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995164B7-C59C-4D1E-9B5C-2FAEA0E190CC}" xr6:coauthVersionLast="47" xr6:coauthVersionMax="47" xr10:uidLastSave="{00000000-0000-0000-0000-000000000000}"/>
  <bookViews>
    <workbookView xWindow="-120" yWindow="-120" windowWidth="20730" windowHeight="11160" tabRatio="657" activeTab="3" xr2:uid="{00000000-000D-0000-FFFF-FFFF00000000}"/>
  </bookViews>
  <sheets>
    <sheet name="SOUTH WEST" sheetId="22" r:id="rId1"/>
    <sheet name="SOUTH EAST" sheetId="31" r:id="rId2"/>
    <sheet name="MIDDLE BELT" sheetId="33" r:id="rId3"/>
    <sheet name="NORTH" sheetId="34" r:id="rId4"/>
    <sheet name="OMMITTED CUSTOMERS" sheetId="30" r:id="rId5"/>
    <sheet name="Overdue Credits" sheetId="17" state="hidden" r:id="rId6"/>
    <sheet name="October Credit Allocation" sheetId="26" state="hidden" r:id="rId7"/>
    <sheet name="Brand Prices" sheetId="5" state="hidden" r:id="rId8"/>
  </sheets>
  <externalReferences>
    <externalReference r:id="rId9"/>
    <externalReference r:id="rId10"/>
  </externalReferences>
  <definedNames>
    <definedName name="_xlnm._FilterDatabase" localSheetId="2" hidden="1">'MIDDLE BELT'!$A$8:$AX$107</definedName>
    <definedName name="_xlnm._FilterDatabase" localSheetId="3" hidden="1">NORTH!$A$8:$AX$88</definedName>
    <definedName name="_xlnm._FilterDatabase" localSheetId="4" hidden="1">'OMMITTED CUSTOMERS'!$A$8:$AX$198</definedName>
    <definedName name="_xlnm._FilterDatabase" localSheetId="5" hidden="1">'Overdue Credits'!$A$1:$F$377</definedName>
    <definedName name="_xlnm._FilterDatabase" localSheetId="1" hidden="1">'SOUTH EAST'!$A$8:$AX$100</definedName>
    <definedName name="_xlnm._FilterDatabase" localSheetId="0" hidden="1">'SOUTH WEST'!$A$8:$AX$201</definedName>
    <definedName name="FXRate">'October Credit Allocation'!$B$1</definedName>
    <definedName name="Manuel">'[1]September Allocation'!$B$1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7" l="1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2" i="17"/>
  <c r="D422" i="17"/>
  <c r="F422" i="17" s="1"/>
  <c r="G101" i="31" l="1"/>
  <c r="AC101" i="31"/>
  <c r="AV101" i="31" s="1"/>
  <c r="AE101" i="31"/>
  <c r="AU101" i="31"/>
  <c r="AX101" i="31"/>
  <c r="G102" i="31"/>
  <c r="AC102" i="31"/>
  <c r="AV102" i="31" s="1"/>
  <c r="AE102" i="31"/>
  <c r="AU102" i="31"/>
  <c r="AX102" i="31"/>
  <c r="G103" i="31"/>
  <c r="AC103" i="31"/>
  <c r="AV103" i="31" s="1"/>
  <c r="AE103" i="31"/>
  <c r="AU103" i="31"/>
  <c r="G104" i="31"/>
  <c r="AC104" i="31"/>
  <c r="AV104" i="31" s="1"/>
  <c r="AE104" i="31"/>
  <c r="AU104" i="31"/>
  <c r="AX104" i="31"/>
  <c r="F31" i="26"/>
  <c r="E9" i="26"/>
  <c r="E8" i="26"/>
  <c r="E7" i="26"/>
  <c r="E6" i="26"/>
  <c r="AW104" i="31" l="1"/>
  <c r="AW103" i="31"/>
  <c r="AW101" i="31"/>
  <c r="AW102" i="31"/>
  <c r="M29" i="26"/>
  <c r="M30" i="26" s="1"/>
  <c r="N28" i="26"/>
  <c r="N30" i="26" l="1"/>
  <c r="N29" i="26"/>
  <c r="G7" i="26"/>
  <c r="D7" i="26" s="1"/>
  <c r="G9" i="26"/>
  <c r="D9" i="26" s="1"/>
  <c r="G8" i="26"/>
  <c r="D8" i="26" s="1"/>
  <c r="G6" i="26"/>
  <c r="D6" i="26" s="1"/>
  <c r="E21" i="26" l="1"/>
  <c r="F20" i="26"/>
  <c r="F21" i="26" s="1"/>
  <c r="E19" i="26"/>
  <c r="G19" i="26" s="1"/>
  <c r="D19" i="26" s="1"/>
  <c r="E18" i="26"/>
  <c r="G18" i="26" s="1"/>
  <c r="D18" i="26" s="1"/>
  <c r="E17" i="26"/>
  <c r="G17" i="26" s="1"/>
  <c r="D17" i="26" s="1"/>
  <c r="E16" i="26"/>
  <c r="G16" i="26" s="1"/>
  <c r="D16" i="26" s="1"/>
  <c r="E11" i="26"/>
  <c r="F10" i="26"/>
  <c r="F11" i="26" s="1"/>
  <c r="E35" i="26" l="1"/>
  <c r="D20" i="26"/>
  <c r="G10" i="26"/>
  <c r="G11" i="26" s="1"/>
  <c r="D10" i="26"/>
  <c r="G20" i="26"/>
  <c r="G21" i="26" s="1"/>
  <c r="AC10" i="22" l="1"/>
  <c r="AC11" i="22"/>
  <c r="AC12" i="22"/>
  <c r="AC13" i="22"/>
  <c r="AC14" i="22"/>
  <c r="AC15" i="22"/>
  <c r="AC16" i="22"/>
  <c r="AC17" i="22"/>
  <c r="AC18" i="22"/>
  <c r="AC19" i="22"/>
  <c r="AC20" i="22"/>
  <c r="AC21" i="22"/>
  <c r="AC22" i="22"/>
  <c r="AC23" i="22"/>
  <c r="AC24" i="22"/>
  <c r="AC25" i="22"/>
  <c r="AC26" i="22"/>
  <c r="AC27" i="22"/>
  <c r="AC28" i="22"/>
  <c r="AC29" i="22"/>
  <c r="AC30" i="22"/>
  <c r="AC31" i="22"/>
  <c r="AC32" i="22"/>
  <c r="AC33" i="22"/>
  <c r="AC34" i="22"/>
  <c r="AC35" i="22"/>
  <c r="AC36" i="22"/>
  <c r="AC37" i="22"/>
  <c r="AC38" i="22"/>
  <c r="AC39" i="22"/>
  <c r="AC40" i="22"/>
  <c r="AC41" i="22"/>
  <c r="AC42" i="22"/>
  <c r="AC43" i="22"/>
  <c r="AC44" i="22"/>
  <c r="AC45" i="22"/>
  <c r="AC46" i="22"/>
  <c r="AC47" i="22"/>
  <c r="AC48" i="22"/>
  <c r="AC49" i="22"/>
  <c r="AC50" i="22"/>
  <c r="AC51" i="22"/>
  <c r="AC52" i="22"/>
  <c r="AC53" i="22"/>
  <c r="AC54" i="22"/>
  <c r="AC55" i="22"/>
  <c r="AC56" i="22"/>
  <c r="AC57" i="22"/>
  <c r="AC58" i="22"/>
  <c r="AC59" i="22"/>
  <c r="AC60" i="22"/>
  <c r="AC61" i="22"/>
  <c r="AC62" i="22"/>
  <c r="AC63" i="22"/>
  <c r="AC64" i="22"/>
  <c r="AC65" i="22"/>
  <c r="AC66" i="22"/>
  <c r="AC67" i="22"/>
  <c r="AC68" i="22"/>
  <c r="AC69" i="22"/>
  <c r="AC70" i="22"/>
  <c r="AC71" i="22"/>
  <c r="AC72" i="22"/>
  <c r="AC73" i="22"/>
  <c r="AC74" i="22"/>
  <c r="AC75" i="22"/>
  <c r="AC76" i="22"/>
  <c r="AC77" i="22"/>
  <c r="AC78" i="22"/>
  <c r="AC79" i="22"/>
  <c r="AC80" i="22"/>
  <c r="AC81" i="22"/>
  <c r="AC82" i="22"/>
  <c r="AC83" i="22"/>
  <c r="AC84" i="22"/>
  <c r="AC85" i="22"/>
  <c r="AC86" i="22"/>
  <c r="AC87" i="22"/>
  <c r="AC88" i="22"/>
  <c r="AC89" i="22"/>
  <c r="AC90" i="22"/>
  <c r="AC91" i="22"/>
  <c r="AC92" i="22"/>
  <c r="AC93" i="22"/>
  <c r="AC94" i="22"/>
  <c r="AC95" i="22"/>
  <c r="AC96" i="22"/>
  <c r="AC97" i="22"/>
  <c r="AC98" i="22"/>
  <c r="AC99" i="22"/>
  <c r="AC100" i="22"/>
  <c r="AC101" i="22"/>
  <c r="AC102" i="22"/>
  <c r="AC103" i="22"/>
  <c r="AC104" i="22"/>
  <c r="AC105" i="22"/>
  <c r="AC106" i="22"/>
  <c r="AC107" i="22"/>
  <c r="AC108" i="22"/>
  <c r="AC109" i="22"/>
  <c r="AC110" i="22"/>
  <c r="AC111" i="22"/>
  <c r="AC112" i="22"/>
  <c r="AC113" i="22"/>
  <c r="AC114" i="22"/>
  <c r="AC115" i="22"/>
  <c r="AC116" i="22"/>
  <c r="AC117" i="22"/>
  <c r="AC118" i="22"/>
  <c r="AC119" i="22"/>
  <c r="AC120" i="22"/>
  <c r="AC121" i="22"/>
  <c r="AC122" i="22"/>
  <c r="AC123" i="22"/>
  <c r="AC124" i="22"/>
  <c r="AC125" i="22"/>
  <c r="AC126" i="22"/>
  <c r="AC127" i="22"/>
  <c r="AC128" i="22"/>
  <c r="AC129" i="22"/>
  <c r="AC130" i="22"/>
  <c r="AC131" i="22"/>
  <c r="AC132" i="22"/>
  <c r="AC133" i="22"/>
  <c r="AC134" i="22"/>
  <c r="AC135" i="22"/>
  <c r="AC136" i="22"/>
  <c r="AC137" i="22"/>
  <c r="AC138" i="22"/>
  <c r="AC139" i="22"/>
  <c r="AC140" i="22"/>
  <c r="AC141" i="22"/>
  <c r="AC142" i="22"/>
  <c r="AC143" i="22"/>
  <c r="AC144" i="22"/>
  <c r="AC145" i="22"/>
  <c r="AC146" i="22"/>
  <c r="AC147" i="22"/>
  <c r="AC148" i="22"/>
  <c r="AC149" i="22"/>
  <c r="AC150" i="22"/>
  <c r="AC151" i="22"/>
  <c r="AC152" i="22"/>
  <c r="AC153" i="22"/>
  <c r="AC154" i="22"/>
  <c r="AC155" i="22"/>
  <c r="AC156" i="22"/>
  <c r="AC157" i="22"/>
  <c r="AC158" i="22"/>
  <c r="AC159" i="22"/>
  <c r="AC160" i="22"/>
  <c r="AC161" i="22"/>
  <c r="AC162" i="22"/>
  <c r="AC163" i="22"/>
  <c r="AC164" i="22"/>
  <c r="AC165" i="22"/>
  <c r="AC166" i="22"/>
  <c r="AC167" i="22"/>
  <c r="AC168" i="22"/>
  <c r="AC169" i="22"/>
  <c r="AC170" i="22"/>
  <c r="AC171" i="22"/>
  <c r="AC172" i="22"/>
  <c r="AC173" i="22"/>
  <c r="AC174" i="22"/>
  <c r="AC175" i="22"/>
  <c r="AC176" i="22"/>
  <c r="AC177" i="22"/>
  <c r="AC178" i="22"/>
  <c r="AC179" i="22"/>
  <c r="AC180" i="22"/>
  <c r="AC181" i="22"/>
  <c r="AC182" i="22"/>
  <c r="AC183" i="22"/>
  <c r="AC184" i="22"/>
  <c r="AC185" i="22"/>
  <c r="AC186" i="22"/>
  <c r="AC187" i="22"/>
  <c r="AC188" i="22"/>
  <c r="AC189" i="22"/>
  <c r="AC190" i="22"/>
  <c r="AC191" i="22"/>
  <c r="AC192" i="22"/>
  <c r="AC193" i="22"/>
  <c r="AC194" i="22"/>
  <c r="AC195" i="22"/>
  <c r="AC196" i="22"/>
  <c r="AC197" i="22"/>
  <c r="AC198" i="22"/>
  <c r="AC199" i="22"/>
  <c r="AC200" i="22"/>
  <c r="AC9" i="22"/>
  <c r="AU10" i="22"/>
  <c r="AU11" i="22"/>
  <c r="AU12" i="22"/>
  <c r="AU13" i="22"/>
  <c r="AU14" i="22"/>
  <c r="AU15" i="22"/>
  <c r="AU16" i="22"/>
  <c r="AU17" i="22"/>
  <c r="AU18" i="22"/>
  <c r="AU19" i="22"/>
  <c r="AU20" i="22"/>
  <c r="AU21" i="22"/>
  <c r="AU22" i="22"/>
  <c r="AU23" i="22"/>
  <c r="AU24" i="22"/>
  <c r="AU25" i="22"/>
  <c r="AU26" i="22"/>
  <c r="AU27" i="22"/>
  <c r="AU28" i="22"/>
  <c r="AU29" i="22"/>
  <c r="AU30" i="22"/>
  <c r="AU31" i="22"/>
  <c r="AU32" i="22"/>
  <c r="AU33" i="22"/>
  <c r="AU34" i="22"/>
  <c r="AU35" i="22"/>
  <c r="AU36" i="22"/>
  <c r="AU37" i="22"/>
  <c r="AU38" i="22"/>
  <c r="AU39" i="22"/>
  <c r="AU40" i="22"/>
  <c r="AU41" i="22"/>
  <c r="AU42" i="22"/>
  <c r="AU43" i="22"/>
  <c r="AU44" i="22"/>
  <c r="AU45" i="22"/>
  <c r="AU46" i="22"/>
  <c r="AU47" i="22"/>
  <c r="AU48" i="22"/>
  <c r="AU49" i="22"/>
  <c r="AU50" i="22"/>
  <c r="AU51" i="22"/>
  <c r="AU52" i="22"/>
  <c r="AU53" i="22"/>
  <c r="AU54" i="22"/>
  <c r="AU55" i="22"/>
  <c r="AU56" i="22"/>
  <c r="AU57" i="22"/>
  <c r="AU58" i="22"/>
  <c r="AU59" i="22"/>
  <c r="AU60" i="22"/>
  <c r="AU61" i="22"/>
  <c r="AU62" i="22"/>
  <c r="AU63" i="22"/>
  <c r="AU64" i="22"/>
  <c r="AU65" i="22"/>
  <c r="AU66" i="22"/>
  <c r="AU67" i="22"/>
  <c r="AU68" i="22"/>
  <c r="AU69" i="22"/>
  <c r="AU70" i="22"/>
  <c r="AU71" i="22"/>
  <c r="AU72" i="22"/>
  <c r="AU73" i="22"/>
  <c r="AU74" i="22"/>
  <c r="AU75" i="22"/>
  <c r="AU76" i="22"/>
  <c r="AU77" i="22"/>
  <c r="AU78" i="22"/>
  <c r="AU79" i="22"/>
  <c r="AU80" i="22"/>
  <c r="AU81" i="22"/>
  <c r="AU82" i="22"/>
  <c r="AU83" i="22"/>
  <c r="AU84" i="22"/>
  <c r="AU85" i="22"/>
  <c r="AU86" i="22"/>
  <c r="AU87" i="22"/>
  <c r="AU88" i="22"/>
  <c r="AU89" i="22"/>
  <c r="AU90" i="22"/>
  <c r="AU91" i="22"/>
  <c r="AU92" i="22"/>
  <c r="AU93" i="22"/>
  <c r="AU94" i="22"/>
  <c r="AU95" i="22"/>
  <c r="AU96" i="22"/>
  <c r="AU97" i="22"/>
  <c r="AU98" i="22"/>
  <c r="AU99" i="22"/>
  <c r="AU100" i="22"/>
  <c r="AU101" i="22"/>
  <c r="AU102" i="22"/>
  <c r="AU103" i="22"/>
  <c r="AU104" i="22"/>
  <c r="AU105" i="22"/>
  <c r="AU106" i="22"/>
  <c r="AU107" i="22"/>
  <c r="AU108" i="22"/>
  <c r="AU109" i="22"/>
  <c r="AU110" i="22"/>
  <c r="AU111" i="22"/>
  <c r="AU112" i="22"/>
  <c r="AU113" i="22"/>
  <c r="AU114" i="22"/>
  <c r="AU115" i="22"/>
  <c r="AU116" i="22"/>
  <c r="AU117" i="22"/>
  <c r="AU118" i="22"/>
  <c r="AU119" i="22"/>
  <c r="AU120" i="22"/>
  <c r="AU121" i="22"/>
  <c r="AU122" i="22"/>
  <c r="AU123" i="22"/>
  <c r="AU124" i="22"/>
  <c r="AU125" i="22"/>
  <c r="AU126" i="22"/>
  <c r="AU127" i="22"/>
  <c r="AU128" i="22"/>
  <c r="AU129" i="22"/>
  <c r="AU130" i="22"/>
  <c r="AU131" i="22"/>
  <c r="AU132" i="22"/>
  <c r="AU133" i="22"/>
  <c r="AU134" i="22"/>
  <c r="AU135" i="22"/>
  <c r="AU136" i="22"/>
  <c r="AU137" i="22"/>
  <c r="AU138" i="22"/>
  <c r="AU139" i="22"/>
  <c r="AU140" i="22"/>
  <c r="AU141" i="22"/>
  <c r="AU142" i="22"/>
  <c r="AU143" i="22"/>
  <c r="AU144" i="22"/>
  <c r="AU145" i="22"/>
  <c r="AU146" i="22"/>
  <c r="AU147" i="22"/>
  <c r="AU148" i="22"/>
  <c r="AU149" i="22"/>
  <c r="AU150" i="22"/>
  <c r="AU151" i="22"/>
  <c r="AU152" i="22"/>
  <c r="AU153" i="22"/>
  <c r="AU154" i="22"/>
  <c r="AU155" i="22"/>
  <c r="AU156" i="22"/>
  <c r="AU157" i="22"/>
  <c r="AU158" i="22"/>
  <c r="AU159" i="22"/>
  <c r="AU160" i="22"/>
  <c r="AU161" i="22"/>
  <c r="AU162" i="22"/>
  <c r="AU163" i="22"/>
  <c r="AU164" i="22"/>
  <c r="AU165" i="22"/>
  <c r="AU166" i="22"/>
  <c r="AU167" i="22"/>
  <c r="AU168" i="22"/>
  <c r="AU169" i="22"/>
  <c r="AU170" i="22"/>
  <c r="AU171" i="22"/>
  <c r="AU172" i="22"/>
  <c r="AU173" i="22"/>
  <c r="AU174" i="22"/>
  <c r="AU175" i="22"/>
  <c r="AU176" i="22"/>
  <c r="AU177" i="22"/>
  <c r="AU178" i="22"/>
  <c r="AU179" i="22"/>
  <c r="AU180" i="22"/>
  <c r="AU181" i="22"/>
  <c r="AU182" i="22"/>
  <c r="AU183" i="22"/>
  <c r="AU184" i="22"/>
  <c r="AU185" i="22"/>
  <c r="AU186" i="22"/>
  <c r="AU187" i="22"/>
  <c r="AU188" i="22"/>
  <c r="AU189" i="22"/>
  <c r="AU190" i="22"/>
  <c r="AU191" i="22"/>
  <c r="AU192" i="22"/>
  <c r="AU193" i="22"/>
  <c r="AU194" i="22"/>
  <c r="AU195" i="22"/>
  <c r="AU196" i="22"/>
  <c r="AU197" i="22"/>
  <c r="AU198" i="22"/>
  <c r="AU199" i="22"/>
  <c r="AU200" i="22"/>
  <c r="AU9" i="22"/>
  <c r="AC10" i="31"/>
  <c r="AC11" i="31"/>
  <c r="AC12" i="31"/>
  <c r="AC13" i="31"/>
  <c r="AC14" i="31"/>
  <c r="AC15" i="31"/>
  <c r="AC16" i="31"/>
  <c r="AC17" i="31"/>
  <c r="AC18" i="31"/>
  <c r="AC19" i="31"/>
  <c r="AC20" i="31"/>
  <c r="AC21" i="31"/>
  <c r="AC22" i="31"/>
  <c r="AC23" i="31"/>
  <c r="AC24" i="31"/>
  <c r="AC25" i="31"/>
  <c r="AC26" i="31"/>
  <c r="AC27" i="31"/>
  <c r="AC28" i="31"/>
  <c r="AC29" i="31"/>
  <c r="AC30" i="31"/>
  <c r="AC31" i="31"/>
  <c r="AC32" i="31"/>
  <c r="AC33" i="31"/>
  <c r="AC34" i="31"/>
  <c r="AC35" i="31"/>
  <c r="AC36" i="31"/>
  <c r="AC37" i="31"/>
  <c r="AC38" i="31"/>
  <c r="AC39" i="31"/>
  <c r="AC40" i="31"/>
  <c r="AC41" i="31"/>
  <c r="AC42" i="31"/>
  <c r="AC43" i="31"/>
  <c r="AC44" i="31"/>
  <c r="AC45" i="31"/>
  <c r="AC46" i="31"/>
  <c r="AC47" i="31"/>
  <c r="AC48" i="31"/>
  <c r="AC49" i="31"/>
  <c r="AC50" i="31"/>
  <c r="AC51" i="31"/>
  <c r="AC52" i="31"/>
  <c r="AC53" i="31"/>
  <c r="AC54" i="31"/>
  <c r="AC55" i="31"/>
  <c r="AC56" i="31"/>
  <c r="AC57" i="31"/>
  <c r="AC58" i="31"/>
  <c r="AC59" i="31"/>
  <c r="AC60" i="31"/>
  <c r="AC61" i="31"/>
  <c r="AC62" i="31"/>
  <c r="AC63" i="31"/>
  <c r="AC64" i="31"/>
  <c r="AC65" i="31"/>
  <c r="AC66" i="31"/>
  <c r="AC67" i="31"/>
  <c r="AC68" i="31"/>
  <c r="AC69" i="31"/>
  <c r="AC70" i="31"/>
  <c r="AC71" i="31"/>
  <c r="AC72" i="31"/>
  <c r="AC73" i="31"/>
  <c r="AC74" i="31"/>
  <c r="AC75" i="31"/>
  <c r="AC76" i="31"/>
  <c r="AC77" i="31"/>
  <c r="AC78" i="31"/>
  <c r="AC79" i="31"/>
  <c r="AC80" i="31"/>
  <c r="AC81" i="31"/>
  <c r="AC82" i="31"/>
  <c r="AC83" i="31"/>
  <c r="AC84" i="31"/>
  <c r="AC85" i="31"/>
  <c r="AC86" i="31"/>
  <c r="AC87" i="31"/>
  <c r="AC88" i="31"/>
  <c r="AC89" i="31"/>
  <c r="AC90" i="31"/>
  <c r="AC91" i="31"/>
  <c r="AC92" i="31"/>
  <c r="AC93" i="31"/>
  <c r="AC94" i="31"/>
  <c r="AC95" i="31"/>
  <c r="AC96" i="31"/>
  <c r="AC97" i="31"/>
  <c r="AC98" i="31"/>
  <c r="AC99" i="31"/>
  <c r="AC100" i="31"/>
  <c r="AC9" i="31"/>
  <c r="AU10" i="31"/>
  <c r="AU11" i="31"/>
  <c r="AU12" i="31"/>
  <c r="AU13" i="31"/>
  <c r="AU14" i="31"/>
  <c r="AU15" i="31"/>
  <c r="AU16" i="31"/>
  <c r="AU17" i="31"/>
  <c r="AU18" i="31"/>
  <c r="AU19" i="31"/>
  <c r="AU20" i="31"/>
  <c r="AU21" i="31"/>
  <c r="AU22" i="31"/>
  <c r="AU23" i="31"/>
  <c r="AU24" i="31"/>
  <c r="AU25" i="31"/>
  <c r="AU26" i="31"/>
  <c r="AU27" i="31"/>
  <c r="AU28" i="31"/>
  <c r="AU29" i="31"/>
  <c r="AU30" i="31"/>
  <c r="AU31" i="31"/>
  <c r="AU32" i="31"/>
  <c r="AU33" i="31"/>
  <c r="AU34" i="31"/>
  <c r="AU35" i="31"/>
  <c r="AU36" i="31"/>
  <c r="AU37" i="31"/>
  <c r="AU38" i="31"/>
  <c r="AU39" i="31"/>
  <c r="AU40" i="31"/>
  <c r="AU41" i="31"/>
  <c r="AU42" i="31"/>
  <c r="AU43" i="31"/>
  <c r="AU44" i="31"/>
  <c r="AU45" i="31"/>
  <c r="AU46" i="31"/>
  <c r="AU47" i="31"/>
  <c r="AU48" i="31"/>
  <c r="AU49" i="31"/>
  <c r="AU50" i="31"/>
  <c r="AU51" i="31"/>
  <c r="AU52" i="31"/>
  <c r="AU53" i="31"/>
  <c r="AU54" i="31"/>
  <c r="AU55" i="31"/>
  <c r="AU56" i="31"/>
  <c r="AU57" i="31"/>
  <c r="AU58" i="31"/>
  <c r="AU59" i="31"/>
  <c r="AU60" i="31"/>
  <c r="AU61" i="31"/>
  <c r="AU62" i="31"/>
  <c r="AU63" i="31"/>
  <c r="AU64" i="31"/>
  <c r="AU65" i="31"/>
  <c r="AU66" i="31"/>
  <c r="AU67" i="31"/>
  <c r="AU68" i="31"/>
  <c r="AU69" i="31"/>
  <c r="AU70" i="31"/>
  <c r="AU71" i="31"/>
  <c r="AU72" i="31"/>
  <c r="AU73" i="31"/>
  <c r="AU74" i="31"/>
  <c r="AU75" i="31"/>
  <c r="AU76" i="31"/>
  <c r="AU77" i="31"/>
  <c r="AU78" i="31"/>
  <c r="AU79" i="31"/>
  <c r="AU80" i="31"/>
  <c r="AU81" i="31"/>
  <c r="AU82" i="31"/>
  <c r="AU83" i="31"/>
  <c r="AU84" i="31"/>
  <c r="AU85" i="31"/>
  <c r="AU86" i="31"/>
  <c r="AU87" i="31"/>
  <c r="AU88" i="31"/>
  <c r="AU89" i="31"/>
  <c r="AU90" i="31"/>
  <c r="AU91" i="31"/>
  <c r="AU92" i="31"/>
  <c r="AU93" i="31"/>
  <c r="AU94" i="31"/>
  <c r="AU95" i="31"/>
  <c r="AU96" i="31"/>
  <c r="AU97" i="31"/>
  <c r="AU98" i="31"/>
  <c r="AU99" i="31"/>
  <c r="AU100" i="31"/>
  <c r="AU9" i="31"/>
  <c r="AU10" i="33"/>
  <c r="AU11" i="33"/>
  <c r="AU12" i="33"/>
  <c r="AU13" i="33"/>
  <c r="AU14" i="33"/>
  <c r="AU15" i="33"/>
  <c r="AU16" i="33"/>
  <c r="AU17" i="33"/>
  <c r="AU18" i="33"/>
  <c r="AU19" i="33"/>
  <c r="AU20" i="33"/>
  <c r="AU21" i="33"/>
  <c r="AU22" i="33"/>
  <c r="AU23" i="33"/>
  <c r="AU24" i="33"/>
  <c r="AU25" i="33"/>
  <c r="AU26" i="33"/>
  <c r="AU27" i="33"/>
  <c r="AU28" i="33"/>
  <c r="AU29" i="33"/>
  <c r="AU30" i="33"/>
  <c r="AU31" i="33"/>
  <c r="AU32" i="33"/>
  <c r="AU33" i="33"/>
  <c r="AU34" i="33"/>
  <c r="AU35" i="33"/>
  <c r="AU36" i="33"/>
  <c r="AU37" i="33"/>
  <c r="AU38" i="33"/>
  <c r="AU39" i="33"/>
  <c r="AU40" i="33"/>
  <c r="AU41" i="33"/>
  <c r="AU42" i="33"/>
  <c r="AU43" i="33"/>
  <c r="AU44" i="33"/>
  <c r="AU45" i="33"/>
  <c r="AU46" i="33"/>
  <c r="AU47" i="33"/>
  <c r="AU48" i="33"/>
  <c r="AU49" i="33"/>
  <c r="AU50" i="33"/>
  <c r="AU51" i="33"/>
  <c r="AU52" i="33"/>
  <c r="AU53" i="33"/>
  <c r="AU54" i="33"/>
  <c r="AU55" i="33"/>
  <c r="AU56" i="33"/>
  <c r="AU57" i="33"/>
  <c r="AU58" i="33"/>
  <c r="AU59" i="33"/>
  <c r="AU60" i="33"/>
  <c r="AU61" i="33"/>
  <c r="AU62" i="33"/>
  <c r="AU63" i="33"/>
  <c r="AU64" i="33"/>
  <c r="AU65" i="33"/>
  <c r="AU66" i="33"/>
  <c r="AU67" i="33"/>
  <c r="AU68" i="33"/>
  <c r="AU69" i="33"/>
  <c r="AU70" i="33"/>
  <c r="AU71" i="33"/>
  <c r="AU72" i="33"/>
  <c r="AU73" i="33"/>
  <c r="AU74" i="33"/>
  <c r="AU75" i="33"/>
  <c r="AU76" i="33"/>
  <c r="AU77" i="33"/>
  <c r="AU78" i="33"/>
  <c r="AU79" i="33"/>
  <c r="AU80" i="33"/>
  <c r="AU81" i="33"/>
  <c r="AU82" i="33"/>
  <c r="AU83" i="33"/>
  <c r="AU84" i="33"/>
  <c r="AU85" i="33"/>
  <c r="AU86" i="33"/>
  <c r="AU87" i="33"/>
  <c r="AU88" i="33"/>
  <c r="AU89" i="33"/>
  <c r="AU90" i="33"/>
  <c r="AU91" i="33"/>
  <c r="AU92" i="33"/>
  <c r="AU93" i="33"/>
  <c r="AU94" i="33"/>
  <c r="AU95" i="33"/>
  <c r="AU96" i="33"/>
  <c r="AU97" i="33"/>
  <c r="AU98" i="33"/>
  <c r="AU99" i="33"/>
  <c r="AU100" i="33"/>
  <c r="AU101" i="33"/>
  <c r="AU102" i="33"/>
  <c r="AU103" i="33"/>
  <c r="AU104" i="33"/>
  <c r="AU105" i="33"/>
  <c r="AU106" i="33"/>
  <c r="AU107" i="33"/>
  <c r="AU9" i="33"/>
  <c r="AC10" i="33"/>
  <c r="AC11" i="33"/>
  <c r="AC12" i="33"/>
  <c r="AC13" i="33"/>
  <c r="AC14" i="33"/>
  <c r="AC15" i="33"/>
  <c r="AC16" i="33"/>
  <c r="AC17" i="33"/>
  <c r="AC18" i="33"/>
  <c r="AC19" i="33"/>
  <c r="AC20" i="33"/>
  <c r="AC21" i="33"/>
  <c r="AC22" i="33"/>
  <c r="AC23" i="33"/>
  <c r="AC24" i="33"/>
  <c r="AC25" i="33"/>
  <c r="AC26" i="33"/>
  <c r="AC27" i="33"/>
  <c r="AC28" i="33"/>
  <c r="AC29" i="33"/>
  <c r="AC30" i="33"/>
  <c r="AC31" i="33"/>
  <c r="AC32" i="33"/>
  <c r="AC33" i="33"/>
  <c r="AC34" i="33"/>
  <c r="AC35" i="33"/>
  <c r="AC36" i="33"/>
  <c r="AC37" i="33"/>
  <c r="AC38" i="33"/>
  <c r="AC39" i="33"/>
  <c r="AC40" i="33"/>
  <c r="AC41" i="33"/>
  <c r="AC42" i="33"/>
  <c r="AC43" i="33"/>
  <c r="AC44" i="33"/>
  <c r="AC45" i="33"/>
  <c r="AC46" i="33"/>
  <c r="AC47" i="33"/>
  <c r="AC48" i="33"/>
  <c r="AC49" i="33"/>
  <c r="AC50" i="33"/>
  <c r="AC51" i="33"/>
  <c r="AC52" i="33"/>
  <c r="AC53" i="33"/>
  <c r="AC54" i="33"/>
  <c r="AC55" i="33"/>
  <c r="AC56" i="33"/>
  <c r="AC57" i="33"/>
  <c r="AC58" i="33"/>
  <c r="AC59" i="33"/>
  <c r="AC60" i="33"/>
  <c r="AC61" i="33"/>
  <c r="AC62" i="33"/>
  <c r="AC63" i="33"/>
  <c r="AC64" i="33"/>
  <c r="AC65" i="33"/>
  <c r="AC66" i="33"/>
  <c r="AC67" i="33"/>
  <c r="AC68" i="33"/>
  <c r="AC69" i="33"/>
  <c r="AC70" i="33"/>
  <c r="AC71" i="33"/>
  <c r="AC72" i="33"/>
  <c r="AC73" i="33"/>
  <c r="AC74" i="33"/>
  <c r="AC75" i="33"/>
  <c r="AC76" i="33"/>
  <c r="AC77" i="33"/>
  <c r="AC78" i="33"/>
  <c r="AC79" i="33"/>
  <c r="AC80" i="33"/>
  <c r="AC81" i="33"/>
  <c r="AC82" i="33"/>
  <c r="AC83" i="33"/>
  <c r="AC84" i="33"/>
  <c r="AC85" i="33"/>
  <c r="AC86" i="33"/>
  <c r="AC87" i="33"/>
  <c r="AC88" i="33"/>
  <c r="AC89" i="33"/>
  <c r="AC90" i="33"/>
  <c r="AC91" i="33"/>
  <c r="AC92" i="33"/>
  <c r="AC93" i="33"/>
  <c r="AC94" i="33"/>
  <c r="AC95" i="33"/>
  <c r="AC96" i="33"/>
  <c r="AC97" i="33"/>
  <c r="AC98" i="33"/>
  <c r="AC99" i="33"/>
  <c r="AC100" i="33"/>
  <c r="AC101" i="33"/>
  <c r="AC102" i="33"/>
  <c r="AC103" i="33"/>
  <c r="AC104" i="33"/>
  <c r="AC105" i="33"/>
  <c r="AC106" i="33"/>
  <c r="AC107" i="33"/>
  <c r="AC9" i="33"/>
  <c r="AC10" i="34"/>
  <c r="AC11" i="34"/>
  <c r="AC12" i="34"/>
  <c r="AC13" i="34"/>
  <c r="AC14" i="34"/>
  <c r="AC15" i="34"/>
  <c r="AC16" i="34"/>
  <c r="AC17" i="34"/>
  <c r="AC18" i="34"/>
  <c r="AC19" i="34"/>
  <c r="AC20" i="34"/>
  <c r="AC21" i="34"/>
  <c r="AC22" i="34"/>
  <c r="AC23" i="34"/>
  <c r="AC24" i="34"/>
  <c r="AC25" i="34"/>
  <c r="AC26" i="34"/>
  <c r="AC27" i="34"/>
  <c r="AC28" i="34"/>
  <c r="AC29" i="34"/>
  <c r="AC30" i="34"/>
  <c r="AC31" i="34"/>
  <c r="AC32" i="34"/>
  <c r="AC33" i="34"/>
  <c r="AC34" i="34"/>
  <c r="AC35" i="34"/>
  <c r="AC36" i="34"/>
  <c r="AC37" i="34"/>
  <c r="AC38" i="34"/>
  <c r="AC39" i="34"/>
  <c r="AC40" i="34"/>
  <c r="AC41" i="34"/>
  <c r="AC42" i="34"/>
  <c r="AC43" i="34"/>
  <c r="AC44" i="34"/>
  <c r="AC45" i="34"/>
  <c r="AC46" i="34"/>
  <c r="AC47" i="34"/>
  <c r="AC48" i="34"/>
  <c r="AC49" i="34"/>
  <c r="AC50" i="34"/>
  <c r="AC51" i="34"/>
  <c r="AC52" i="34"/>
  <c r="AC53" i="34"/>
  <c r="AC54" i="34"/>
  <c r="AC55" i="34"/>
  <c r="AC56" i="34"/>
  <c r="AC57" i="34"/>
  <c r="AC58" i="34"/>
  <c r="AC59" i="34"/>
  <c r="AC60" i="34"/>
  <c r="AC61" i="34"/>
  <c r="AC62" i="34"/>
  <c r="AC63" i="34"/>
  <c r="AC64" i="34"/>
  <c r="AC65" i="34"/>
  <c r="AC66" i="34"/>
  <c r="AC67" i="34"/>
  <c r="AC68" i="34"/>
  <c r="AC69" i="34"/>
  <c r="AC70" i="34"/>
  <c r="AC71" i="34"/>
  <c r="AC72" i="34"/>
  <c r="AC73" i="34"/>
  <c r="AC74" i="34"/>
  <c r="AC75" i="34"/>
  <c r="AC76" i="34"/>
  <c r="AC77" i="34"/>
  <c r="AC78" i="34"/>
  <c r="AC79" i="34"/>
  <c r="AC80" i="34"/>
  <c r="AC81" i="34"/>
  <c r="AC82" i="34"/>
  <c r="AC83" i="34"/>
  <c r="AC84" i="34"/>
  <c r="AC85" i="34"/>
  <c r="AC86" i="34"/>
  <c r="AC87" i="34"/>
  <c r="AC9" i="34"/>
  <c r="AU10" i="34"/>
  <c r="AU11" i="34"/>
  <c r="AU12" i="34"/>
  <c r="AU13" i="34"/>
  <c r="AU14" i="34"/>
  <c r="AU15" i="34"/>
  <c r="AU16" i="34"/>
  <c r="AU17" i="34"/>
  <c r="AU18" i="34"/>
  <c r="AU19" i="34"/>
  <c r="AU20" i="34"/>
  <c r="AU21" i="34"/>
  <c r="AU22" i="34"/>
  <c r="AU23" i="34"/>
  <c r="AU24" i="34"/>
  <c r="AU25" i="34"/>
  <c r="AU26" i="34"/>
  <c r="AU27" i="34"/>
  <c r="AU28" i="34"/>
  <c r="AU29" i="34"/>
  <c r="AU30" i="34"/>
  <c r="AU31" i="34"/>
  <c r="AU32" i="34"/>
  <c r="AU33" i="34"/>
  <c r="AU34" i="34"/>
  <c r="AU35" i="34"/>
  <c r="AU36" i="34"/>
  <c r="AU37" i="34"/>
  <c r="AU38" i="34"/>
  <c r="AU39" i="34"/>
  <c r="AU40" i="34"/>
  <c r="AU41" i="34"/>
  <c r="AU42" i="34"/>
  <c r="AU43" i="34"/>
  <c r="AU44" i="34"/>
  <c r="AU45" i="34"/>
  <c r="AU46" i="34"/>
  <c r="AU47" i="34"/>
  <c r="AU48" i="34"/>
  <c r="AU49" i="34"/>
  <c r="AU50" i="34"/>
  <c r="AU51" i="34"/>
  <c r="AU52" i="34"/>
  <c r="AU53" i="34"/>
  <c r="AU54" i="34"/>
  <c r="AU55" i="34"/>
  <c r="AU56" i="34"/>
  <c r="AU57" i="34"/>
  <c r="AU58" i="34"/>
  <c r="AU59" i="34"/>
  <c r="AU60" i="34"/>
  <c r="AU61" i="34"/>
  <c r="AU62" i="34"/>
  <c r="AU63" i="34"/>
  <c r="AU64" i="34"/>
  <c r="AU65" i="34"/>
  <c r="AU66" i="34"/>
  <c r="AU67" i="34"/>
  <c r="AU68" i="34"/>
  <c r="AU69" i="34"/>
  <c r="AU70" i="34"/>
  <c r="AU71" i="34"/>
  <c r="AU72" i="34"/>
  <c r="AU73" i="34"/>
  <c r="AU74" i="34"/>
  <c r="AU75" i="34"/>
  <c r="AU76" i="34"/>
  <c r="AU77" i="34"/>
  <c r="AU78" i="34"/>
  <c r="AU79" i="34"/>
  <c r="AU80" i="34"/>
  <c r="AU81" i="34"/>
  <c r="AU82" i="34"/>
  <c r="AU83" i="34"/>
  <c r="AU84" i="34"/>
  <c r="AU85" i="34"/>
  <c r="AU86" i="34"/>
  <c r="AU87" i="34"/>
  <c r="AU9" i="34"/>
  <c r="AC10" i="30"/>
  <c r="AC11" i="30"/>
  <c r="AC12" i="30"/>
  <c r="AC13" i="30"/>
  <c r="AC14" i="30"/>
  <c r="AC15" i="30"/>
  <c r="AC16" i="30"/>
  <c r="AC17" i="30"/>
  <c r="AC18" i="30"/>
  <c r="AC19" i="30"/>
  <c r="AC20" i="30"/>
  <c r="AC21" i="30"/>
  <c r="AC22" i="30"/>
  <c r="AC23" i="30"/>
  <c r="AC24" i="30"/>
  <c r="AC25" i="30"/>
  <c r="AC26" i="30"/>
  <c r="AC27" i="30"/>
  <c r="AC28" i="30"/>
  <c r="AC29" i="30"/>
  <c r="AC30" i="30"/>
  <c r="AC31" i="30"/>
  <c r="AC32" i="30"/>
  <c r="AC33" i="30"/>
  <c r="AC34" i="30"/>
  <c r="AC35" i="30"/>
  <c r="AC36" i="30"/>
  <c r="AC37" i="30"/>
  <c r="AC38" i="30"/>
  <c r="AC39" i="30"/>
  <c r="AC40" i="30"/>
  <c r="AC41" i="30"/>
  <c r="AC42" i="30"/>
  <c r="AC43" i="30"/>
  <c r="AC44" i="30"/>
  <c r="AC45" i="30"/>
  <c r="AC46" i="30"/>
  <c r="AC47" i="30"/>
  <c r="AC48" i="30"/>
  <c r="AC49" i="30"/>
  <c r="AC50" i="30"/>
  <c r="AC51" i="30"/>
  <c r="AC52" i="30"/>
  <c r="AC53" i="30"/>
  <c r="AC54" i="30"/>
  <c r="AC55" i="30"/>
  <c r="AC56" i="30"/>
  <c r="AC57" i="30"/>
  <c r="AC58" i="30"/>
  <c r="AC59" i="30"/>
  <c r="AC60" i="30"/>
  <c r="AC61" i="30"/>
  <c r="AC62" i="30"/>
  <c r="AC63" i="30"/>
  <c r="AC64" i="30"/>
  <c r="AC65" i="30"/>
  <c r="AC66" i="30"/>
  <c r="AC67" i="30"/>
  <c r="AC68" i="30"/>
  <c r="AC69" i="30"/>
  <c r="AC70" i="30"/>
  <c r="AC71" i="30"/>
  <c r="AC72" i="30"/>
  <c r="AC73" i="30"/>
  <c r="AC74" i="30"/>
  <c r="AC75" i="30"/>
  <c r="AC76" i="30"/>
  <c r="AC77" i="30"/>
  <c r="AC78" i="30"/>
  <c r="AC79" i="30"/>
  <c r="AC80" i="30"/>
  <c r="AC81" i="30"/>
  <c r="AC82" i="30"/>
  <c r="AC83" i="30"/>
  <c r="AC84" i="30"/>
  <c r="AC85" i="30"/>
  <c r="AC86" i="30"/>
  <c r="AC87" i="30"/>
  <c r="AC88" i="30"/>
  <c r="AC89" i="30"/>
  <c r="AC90" i="30"/>
  <c r="AC91" i="30"/>
  <c r="AC92" i="30"/>
  <c r="AC93" i="30"/>
  <c r="AC94" i="30"/>
  <c r="AC95" i="30"/>
  <c r="AC96" i="30"/>
  <c r="AC97" i="30"/>
  <c r="AC98" i="30"/>
  <c r="AC99" i="30"/>
  <c r="AC100" i="30"/>
  <c r="AC101" i="30"/>
  <c r="AC102" i="30"/>
  <c r="AC103" i="30"/>
  <c r="AC104" i="30"/>
  <c r="AC105" i="30"/>
  <c r="AC106" i="30"/>
  <c r="AC107" i="30"/>
  <c r="AC108" i="30"/>
  <c r="AC109" i="30"/>
  <c r="AC110" i="30"/>
  <c r="AC111" i="30"/>
  <c r="AC112" i="30"/>
  <c r="AC113" i="30"/>
  <c r="AC114" i="30"/>
  <c r="AC115" i="30"/>
  <c r="AC116" i="30"/>
  <c r="AC117" i="30"/>
  <c r="AC118" i="30"/>
  <c r="AC119" i="30"/>
  <c r="AC120" i="30"/>
  <c r="AC121" i="30"/>
  <c r="AC122" i="30"/>
  <c r="AC123" i="30"/>
  <c r="AC124" i="30"/>
  <c r="AC125" i="30"/>
  <c r="AC126" i="30"/>
  <c r="AC127" i="30"/>
  <c r="AC128" i="30"/>
  <c r="AC129" i="30"/>
  <c r="AC130" i="30"/>
  <c r="AC131" i="30"/>
  <c r="AC132" i="30"/>
  <c r="AC133" i="30"/>
  <c r="AC134" i="30"/>
  <c r="AC135" i="30"/>
  <c r="AC136" i="30"/>
  <c r="AC137" i="30"/>
  <c r="AC138" i="30"/>
  <c r="AC139" i="30"/>
  <c r="AC140" i="30"/>
  <c r="AC141" i="30"/>
  <c r="AC142" i="30"/>
  <c r="AC143" i="30"/>
  <c r="AC144" i="30"/>
  <c r="AC145" i="30"/>
  <c r="AC146" i="30"/>
  <c r="AC147" i="30"/>
  <c r="AC148" i="30"/>
  <c r="AC149" i="30"/>
  <c r="AC150" i="30"/>
  <c r="AC151" i="30"/>
  <c r="AC152" i="30"/>
  <c r="AC153" i="30"/>
  <c r="AC154" i="30"/>
  <c r="AC155" i="30"/>
  <c r="AC156" i="30"/>
  <c r="AC157" i="30"/>
  <c r="AC158" i="30"/>
  <c r="AC159" i="30"/>
  <c r="AC160" i="30"/>
  <c r="AC161" i="30"/>
  <c r="AC162" i="30"/>
  <c r="AC163" i="30"/>
  <c r="AC164" i="30"/>
  <c r="AC165" i="30"/>
  <c r="AC166" i="30"/>
  <c r="AC167" i="30"/>
  <c r="AC168" i="30"/>
  <c r="AC169" i="30"/>
  <c r="AC170" i="30"/>
  <c r="AC171" i="30"/>
  <c r="AC172" i="30"/>
  <c r="AC173" i="30"/>
  <c r="AC174" i="30"/>
  <c r="AC175" i="30"/>
  <c r="AC176" i="30"/>
  <c r="AC177" i="30"/>
  <c r="AC178" i="30"/>
  <c r="AC179" i="30"/>
  <c r="AC180" i="30"/>
  <c r="AC181" i="30"/>
  <c r="AC182" i="30"/>
  <c r="AC183" i="30"/>
  <c r="AC184" i="30"/>
  <c r="AC185" i="30"/>
  <c r="AC186" i="30"/>
  <c r="AC187" i="30"/>
  <c r="AC188" i="30"/>
  <c r="AC189" i="30"/>
  <c r="AC190" i="30"/>
  <c r="AC191" i="30"/>
  <c r="AC192" i="30"/>
  <c r="AC193" i="30"/>
  <c r="AC194" i="30"/>
  <c r="AC195" i="30"/>
  <c r="AC196" i="30"/>
  <c r="AC197" i="30"/>
  <c r="AC198" i="30"/>
  <c r="AC9" i="30"/>
  <c r="AU10" i="30"/>
  <c r="AU11" i="30"/>
  <c r="AU12" i="30"/>
  <c r="AU13" i="30"/>
  <c r="AU14" i="30"/>
  <c r="AU15" i="30"/>
  <c r="AU16" i="30"/>
  <c r="AU17" i="30"/>
  <c r="AU18" i="30"/>
  <c r="AU19" i="30"/>
  <c r="AU20" i="30"/>
  <c r="AU21" i="30"/>
  <c r="AU22" i="30"/>
  <c r="AU23" i="30"/>
  <c r="AU24" i="30"/>
  <c r="AU25" i="30"/>
  <c r="AU26" i="30"/>
  <c r="AU27" i="30"/>
  <c r="AU28" i="30"/>
  <c r="AU29" i="30"/>
  <c r="AU30" i="30"/>
  <c r="AU31" i="30"/>
  <c r="AU32" i="30"/>
  <c r="AU33" i="30"/>
  <c r="AU34" i="30"/>
  <c r="AU35" i="30"/>
  <c r="AU36" i="30"/>
  <c r="AU37" i="30"/>
  <c r="AU38" i="30"/>
  <c r="AU39" i="30"/>
  <c r="AU40" i="30"/>
  <c r="AU41" i="30"/>
  <c r="AU42" i="30"/>
  <c r="AU43" i="30"/>
  <c r="AU44" i="30"/>
  <c r="AU45" i="30"/>
  <c r="AU46" i="30"/>
  <c r="AU47" i="30"/>
  <c r="AU48" i="30"/>
  <c r="AU49" i="30"/>
  <c r="AU50" i="30"/>
  <c r="AU51" i="30"/>
  <c r="AU52" i="30"/>
  <c r="AU53" i="30"/>
  <c r="AU54" i="30"/>
  <c r="AU55" i="30"/>
  <c r="AU56" i="30"/>
  <c r="AU57" i="30"/>
  <c r="AU58" i="30"/>
  <c r="AU59" i="30"/>
  <c r="AU60" i="30"/>
  <c r="AU61" i="30"/>
  <c r="AU62" i="30"/>
  <c r="AU63" i="30"/>
  <c r="AU64" i="30"/>
  <c r="AU65" i="30"/>
  <c r="AU66" i="30"/>
  <c r="AU67" i="30"/>
  <c r="AU68" i="30"/>
  <c r="AU69" i="30"/>
  <c r="AU70" i="30"/>
  <c r="AU71" i="30"/>
  <c r="AU72" i="30"/>
  <c r="AU73" i="30"/>
  <c r="AU74" i="30"/>
  <c r="AU75" i="30"/>
  <c r="AU76" i="30"/>
  <c r="AU77" i="30"/>
  <c r="AU78" i="30"/>
  <c r="AU79" i="30"/>
  <c r="AU80" i="30"/>
  <c r="AU81" i="30"/>
  <c r="AU82" i="30"/>
  <c r="AU83" i="30"/>
  <c r="AU84" i="30"/>
  <c r="AU85" i="30"/>
  <c r="AU86" i="30"/>
  <c r="AU87" i="30"/>
  <c r="AU88" i="30"/>
  <c r="AU89" i="30"/>
  <c r="AU90" i="30"/>
  <c r="AU91" i="30"/>
  <c r="AU92" i="30"/>
  <c r="AU93" i="30"/>
  <c r="AU94" i="30"/>
  <c r="AU95" i="30"/>
  <c r="AU96" i="30"/>
  <c r="AU97" i="30"/>
  <c r="AU98" i="30"/>
  <c r="AU99" i="30"/>
  <c r="AU100" i="30"/>
  <c r="AU101" i="30"/>
  <c r="AU102" i="30"/>
  <c r="AU103" i="30"/>
  <c r="AU104" i="30"/>
  <c r="AU105" i="30"/>
  <c r="AU106" i="30"/>
  <c r="AU107" i="30"/>
  <c r="AU108" i="30"/>
  <c r="AU109" i="30"/>
  <c r="AU110" i="30"/>
  <c r="AU111" i="30"/>
  <c r="AU112" i="30"/>
  <c r="AU113" i="30"/>
  <c r="AU114" i="30"/>
  <c r="AU115" i="30"/>
  <c r="AU116" i="30"/>
  <c r="AU117" i="30"/>
  <c r="AU118" i="30"/>
  <c r="AU119" i="30"/>
  <c r="AU120" i="30"/>
  <c r="AU121" i="30"/>
  <c r="AU122" i="30"/>
  <c r="AU123" i="30"/>
  <c r="AU124" i="30"/>
  <c r="AU125" i="30"/>
  <c r="AU126" i="30"/>
  <c r="AU127" i="30"/>
  <c r="AU128" i="30"/>
  <c r="AU129" i="30"/>
  <c r="AU130" i="30"/>
  <c r="AU131" i="30"/>
  <c r="AU132" i="30"/>
  <c r="AU133" i="30"/>
  <c r="AU134" i="30"/>
  <c r="AU135" i="30"/>
  <c r="AU136" i="30"/>
  <c r="AU137" i="30"/>
  <c r="AU138" i="30"/>
  <c r="AU139" i="30"/>
  <c r="AU140" i="30"/>
  <c r="AU141" i="30"/>
  <c r="AU142" i="30"/>
  <c r="AU143" i="30"/>
  <c r="AU144" i="30"/>
  <c r="AU145" i="30"/>
  <c r="AU146" i="30"/>
  <c r="AU147" i="30"/>
  <c r="AU148" i="30"/>
  <c r="AU149" i="30"/>
  <c r="AU150" i="30"/>
  <c r="AU151" i="30"/>
  <c r="AU152" i="30"/>
  <c r="AU153" i="30"/>
  <c r="AU154" i="30"/>
  <c r="AU155" i="30"/>
  <c r="AU156" i="30"/>
  <c r="AU157" i="30"/>
  <c r="AU158" i="30"/>
  <c r="AU159" i="30"/>
  <c r="AU160" i="30"/>
  <c r="AU161" i="30"/>
  <c r="AU162" i="30"/>
  <c r="AU163" i="30"/>
  <c r="AU164" i="30"/>
  <c r="AU165" i="30"/>
  <c r="AU166" i="30"/>
  <c r="AU167" i="30"/>
  <c r="AU168" i="30"/>
  <c r="AU169" i="30"/>
  <c r="AU170" i="30"/>
  <c r="AU171" i="30"/>
  <c r="AU172" i="30"/>
  <c r="AU173" i="30"/>
  <c r="AU174" i="30"/>
  <c r="AU175" i="30"/>
  <c r="AU176" i="30"/>
  <c r="AU177" i="30"/>
  <c r="AU178" i="30"/>
  <c r="AU179" i="30"/>
  <c r="AU180" i="30"/>
  <c r="AU181" i="30"/>
  <c r="AU182" i="30"/>
  <c r="AU183" i="30"/>
  <c r="AU184" i="30"/>
  <c r="AU185" i="30"/>
  <c r="AU186" i="30"/>
  <c r="AU187" i="30"/>
  <c r="AU188" i="30"/>
  <c r="AU189" i="30"/>
  <c r="AU190" i="30"/>
  <c r="AU191" i="30"/>
  <c r="AU192" i="30"/>
  <c r="AU193" i="30"/>
  <c r="AU194" i="30"/>
  <c r="AU195" i="30"/>
  <c r="AU196" i="30"/>
  <c r="AU197" i="30"/>
  <c r="AU198" i="30"/>
  <c r="AU9" i="30"/>
  <c r="AX103" i="31" l="1"/>
  <c r="C3" i="26" l="1"/>
  <c r="AX88" i="31" l="1"/>
  <c r="AE88" i="31"/>
  <c r="AV88" i="31"/>
  <c r="G88" i="31"/>
  <c r="AE59" i="34"/>
  <c r="AV59" i="34"/>
  <c r="G59" i="34"/>
  <c r="AX42" i="22"/>
  <c r="AE42" i="22"/>
  <c r="AV42" i="22"/>
  <c r="G42" i="22"/>
  <c r="AW88" i="31" l="1"/>
  <c r="AW59" i="34"/>
  <c r="AW42" i="22"/>
  <c r="AX90" i="33" l="1"/>
  <c r="AE90" i="33"/>
  <c r="AV90" i="33"/>
  <c r="G90" i="33"/>
  <c r="AW90" i="33" l="1"/>
  <c r="AX107" i="33"/>
  <c r="AE107" i="33"/>
  <c r="AV107" i="33"/>
  <c r="G107" i="33"/>
  <c r="AW107" i="33" l="1"/>
  <c r="AE87" i="34" l="1"/>
  <c r="AV87" i="34"/>
  <c r="G87" i="34"/>
  <c r="AW87" i="34" l="1"/>
  <c r="G10" i="30" l="1"/>
  <c r="G9" i="30"/>
  <c r="AX51" i="22" l="1"/>
  <c r="F1" i="34"/>
  <c r="AX178" i="22"/>
  <c r="AX198" i="22"/>
  <c r="AX181" i="22"/>
  <c r="AX190" i="22"/>
  <c r="AX47" i="33"/>
  <c r="AX31" i="33"/>
  <c r="AX46" i="33"/>
  <c r="AX30" i="33"/>
  <c r="AX45" i="33"/>
  <c r="AX43" i="33"/>
  <c r="AX42" i="33"/>
  <c r="AX41" i="33"/>
  <c r="AX40" i="33"/>
  <c r="AX39" i="33"/>
  <c r="AX23" i="33"/>
  <c r="AX22" i="33"/>
  <c r="AX21" i="33"/>
  <c r="AX20" i="33"/>
  <c r="AX27" i="33"/>
  <c r="AX33" i="33"/>
  <c r="AX29" i="33"/>
  <c r="AX35" i="33"/>
  <c r="AX10" i="33"/>
  <c r="AX58" i="33"/>
  <c r="AX57" i="33"/>
  <c r="AX55" i="33"/>
  <c r="AX52" i="33"/>
  <c r="AX89" i="33"/>
  <c r="AX79" i="33"/>
  <c r="AX70" i="33"/>
  <c r="AX84" i="33"/>
  <c r="AX74" i="33"/>
  <c r="AX73" i="33"/>
  <c r="AX76" i="33"/>
  <c r="AX71" i="33"/>
  <c r="AX101" i="33"/>
  <c r="AX100" i="33"/>
  <c r="AX96" i="33"/>
  <c r="AX72" i="33"/>
  <c r="AX49" i="33"/>
  <c r="AX20" i="34"/>
  <c r="AX34" i="34"/>
  <c r="AX47" i="34"/>
  <c r="AX79" i="34"/>
  <c r="AX71" i="34"/>
  <c r="AX69" i="34"/>
  <c r="AX37" i="34"/>
  <c r="AX87" i="34"/>
  <c r="AX84" i="34"/>
  <c r="AX59" i="34"/>
  <c r="AX27" i="31"/>
  <c r="AX25" i="31"/>
  <c r="AX24" i="31"/>
  <c r="AX15" i="31"/>
  <c r="AX36" i="31"/>
  <c r="AX47" i="31"/>
  <c r="AX40" i="31"/>
  <c r="AX77" i="31"/>
  <c r="AX68" i="31"/>
  <c r="AX53" i="31"/>
  <c r="AX66" i="31"/>
  <c r="AX58" i="31"/>
  <c r="AX76" i="31"/>
  <c r="AX75" i="31"/>
  <c r="AX74" i="31"/>
  <c r="AX94" i="31"/>
  <c r="AX72" i="31"/>
  <c r="AX73" i="31"/>
  <c r="AX36" i="22"/>
  <c r="AX26" i="22"/>
  <c r="AX18" i="22"/>
  <c r="AX25" i="22"/>
  <c r="AX33" i="22"/>
  <c r="AX32" i="22"/>
  <c r="AX21" i="34"/>
  <c r="AX30" i="22"/>
  <c r="AX16" i="22"/>
  <c r="AX21" i="22"/>
  <c r="AX45" i="22"/>
  <c r="AX27" i="34"/>
  <c r="AX54" i="22"/>
  <c r="AX52" i="22"/>
  <c r="AX50" i="22"/>
  <c r="AX49" i="22"/>
  <c r="AX48" i="34"/>
  <c r="AX78" i="22"/>
  <c r="AX77" i="22"/>
  <c r="AX70" i="22"/>
  <c r="AX69" i="22"/>
  <c r="AX61" i="22"/>
  <c r="AX58" i="22"/>
  <c r="AX59" i="22"/>
  <c r="AX101" i="22"/>
  <c r="AX84" i="22"/>
  <c r="AX120" i="22"/>
  <c r="AX119" i="22"/>
  <c r="AX115" i="22"/>
  <c r="AX114" i="22"/>
  <c r="AX113" i="22"/>
  <c r="AX112" i="22"/>
  <c r="AX107" i="22"/>
  <c r="AX105" i="22"/>
  <c r="AX104" i="22"/>
  <c r="AX99" i="22"/>
  <c r="AX98" i="22"/>
  <c r="AX97" i="22"/>
  <c r="AX95" i="22"/>
  <c r="AX130" i="22"/>
  <c r="AX129" i="22"/>
  <c r="AX128" i="22"/>
  <c r="AX141" i="22"/>
  <c r="AX127" i="22"/>
  <c r="AX137" i="22"/>
  <c r="AX136" i="22"/>
  <c r="AX124" i="22"/>
  <c r="AX133" i="22"/>
  <c r="AX92" i="31"/>
  <c r="AX126" i="22"/>
  <c r="AX125" i="22"/>
  <c r="AX177" i="22"/>
  <c r="AX176" i="22"/>
  <c r="AX174" i="22"/>
  <c r="AX97" i="31"/>
  <c r="AX96" i="31"/>
  <c r="AX171" i="22"/>
  <c r="AX170" i="22"/>
  <c r="AX169" i="22"/>
  <c r="AX168" i="22"/>
  <c r="AX163" i="22"/>
  <c r="AX162" i="22"/>
  <c r="AX160" i="22"/>
  <c r="AX159" i="22"/>
  <c r="AX156" i="22"/>
  <c r="AX155" i="22"/>
  <c r="AX154" i="22"/>
  <c r="AX153" i="22"/>
  <c r="AX152" i="22"/>
  <c r="AX151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AE100" i="31"/>
  <c r="AV100" i="31"/>
  <c r="G100" i="31"/>
  <c r="AX89" i="31"/>
  <c r="AE89" i="31"/>
  <c r="AV89" i="31"/>
  <c r="G89" i="31"/>
  <c r="AE73" i="31"/>
  <c r="AV73" i="31"/>
  <c r="G73" i="31"/>
  <c r="AE72" i="31"/>
  <c r="AV72" i="31"/>
  <c r="G72" i="31"/>
  <c r="AE49" i="33"/>
  <c r="AV49" i="33"/>
  <c r="G49" i="33"/>
  <c r="AE60" i="33"/>
  <c r="AV60" i="33"/>
  <c r="G60" i="33"/>
  <c r="AX41" i="22"/>
  <c r="AE41" i="22"/>
  <c r="AV41" i="22"/>
  <c r="AE40" i="22"/>
  <c r="AV40" i="22"/>
  <c r="F89" i="26"/>
  <c r="C89" i="26"/>
  <c r="G89" i="26" s="1"/>
  <c r="D89" i="26"/>
  <c r="E89" i="26"/>
  <c r="C77" i="26"/>
  <c r="D77" i="26"/>
  <c r="E77" i="26"/>
  <c r="E78" i="26" s="1"/>
  <c r="F77" i="26"/>
  <c r="F65" i="26"/>
  <c r="C65" i="26"/>
  <c r="D65" i="26"/>
  <c r="E65" i="26"/>
  <c r="AX61" i="34"/>
  <c r="AE61" i="34"/>
  <c r="AV61" i="34"/>
  <c r="G61" i="34"/>
  <c r="AE87" i="31"/>
  <c r="AV87" i="31"/>
  <c r="G87" i="31"/>
  <c r="AE50" i="31"/>
  <c r="AV50" i="31"/>
  <c r="G50" i="31"/>
  <c r="AE29" i="31"/>
  <c r="AV29" i="31"/>
  <c r="G29" i="31"/>
  <c r="AE86" i="34"/>
  <c r="G86" i="34"/>
  <c r="AX85" i="34"/>
  <c r="AE85" i="34"/>
  <c r="G85" i="34"/>
  <c r="AE84" i="34"/>
  <c r="G84" i="34"/>
  <c r="AE83" i="34"/>
  <c r="G83" i="34"/>
  <c r="AE82" i="34"/>
  <c r="G82" i="34"/>
  <c r="AE81" i="34"/>
  <c r="G81" i="34"/>
  <c r="AX80" i="34"/>
  <c r="AE80" i="34"/>
  <c r="G80" i="34"/>
  <c r="AE79" i="34"/>
  <c r="G79" i="34"/>
  <c r="AE78" i="34"/>
  <c r="G78" i="34"/>
  <c r="AE77" i="34"/>
  <c r="G77" i="34"/>
  <c r="AE76" i="34"/>
  <c r="G76" i="34"/>
  <c r="AE75" i="34"/>
  <c r="G75" i="34"/>
  <c r="AE74" i="34"/>
  <c r="G74" i="34"/>
  <c r="AE73" i="34"/>
  <c r="G73" i="34"/>
  <c r="AE72" i="34"/>
  <c r="G72" i="34"/>
  <c r="AE71" i="34"/>
  <c r="G71" i="34"/>
  <c r="AE70" i="34"/>
  <c r="G70" i="34"/>
  <c r="AE69" i="34"/>
  <c r="G69" i="34"/>
  <c r="AE68" i="34"/>
  <c r="G68" i="34"/>
  <c r="AX67" i="34"/>
  <c r="AE67" i="34"/>
  <c r="G67" i="34"/>
  <c r="AX66" i="34"/>
  <c r="AE66" i="34"/>
  <c r="G66" i="34"/>
  <c r="AX65" i="34"/>
  <c r="AE65" i="34"/>
  <c r="G65" i="34"/>
  <c r="AE64" i="34"/>
  <c r="G64" i="34"/>
  <c r="AX63" i="34"/>
  <c r="AE63" i="34"/>
  <c r="G63" i="34"/>
  <c r="AE62" i="34"/>
  <c r="G62" i="34"/>
  <c r="AX60" i="34"/>
  <c r="AE60" i="34"/>
  <c r="G60" i="34"/>
  <c r="AX58" i="34"/>
  <c r="AE58" i="34"/>
  <c r="G58" i="34"/>
  <c r="AE57" i="34"/>
  <c r="G57" i="34"/>
  <c r="AE56" i="34"/>
  <c r="G56" i="34"/>
  <c r="AE55" i="34"/>
  <c r="G55" i="34"/>
  <c r="AE54" i="34"/>
  <c r="G54" i="34"/>
  <c r="AE53" i="34"/>
  <c r="G53" i="34"/>
  <c r="AE52" i="34"/>
  <c r="G52" i="34"/>
  <c r="AE51" i="34"/>
  <c r="G51" i="34"/>
  <c r="AX50" i="34"/>
  <c r="AE50" i="34"/>
  <c r="G50" i="34"/>
  <c r="AE49" i="34"/>
  <c r="G49" i="34"/>
  <c r="AE48" i="34"/>
  <c r="G48" i="34"/>
  <c r="AE47" i="34"/>
  <c r="G47" i="34"/>
  <c r="AE46" i="34"/>
  <c r="G46" i="34"/>
  <c r="AE45" i="34"/>
  <c r="G45" i="34"/>
  <c r="AX44" i="34"/>
  <c r="AE44" i="34"/>
  <c r="G44" i="34"/>
  <c r="AE43" i="34"/>
  <c r="G43" i="34"/>
  <c r="AX42" i="34"/>
  <c r="AE42" i="34"/>
  <c r="G42" i="34"/>
  <c r="AE41" i="34"/>
  <c r="G41" i="34"/>
  <c r="AE40" i="34"/>
  <c r="G40" i="34"/>
  <c r="AX39" i="34"/>
  <c r="AE39" i="34"/>
  <c r="G39" i="34"/>
  <c r="AX38" i="34"/>
  <c r="AE38" i="34"/>
  <c r="G38" i="34"/>
  <c r="AE37" i="34"/>
  <c r="G37" i="34"/>
  <c r="AE36" i="34"/>
  <c r="G36" i="34"/>
  <c r="AE35" i="34"/>
  <c r="G35" i="34"/>
  <c r="AE34" i="34"/>
  <c r="G34" i="34"/>
  <c r="AE33" i="34"/>
  <c r="G33" i="34"/>
  <c r="AE32" i="34"/>
  <c r="G32" i="34"/>
  <c r="AX31" i="34"/>
  <c r="AE31" i="34"/>
  <c r="G31" i="34"/>
  <c r="AE30" i="34"/>
  <c r="G30" i="34"/>
  <c r="AX29" i="34"/>
  <c r="AE29" i="34"/>
  <c r="G29" i="34"/>
  <c r="AE28" i="34"/>
  <c r="G28" i="34"/>
  <c r="AE27" i="34"/>
  <c r="G27" i="34"/>
  <c r="AX26" i="34"/>
  <c r="AE26" i="34"/>
  <c r="G26" i="34"/>
  <c r="AE25" i="34"/>
  <c r="G25" i="34"/>
  <c r="AE24" i="34"/>
  <c r="G24" i="34"/>
  <c r="AE23" i="34"/>
  <c r="G23" i="34"/>
  <c r="AE22" i="34"/>
  <c r="G22" i="34"/>
  <c r="AE21" i="34"/>
  <c r="G21" i="34"/>
  <c r="AE20" i="34"/>
  <c r="G20" i="34"/>
  <c r="AE19" i="34"/>
  <c r="G19" i="34"/>
  <c r="AX18" i="34"/>
  <c r="AE18" i="34"/>
  <c r="G18" i="34"/>
  <c r="AX17" i="34"/>
  <c r="AE17" i="34"/>
  <c r="G17" i="34"/>
  <c r="AX16" i="34"/>
  <c r="AE16" i="34"/>
  <c r="G16" i="34"/>
  <c r="AX15" i="34"/>
  <c r="AE15" i="34"/>
  <c r="G15" i="34"/>
  <c r="AX14" i="34"/>
  <c r="AE14" i="34"/>
  <c r="G14" i="34"/>
  <c r="AX13" i="34"/>
  <c r="AE13" i="34"/>
  <c r="G13" i="34"/>
  <c r="AX12" i="34"/>
  <c r="AE12" i="34"/>
  <c r="G12" i="34"/>
  <c r="AE11" i="34"/>
  <c r="G11" i="34"/>
  <c r="AE10" i="34"/>
  <c r="G10" i="34"/>
  <c r="AX9" i="34"/>
  <c r="AE9" i="34"/>
  <c r="G9" i="34"/>
  <c r="AX50" i="33"/>
  <c r="AE50" i="33"/>
  <c r="G50" i="33"/>
  <c r="AE106" i="33"/>
  <c r="G106" i="33"/>
  <c r="AE105" i="33"/>
  <c r="G105" i="33"/>
  <c r="AE104" i="33"/>
  <c r="G104" i="33"/>
  <c r="AE103" i="33"/>
  <c r="G103" i="33"/>
  <c r="AE102" i="33"/>
  <c r="G102" i="33"/>
  <c r="AE101" i="33"/>
  <c r="G101" i="33"/>
  <c r="AE100" i="33"/>
  <c r="G100" i="33"/>
  <c r="AE99" i="33"/>
  <c r="G99" i="33"/>
  <c r="AE98" i="33"/>
  <c r="G98" i="33"/>
  <c r="AE97" i="33"/>
  <c r="G97" i="33"/>
  <c r="AE96" i="33"/>
  <c r="G96" i="33"/>
  <c r="AE95" i="33"/>
  <c r="G95" i="33"/>
  <c r="AX94" i="33"/>
  <c r="AE94" i="33"/>
  <c r="G94" i="33"/>
  <c r="AX93" i="33"/>
  <c r="AE93" i="33"/>
  <c r="G93" i="33"/>
  <c r="AE92" i="33"/>
  <c r="G92" i="33"/>
  <c r="AE91" i="33"/>
  <c r="G91" i="33"/>
  <c r="AE89" i="33"/>
  <c r="G89" i="33"/>
  <c r="AE88" i="33"/>
  <c r="G88" i="33"/>
  <c r="AE87" i="33"/>
  <c r="G87" i="33"/>
  <c r="AE86" i="33"/>
  <c r="G86" i="33"/>
  <c r="AE85" i="33"/>
  <c r="G85" i="33"/>
  <c r="AE84" i="33"/>
  <c r="G84" i="33"/>
  <c r="AE83" i="33"/>
  <c r="G83" i="33"/>
  <c r="AE82" i="33"/>
  <c r="G82" i="33"/>
  <c r="AE81" i="33"/>
  <c r="G81" i="33"/>
  <c r="AE80" i="33"/>
  <c r="G80" i="33"/>
  <c r="AE79" i="33"/>
  <c r="G79" i="33"/>
  <c r="AE78" i="33"/>
  <c r="G78" i="33"/>
  <c r="AE77" i="33"/>
  <c r="G77" i="33"/>
  <c r="AE76" i="33"/>
  <c r="G76" i="33"/>
  <c r="AE75" i="33"/>
  <c r="G75" i="33"/>
  <c r="AE74" i="33"/>
  <c r="G74" i="33"/>
  <c r="AE73" i="33"/>
  <c r="G73" i="33"/>
  <c r="AE72" i="33"/>
  <c r="G72" i="33"/>
  <c r="AE71" i="33"/>
  <c r="G71" i="33"/>
  <c r="AE70" i="33"/>
  <c r="G70" i="33"/>
  <c r="AE69" i="33"/>
  <c r="G69" i="33"/>
  <c r="AE68" i="33"/>
  <c r="G68" i="33"/>
  <c r="AE67" i="33"/>
  <c r="G67" i="33"/>
  <c r="AE66" i="33"/>
  <c r="G66" i="33"/>
  <c r="AX65" i="33"/>
  <c r="AE65" i="33"/>
  <c r="G65" i="33"/>
  <c r="AX64" i="33"/>
  <c r="AE64" i="33"/>
  <c r="G64" i="33"/>
  <c r="AE63" i="33"/>
  <c r="G63" i="33"/>
  <c r="AE62" i="33"/>
  <c r="G62" i="33"/>
  <c r="AE61" i="33"/>
  <c r="G61" i="33"/>
  <c r="AE59" i="33"/>
  <c r="G59" i="33"/>
  <c r="AE58" i="33"/>
  <c r="G58" i="33"/>
  <c r="AE57" i="33"/>
  <c r="G57" i="33"/>
  <c r="AE56" i="33"/>
  <c r="G56" i="33"/>
  <c r="AE55" i="33"/>
  <c r="G55" i="33"/>
  <c r="AE54" i="33"/>
  <c r="G54" i="33"/>
  <c r="AX53" i="33"/>
  <c r="AE53" i="33"/>
  <c r="G53" i="33"/>
  <c r="AE52" i="33"/>
  <c r="G52" i="33"/>
  <c r="AE51" i="33"/>
  <c r="G51" i="33"/>
  <c r="AE48" i="33"/>
  <c r="G48" i="33"/>
  <c r="AE47" i="33"/>
  <c r="G47" i="33"/>
  <c r="AE46" i="33"/>
  <c r="G46" i="33"/>
  <c r="AE45" i="33"/>
  <c r="G45" i="33"/>
  <c r="AE44" i="33"/>
  <c r="G44" i="33"/>
  <c r="AE43" i="33"/>
  <c r="G43" i="33"/>
  <c r="AE42" i="33"/>
  <c r="G42" i="33"/>
  <c r="AE41" i="33"/>
  <c r="G41" i="33"/>
  <c r="AE40" i="33"/>
  <c r="G40" i="33"/>
  <c r="AE39" i="33"/>
  <c r="G39" i="33"/>
  <c r="AE38" i="33"/>
  <c r="G38" i="33"/>
  <c r="AE37" i="33"/>
  <c r="G37" i="33"/>
  <c r="AE36" i="33"/>
  <c r="G36" i="33"/>
  <c r="AE35" i="33"/>
  <c r="G35" i="33"/>
  <c r="AE34" i="33"/>
  <c r="G34" i="33"/>
  <c r="AE33" i="33"/>
  <c r="G33" i="33"/>
  <c r="AE32" i="33"/>
  <c r="G32" i="33"/>
  <c r="AE31" i="33"/>
  <c r="G31" i="33"/>
  <c r="AE30" i="33"/>
  <c r="G30" i="33"/>
  <c r="AE29" i="33"/>
  <c r="G29" i="33"/>
  <c r="AX28" i="33"/>
  <c r="AE28" i="33"/>
  <c r="G28" i="33"/>
  <c r="AE27" i="33"/>
  <c r="G27" i="33"/>
  <c r="AE26" i="33"/>
  <c r="G26" i="33"/>
  <c r="AE25" i="33"/>
  <c r="G25" i="33"/>
  <c r="AE24" i="33"/>
  <c r="G24" i="33"/>
  <c r="AE23" i="33"/>
  <c r="G23" i="33"/>
  <c r="AE22" i="33"/>
  <c r="G22" i="33"/>
  <c r="AE21" i="33"/>
  <c r="G21" i="33"/>
  <c r="AE20" i="33"/>
  <c r="G20" i="33"/>
  <c r="AX19" i="33"/>
  <c r="AE19" i="33"/>
  <c r="G19" i="33"/>
  <c r="AE18" i="33"/>
  <c r="G18" i="33"/>
  <c r="AE17" i="33"/>
  <c r="G17" i="33"/>
  <c r="AE16" i="33"/>
  <c r="G16" i="33"/>
  <c r="AX15" i="33"/>
  <c r="AE15" i="33"/>
  <c r="G15" i="33"/>
  <c r="AX14" i="33"/>
  <c r="AE14" i="33"/>
  <c r="G14" i="33"/>
  <c r="AE13" i="33"/>
  <c r="G13" i="33"/>
  <c r="AE12" i="33"/>
  <c r="G12" i="33"/>
  <c r="AX11" i="33"/>
  <c r="AE11" i="33"/>
  <c r="G11" i="33"/>
  <c r="AE10" i="33"/>
  <c r="G10" i="33"/>
  <c r="AX9" i="33"/>
  <c r="AE9" i="33"/>
  <c r="G9" i="33"/>
  <c r="AE86" i="31"/>
  <c r="G86" i="31"/>
  <c r="AE85" i="31"/>
  <c r="G85" i="31"/>
  <c r="AX84" i="31"/>
  <c r="AE84" i="31"/>
  <c r="G84" i="31"/>
  <c r="AE83" i="31"/>
  <c r="G83" i="31"/>
  <c r="AE82" i="31"/>
  <c r="G82" i="31"/>
  <c r="AE81" i="31"/>
  <c r="G81" i="31"/>
  <c r="AE80" i="31"/>
  <c r="G80" i="31"/>
  <c r="AE79" i="31"/>
  <c r="G79" i="31"/>
  <c r="AE78" i="31"/>
  <c r="G78" i="31"/>
  <c r="AE77" i="31"/>
  <c r="G77" i="31"/>
  <c r="AE76" i="31"/>
  <c r="G76" i="31"/>
  <c r="AE75" i="31"/>
  <c r="G75" i="31"/>
  <c r="AE74" i="31"/>
  <c r="G74" i="31"/>
  <c r="AE99" i="31"/>
  <c r="G99" i="31"/>
  <c r="AE98" i="31"/>
  <c r="G98" i="31"/>
  <c r="AE97" i="31"/>
  <c r="G97" i="31"/>
  <c r="AE96" i="31"/>
  <c r="G96" i="31"/>
  <c r="AE95" i="31"/>
  <c r="G95" i="31"/>
  <c r="AE94" i="31"/>
  <c r="G94" i="31"/>
  <c r="AE93" i="31"/>
  <c r="G93" i="31"/>
  <c r="AE92" i="31"/>
  <c r="G92" i="31"/>
  <c r="AE91" i="31"/>
  <c r="G91" i="31"/>
  <c r="AE90" i="31"/>
  <c r="G90" i="31"/>
  <c r="AE71" i="31"/>
  <c r="G71" i="31"/>
  <c r="AE70" i="31"/>
  <c r="G70" i="31"/>
  <c r="AE69" i="31"/>
  <c r="G69" i="31"/>
  <c r="AE68" i="31"/>
  <c r="G68" i="31"/>
  <c r="AE67" i="31"/>
  <c r="G67" i="31"/>
  <c r="AE66" i="31"/>
  <c r="G66" i="31"/>
  <c r="AE65" i="31"/>
  <c r="G65" i="31"/>
  <c r="AE64" i="31"/>
  <c r="G64" i="31"/>
  <c r="AE63" i="31"/>
  <c r="G63" i="31"/>
  <c r="AE62" i="31"/>
  <c r="G62" i="31"/>
  <c r="AE61" i="31"/>
  <c r="G61" i="31"/>
  <c r="AE60" i="31"/>
  <c r="G60" i="31"/>
  <c r="AE59" i="31"/>
  <c r="G59" i="31"/>
  <c r="AE58" i="31"/>
  <c r="G58" i="31"/>
  <c r="AE57" i="31"/>
  <c r="G57" i="31"/>
  <c r="AE56" i="31"/>
  <c r="G56" i="31"/>
  <c r="AE55" i="31"/>
  <c r="G55" i="31"/>
  <c r="AE54" i="31"/>
  <c r="G54" i="31"/>
  <c r="AE53" i="31"/>
  <c r="G53" i="31"/>
  <c r="AE52" i="31"/>
  <c r="G52" i="31"/>
  <c r="AE51" i="31"/>
  <c r="G51" i="31"/>
  <c r="AE49" i="31"/>
  <c r="G49" i="31"/>
  <c r="AE48" i="31"/>
  <c r="G48" i="31"/>
  <c r="AE47" i="31"/>
  <c r="G47" i="31"/>
  <c r="AE46" i="31"/>
  <c r="G46" i="31"/>
  <c r="AE45" i="31"/>
  <c r="G45" i="31"/>
  <c r="AE44" i="31"/>
  <c r="G44" i="31"/>
  <c r="AE43" i="31"/>
  <c r="G43" i="31"/>
  <c r="AE42" i="31"/>
  <c r="G42" i="31"/>
  <c r="AE41" i="31"/>
  <c r="G41" i="31"/>
  <c r="AE40" i="31"/>
  <c r="G40" i="31"/>
  <c r="AE39" i="31"/>
  <c r="G39" i="31"/>
  <c r="AE38" i="31"/>
  <c r="G38" i="31"/>
  <c r="AE37" i="31"/>
  <c r="G37" i="31"/>
  <c r="AE36" i="31"/>
  <c r="G36" i="31"/>
  <c r="AE35" i="31"/>
  <c r="G35" i="31"/>
  <c r="AE34" i="31"/>
  <c r="G34" i="31"/>
  <c r="AE33" i="31"/>
  <c r="G33" i="31"/>
  <c r="AE32" i="31"/>
  <c r="G32" i="31"/>
  <c r="AE31" i="31"/>
  <c r="G31" i="31"/>
  <c r="AE30" i="31"/>
  <c r="G30" i="31"/>
  <c r="AE28" i="31"/>
  <c r="G28" i="31"/>
  <c r="AE27" i="31"/>
  <c r="G27" i="31"/>
  <c r="AE26" i="31"/>
  <c r="G26" i="31"/>
  <c r="AE25" i="31"/>
  <c r="G25" i="31"/>
  <c r="AE24" i="31"/>
  <c r="G24" i="31"/>
  <c r="AE23" i="31"/>
  <c r="G23" i="31"/>
  <c r="AE22" i="31"/>
  <c r="G22" i="31"/>
  <c r="AE21" i="31"/>
  <c r="G21" i="31"/>
  <c r="AX20" i="31"/>
  <c r="AE20" i="31"/>
  <c r="G20" i="31"/>
  <c r="AE19" i="31"/>
  <c r="G19" i="31"/>
  <c r="AE18" i="31"/>
  <c r="G18" i="31"/>
  <c r="AE17" i="31"/>
  <c r="G17" i="31"/>
  <c r="AE16" i="31"/>
  <c r="G16" i="31"/>
  <c r="AE15" i="31"/>
  <c r="G15" i="31"/>
  <c r="AE14" i="31"/>
  <c r="G14" i="31"/>
  <c r="AE13" i="31"/>
  <c r="G13" i="31"/>
  <c r="AE12" i="31"/>
  <c r="G12" i="31"/>
  <c r="AE11" i="31"/>
  <c r="G11" i="31"/>
  <c r="AE10" i="31"/>
  <c r="G10" i="31"/>
  <c r="AE9" i="31"/>
  <c r="G9" i="31"/>
  <c r="AX198" i="30"/>
  <c r="AE198" i="30"/>
  <c r="G198" i="30"/>
  <c r="AX197" i="30"/>
  <c r="AE197" i="30"/>
  <c r="G197" i="30"/>
  <c r="AX196" i="30"/>
  <c r="AE196" i="30"/>
  <c r="G196" i="30"/>
  <c r="AX195" i="30"/>
  <c r="AE195" i="30"/>
  <c r="G195" i="30"/>
  <c r="AX194" i="30"/>
  <c r="AE194" i="30"/>
  <c r="G194" i="30"/>
  <c r="AX193" i="30"/>
  <c r="AE193" i="30"/>
  <c r="G193" i="30"/>
  <c r="AX192" i="30"/>
  <c r="AE192" i="30"/>
  <c r="G192" i="30"/>
  <c r="AX191" i="30"/>
  <c r="AE191" i="30"/>
  <c r="G191" i="30"/>
  <c r="AX190" i="30"/>
  <c r="AE190" i="30"/>
  <c r="G190" i="30"/>
  <c r="AX189" i="30"/>
  <c r="AE189" i="30"/>
  <c r="G189" i="30"/>
  <c r="AX188" i="30"/>
  <c r="AE188" i="30"/>
  <c r="G188" i="30"/>
  <c r="AX187" i="30"/>
  <c r="AE187" i="30"/>
  <c r="G187" i="30"/>
  <c r="AX186" i="30"/>
  <c r="AE186" i="30"/>
  <c r="G186" i="30"/>
  <c r="AX185" i="30"/>
  <c r="AE185" i="30"/>
  <c r="G185" i="30"/>
  <c r="AX184" i="30"/>
  <c r="AE184" i="30"/>
  <c r="G184" i="30"/>
  <c r="AX183" i="30"/>
  <c r="AE183" i="30"/>
  <c r="G183" i="30"/>
  <c r="AX182" i="30"/>
  <c r="AE182" i="30"/>
  <c r="G182" i="30"/>
  <c r="AX181" i="30"/>
  <c r="AE181" i="30"/>
  <c r="G181" i="30"/>
  <c r="AX180" i="30"/>
  <c r="AE180" i="30"/>
  <c r="G180" i="30"/>
  <c r="AX179" i="30"/>
  <c r="AE179" i="30"/>
  <c r="G179" i="30"/>
  <c r="AX178" i="30"/>
  <c r="AE178" i="30"/>
  <c r="G178" i="30"/>
  <c r="AX177" i="30"/>
  <c r="AE177" i="30"/>
  <c r="G177" i="30"/>
  <c r="AX176" i="30"/>
  <c r="AE176" i="30"/>
  <c r="G176" i="30"/>
  <c r="AX175" i="30"/>
  <c r="AE175" i="30"/>
  <c r="G175" i="30"/>
  <c r="AX174" i="30"/>
  <c r="AE174" i="30"/>
  <c r="G174" i="30"/>
  <c r="AX173" i="30"/>
  <c r="AE173" i="30"/>
  <c r="G173" i="30"/>
  <c r="AX172" i="30"/>
  <c r="AE172" i="30"/>
  <c r="G172" i="30"/>
  <c r="AX171" i="30"/>
  <c r="AE171" i="30"/>
  <c r="G171" i="30"/>
  <c r="AX170" i="30"/>
  <c r="AE170" i="30"/>
  <c r="G170" i="30"/>
  <c r="AX169" i="30"/>
  <c r="AE169" i="30"/>
  <c r="G169" i="30"/>
  <c r="AX168" i="30"/>
  <c r="AE168" i="30"/>
  <c r="G168" i="30"/>
  <c r="AX167" i="30"/>
  <c r="AE167" i="30"/>
  <c r="G167" i="30"/>
  <c r="AX166" i="30"/>
  <c r="AE166" i="30"/>
  <c r="G166" i="30"/>
  <c r="AX165" i="30"/>
  <c r="AE165" i="30"/>
  <c r="G165" i="30"/>
  <c r="AX164" i="30"/>
  <c r="AE164" i="30"/>
  <c r="G164" i="30"/>
  <c r="AX163" i="30"/>
  <c r="AE163" i="30"/>
  <c r="G163" i="30"/>
  <c r="AX162" i="30"/>
  <c r="AE162" i="30"/>
  <c r="G162" i="30"/>
  <c r="AX161" i="30"/>
  <c r="AE161" i="30"/>
  <c r="G161" i="30"/>
  <c r="AX160" i="30"/>
  <c r="AE160" i="30"/>
  <c r="G160" i="30"/>
  <c r="AX159" i="30"/>
  <c r="AE159" i="30"/>
  <c r="G159" i="30"/>
  <c r="AX158" i="30"/>
  <c r="AE158" i="30"/>
  <c r="G158" i="30"/>
  <c r="AX157" i="30"/>
  <c r="AE157" i="30"/>
  <c r="G157" i="30"/>
  <c r="AX156" i="30"/>
  <c r="AE156" i="30"/>
  <c r="G156" i="30"/>
  <c r="AX155" i="30"/>
  <c r="AE155" i="30"/>
  <c r="G155" i="30"/>
  <c r="AX154" i="30"/>
  <c r="AE154" i="30"/>
  <c r="G154" i="30"/>
  <c r="AX153" i="30"/>
  <c r="AE153" i="30"/>
  <c r="G153" i="30"/>
  <c r="AX152" i="30"/>
  <c r="AE152" i="30"/>
  <c r="G152" i="30"/>
  <c r="AX151" i="30"/>
  <c r="AE151" i="30"/>
  <c r="G151" i="30"/>
  <c r="AX150" i="30"/>
  <c r="AE150" i="30"/>
  <c r="G150" i="30"/>
  <c r="AX149" i="30"/>
  <c r="AE149" i="30"/>
  <c r="G149" i="30"/>
  <c r="AX148" i="30"/>
  <c r="AE148" i="30"/>
  <c r="G148" i="30"/>
  <c r="AX147" i="30"/>
  <c r="AE147" i="30"/>
  <c r="G147" i="30"/>
  <c r="AX146" i="30"/>
  <c r="AE146" i="30"/>
  <c r="G146" i="30"/>
  <c r="AX145" i="30"/>
  <c r="AE145" i="30"/>
  <c r="G145" i="30"/>
  <c r="AX144" i="30"/>
  <c r="AE144" i="30"/>
  <c r="G144" i="30"/>
  <c r="AX143" i="30"/>
  <c r="AE143" i="30"/>
  <c r="G143" i="30"/>
  <c r="AX142" i="30"/>
  <c r="AE142" i="30"/>
  <c r="G142" i="30"/>
  <c r="AX141" i="30"/>
  <c r="AE141" i="30"/>
  <c r="G141" i="30"/>
  <c r="AX140" i="30"/>
  <c r="AE140" i="30"/>
  <c r="G140" i="30"/>
  <c r="AX139" i="30"/>
  <c r="AE139" i="30"/>
  <c r="G139" i="30"/>
  <c r="AX138" i="30"/>
  <c r="AE138" i="30"/>
  <c r="G138" i="30"/>
  <c r="AX137" i="30"/>
  <c r="AE137" i="30"/>
  <c r="G137" i="30"/>
  <c r="AX136" i="30"/>
  <c r="AE136" i="30"/>
  <c r="G136" i="30"/>
  <c r="AX135" i="30"/>
  <c r="AE135" i="30"/>
  <c r="G135" i="30"/>
  <c r="AX134" i="30"/>
  <c r="AE134" i="30"/>
  <c r="G134" i="30"/>
  <c r="AX133" i="30"/>
  <c r="AE133" i="30"/>
  <c r="G133" i="30"/>
  <c r="AX132" i="30"/>
  <c r="AE132" i="30"/>
  <c r="G132" i="30"/>
  <c r="AX131" i="30"/>
  <c r="AE131" i="30"/>
  <c r="G131" i="30"/>
  <c r="AX130" i="30"/>
  <c r="AE130" i="30"/>
  <c r="G130" i="30"/>
  <c r="AX129" i="30"/>
  <c r="AE129" i="30"/>
  <c r="G129" i="30"/>
  <c r="AX128" i="30"/>
  <c r="AE128" i="30"/>
  <c r="G128" i="30"/>
  <c r="AX127" i="30"/>
  <c r="AE127" i="30"/>
  <c r="G127" i="30"/>
  <c r="AX126" i="30"/>
  <c r="AE126" i="30"/>
  <c r="G126" i="30"/>
  <c r="AX125" i="30"/>
  <c r="AE125" i="30"/>
  <c r="G125" i="30"/>
  <c r="AX124" i="30"/>
  <c r="AE124" i="30"/>
  <c r="G124" i="30"/>
  <c r="AX123" i="30"/>
  <c r="AE123" i="30"/>
  <c r="G123" i="30"/>
  <c r="AX122" i="30"/>
  <c r="AE122" i="30"/>
  <c r="G122" i="30"/>
  <c r="AX121" i="30"/>
  <c r="AE121" i="30"/>
  <c r="G121" i="30"/>
  <c r="AX120" i="30"/>
  <c r="AE120" i="30"/>
  <c r="G120" i="30"/>
  <c r="AX119" i="30"/>
  <c r="AE119" i="30"/>
  <c r="G119" i="30"/>
  <c r="AX118" i="30"/>
  <c r="AE118" i="30"/>
  <c r="G118" i="30"/>
  <c r="AX117" i="30"/>
  <c r="AE117" i="30"/>
  <c r="G117" i="30"/>
  <c r="AX116" i="30"/>
  <c r="AE116" i="30"/>
  <c r="G116" i="30"/>
  <c r="AX115" i="30"/>
  <c r="AE115" i="30"/>
  <c r="G115" i="30"/>
  <c r="AX114" i="30"/>
  <c r="AE114" i="30"/>
  <c r="G114" i="30"/>
  <c r="AX113" i="30"/>
  <c r="AE113" i="30"/>
  <c r="G113" i="30"/>
  <c r="AX112" i="30"/>
  <c r="AE112" i="30"/>
  <c r="G112" i="30"/>
  <c r="AX111" i="30"/>
  <c r="AE111" i="30"/>
  <c r="G111" i="30"/>
  <c r="AX110" i="30"/>
  <c r="AE110" i="30"/>
  <c r="G110" i="30"/>
  <c r="AX109" i="30"/>
  <c r="AE109" i="30"/>
  <c r="G109" i="30"/>
  <c r="AX108" i="30"/>
  <c r="AE108" i="30"/>
  <c r="G108" i="30"/>
  <c r="AX107" i="30"/>
  <c r="AE107" i="30"/>
  <c r="G107" i="30"/>
  <c r="AX106" i="30"/>
  <c r="AE106" i="30"/>
  <c r="G106" i="30"/>
  <c r="AX105" i="30"/>
  <c r="AE105" i="30"/>
  <c r="G105" i="30"/>
  <c r="AX104" i="30"/>
  <c r="AE104" i="30"/>
  <c r="G104" i="30"/>
  <c r="AX103" i="30"/>
  <c r="AE103" i="30"/>
  <c r="G103" i="30"/>
  <c r="AX102" i="30"/>
  <c r="AE102" i="30"/>
  <c r="G102" i="30"/>
  <c r="AX101" i="30"/>
  <c r="AE101" i="30"/>
  <c r="G101" i="30"/>
  <c r="AX100" i="30"/>
  <c r="AE100" i="30"/>
  <c r="G100" i="30"/>
  <c r="AX99" i="30"/>
  <c r="AE99" i="30"/>
  <c r="G99" i="30"/>
  <c r="AX98" i="30"/>
  <c r="AE98" i="30"/>
  <c r="G98" i="30"/>
  <c r="AX97" i="30"/>
  <c r="AE97" i="30"/>
  <c r="G97" i="30"/>
  <c r="AX96" i="30"/>
  <c r="AE96" i="30"/>
  <c r="G96" i="30"/>
  <c r="AX95" i="30"/>
  <c r="AE95" i="30"/>
  <c r="G95" i="30"/>
  <c r="AX94" i="30"/>
  <c r="AE94" i="30"/>
  <c r="G94" i="30"/>
  <c r="AX93" i="30"/>
  <c r="AE93" i="30"/>
  <c r="G93" i="30"/>
  <c r="AX92" i="30"/>
  <c r="AE92" i="30"/>
  <c r="G92" i="30"/>
  <c r="AX91" i="30"/>
  <c r="AE91" i="30"/>
  <c r="G91" i="30"/>
  <c r="AX90" i="30"/>
  <c r="AE90" i="30"/>
  <c r="G90" i="30"/>
  <c r="AX89" i="30"/>
  <c r="AE89" i="30"/>
  <c r="G89" i="30"/>
  <c r="AX88" i="30"/>
  <c r="AE88" i="30"/>
  <c r="G88" i="30"/>
  <c r="AX87" i="30"/>
  <c r="AE87" i="30"/>
  <c r="G87" i="30"/>
  <c r="AX86" i="30"/>
  <c r="AE86" i="30"/>
  <c r="G86" i="30"/>
  <c r="AX85" i="30"/>
  <c r="AE85" i="30"/>
  <c r="G85" i="30"/>
  <c r="AX84" i="30"/>
  <c r="AE84" i="30"/>
  <c r="G84" i="30"/>
  <c r="AX83" i="30"/>
  <c r="AE83" i="30"/>
  <c r="G83" i="30"/>
  <c r="AX82" i="30"/>
  <c r="AE82" i="30"/>
  <c r="G82" i="30"/>
  <c r="AX81" i="30"/>
  <c r="AE81" i="30"/>
  <c r="G81" i="30"/>
  <c r="AX80" i="30"/>
  <c r="AE80" i="30"/>
  <c r="G80" i="30"/>
  <c r="AX79" i="30"/>
  <c r="AE79" i="30"/>
  <c r="G79" i="30"/>
  <c r="AX78" i="30"/>
  <c r="AE78" i="30"/>
  <c r="G78" i="30"/>
  <c r="AX77" i="30"/>
  <c r="AE77" i="30"/>
  <c r="G77" i="30"/>
  <c r="AX76" i="30"/>
  <c r="AE76" i="30"/>
  <c r="G76" i="30"/>
  <c r="AX75" i="30"/>
  <c r="AE75" i="30"/>
  <c r="G75" i="30"/>
  <c r="AX74" i="30"/>
  <c r="AE74" i="30"/>
  <c r="G74" i="30"/>
  <c r="AX73" i="30"/>
  <c r="AE73" i="30"/>
  <c r="G73" i="30"/>
  <c r="AX72" i="30"/>
  <c r="AE72" i="30"/>
  <c r="G72" i="30"/>
  <c r="AX71" i="30"/>
  <c r="AE71" i="30"/>
  <c r="G71" i="30"/>
  <c r="AX70" i="30"/>
  <c r="AE70" i="30"/>
  <c r="G70" i="30"/>
  <c r="AX69" i="30"/>
  <c r="AE69" i="30"/>
  <c r="G69" i="30"/>
  <c r="AX68" i="30"/>
  <c r="AE68" i="30"/>
  <c r="G68" i="30"/>
  <c r="AX67" i="30"/>
  <c r="AE67" i="30"/>
  <c r="G67" i="30"/>
  <c r="AX66" i="30"/>
  <c r="AE66" i="30"/>
  <c r="G66" i="30"/>
  <c r="AX65" i="30"/>
  <c r="AE65" i="30"/>
  <c r="G65" i="30"/>
  <c r="AX64" i="30"/>
  <c r="AE64" i="30"/>
  <c r="G64" i="30"/>
  <c r="AX63" i="30"/>
  <c r="AE63" i="30"/>
  <c r="G63" i="30"/>
  <c r="AX62" i="30"/>
  <c r="AE62" i="30"/>
  <c r="G62" i="30"/>
  <c r="AX61" i="30"/>
  <c r="AE61" i="30"/>
  <c r="G61" i="30"/>
  <c r="AX60" i="30"/>
  <c r="AE60" i="30"/>
  <c r="G60" i="30"/>
  <c r="AX59" i="30"/>
  <c r="AE59" i="30"/>
  <c r="G59" i="30"/>
  <c r="AX58" i="30"/>
  <c r="AE58" i="30"/>
  <c r="G58" i="30"/>
  <c r="AX57" i="30"/>
  <c r="AE57" i="30"/>
  <c r="G57" i="30"/>
  <c r="AX56" i="30"/>
  <c r="AE56" i="30"/>
  <c r="G56" i="30"/>
  <c r="AX55" i="30"/>
  <c r="AE55" i="30"/>
  <c r="G55" i="30"/>
  <c r="AX54" i="30"/>
  <c r="AE54" i="30"/>
  <c r="G54" i="30"/>
  <c r="AX53" i="30"/>
  <c r="AE53" i="30"/>
  <c r="G53" i="30"/>
  <c r="AX52" i="30"/>
  <c r="AE52" i="30"/>
  <c r="G52" i="30"/>
  <c r="AX51" i="30"/>
  <c r="AE51" i="30"/>
  <c r="G51" i="30"/>
  <c r="AX50" i="30"/>
  <c r="AE50" i="30"/>
  <c r="G50" i="30"/>
  <c r="AX49" i="30"/>
  <c r="AE49" i="30"/>
  <c r="G49" i="30"/>
  <c r="AX48" i="30"/>
  <c r="AE48" i="30"/>
  <c r="G48" i="30"/>
  <c r="AX47" i="30"/>
  <c r="AE47" i="30"/>
  <c r="G47" i="30"/>
  <c r="AX46" i="30"/>
  <c r="AE46" i="30"/>
  <c r="G46" i="30"/>
  <c r="AX45" i="30"/>
  <c r="AE45" i="30"/>
  <c r="G45" i="30"/>
  <c r="AX44" i="30"/>
  <c r="AE44" i="30"/>
  <c r="G44" i="30"/>
  <c r="AX43" i="30"/>
  <c r="AE43" i="30"/>
  <c r="G43" i="30"/>
  <c r="AX42" i="30"/>
  <c r="AE42" i="30"/>
  <c r="G42" i="30"/>
  <c r="AX41" i="30"/>
  <c r="AE41" i="30"/>
  <c r="G41" i="30"/>
  <c r="AX40" i="30"/>
  <c r="AE40" i="30"/>
  <c r="G40" i="30"/>
  <c r="AX39" i="30"/>
  <c r="AE39" i="30"/>
  <c r="G39" i="30"/>
  <c r="AX38" i="30"/>
  <c r="AE38" i="30"/>
  <c r="G38" i="30"/>
  <c r="AX37" i="30"/>
  <c r="AE37" i="30"/>
  <c r="G37" i="30"/>
  <c r="AX36" i="30"/>
  <c r="AE36" i="30"/>
  <c r="G36" i="30"/>
  <c r="AX35" i="30"/>
  <c r="AE35" i="30"/>
  <c r="G35" i="30"/>
  <c r="AX34" i="30"/>
  <c r="AE34" i="30"/>
  <c r="G34" i="30"/>
  <c r="AX33" i="30"/>
  <c r="AE33" i="30"/>
  <c r="G33" i="30"/>
  <c r="AX32" i="30"/>
  <c r="AE32" i="30"/>
  <c r="G32" i="30"/>
  <c r="AX31" i="30"/>
  <c r="AE31" i="30"/>
  <c r="G31" i="30"/>
  <c r="AX30" i="30"/>
  <c r="AE30" i="30"/>
  <c r="G30" i="30"/>
  <c r="AX29" i="30"/>
  <c r="AE29" i="30"/>
  <c r="G29" i="30"/>
  <c r="AX28" i="30"/>
  <c r="AE28" i="30"/>
  <c r="G28" i="30"/>
  <c r="AX27" i="30"/>
  <c r="AE27" i="30"/>
  <c r="G27" i="30"/>
  <c r="AX26" i="30"/>
  <c r="AE26" i="30"/>
  <c r="G26" i="30"/>
  <c r="AX25" i="30"/>
  <c r="AE25" i="30"/>
  <c r="G25" i="30"/>
  <c r="AX24" i="30"/>
  <c r="AE24" i="30"/>
  <c r="G24" i="30"/>
  <c r="AX23" i="30"/>
  <c r="AE23" i="30"/>
  <c r="G23" i="30"/>
  <c r="AX22" i="30"/>
  <c r="AE22" i="30"/>
  <c r="G22" i="30"/>
  <c r="AX21" i="30"/>
  <c r="AE21" i="30"/>
  <c r="G21" i="30"/>
  <c r="AX20" i="30"/>
  <c r="AE20" i="30"/>
  <c r="G20" i="30"/>
  <c r="AX19" i="30"/>
  <c r="AE19" i="30"/>
  <c r="G19" i="30"/>
  <c r="AX18" i="30"/>
  <c r="AE18" i="30"/>
  <c r="G18" i="30"/>
  <c r="AX17" i="30"/>
  <c r="AE17" i="30"/>
  <c r="G17" i="30"/>
  <c r="AX16" i="30"/>
  <c r="AE16" i="30"/>
  <c r="G16" i="30"/>
  <c r="AX15" i="30"/>
  <c r="AE15" i="30"/>
  <c r="G15" i="30"/>
  <c r="AX14" i="30"/>
  <c r="AE14" i="30"/>
  <c r="G14" i="30"/>
  <c r="AX13" i="30"/>
  <c r="AE13" i="30"/>
  <c r="G13" i="30"/>
  <c r="AX12" i="30"/>
  <c r="AE12" i="30"/>
  <c r="G12" i="30"/>
  <c r="AX11" i="30"/>
  <c r="AE11" i="30"/>
  <c r="G11" i="30"/>
  <c r="AX10" i="30"/>
  <c r="AE10" i="30"/>
  <c r="AX9" i="30"/>
  <c r="AE9" i="30"/>
  <c r="AE10" i="22"/>
  <c r="AE11" i="22"/>
  <c r="AE12" i="22"/>
  <c r="AE13" i="22"/>
  <c r="AE14" i="22"/>
  <c r="AE15" i="22"/>
  <c r="AE16" i="22"/>
  <c r="AE17" i="22"/>
  <c r="AE18" i="22"/>
  <c r="AE19" i="22"/>
  <c r="AE20" i="22"/>
  <c r="AE21" i="22"/>
  <c r="AE22" i="22"/>
  <c r="AE23" i="22"/>
  <c r="AE24" i="22"/>
  <c r="AE25" i="22"/>
  <c r="AE26" i="22"/>
  <c r="AE27" i="22"/>
  <c r="AE28" i="22"/>
  <c r="AE29" i="22"/>
  <c r="AE30" i="22"/>
  <c r="AE31" i="22"/>
  <c r="AE32" i="22"/>
  <c r="AE33" i="22"/>
  <c r="AE34" i="22"/>
  <c r="AE35" i="22"/>
  <c r="AE36" i="22"/>
  <c r="AE38" i="22"/>
  <c r="AE39" i="22"/>
  <c r="AE43" i="22"/>
  <c r="AE44" i="22"/>
  <c r="AE45" i="22"/>
  <c r="AE46" i="22"/>
  <c r="AE47" i="22"/>
  <c r="AE48" i="22"/>
  <c r="AE49" i="22"/>
  <c r="AE50" i="22"/>
  <c r="AE51" i="22"/>
  <c r="AE52" i="22"/>
  <c r="AE53" i="22"/>
  <c r="AE54" i="22"/>
  <c r="AE55" i="22"/>
  <c r="AE56" i="22"/>
  <c r="AE57" i="22"/>
  <c r="AE58" i="22"/>
  <c r="AE59" i="22"/>
  <c r="AE60" i="22"/>
  <c r="AE61" i="22"/>
  <c r="AE62" i="22"/>
  <c r="AE63" i="22"/>
  <c r="AE64" i="22"/>
  <c r="AE65" i="22"/>
  <c r="AE66" i="22"/>
  <c r="AE67" i="22"/>
  <c r="AE68" i="22"/>
  <c r="AE69" i="22"/>
  <c r="AE70" i="22"/>
  <c r="AE71" i="22"/>
  <c r="AE72" i="22"/>
  <c r="AE73" i="22"/>
  <c r="AE74" i="22"/>
  <c r="AE75" i="22"/>
  <c r="AE76" i="22"/>
  <c r="AE77" i="22"/>
  <c r="AE78" i="22"/>
  <c r="AE79" i="22"/>
  <c r="AE80" i="22"/>
  <c r="AE81" i="22"/>
  <c r="AE82" i="22"/>
  <c r="AE83" i="22"/>
  <c r="AE84" i="22"/>
  <c r="AE85" i="22"/>
  <c r="AE86" i="22"/>
  <c r="AE87" i="22"/>
  <c r="AE88" i="22"/>
  <c r="AE89" i="22"/>
  <c r="AE90" i="22"/>
  <c r="AE91" i="22"/>
  <c r="AE92" i="22"/>
  <c r="AE93" i="22"/>
  <c r="AE94" i="22"/>
  <c r="AE95" i="22"/>
  <c r="AE96" i="22"/>
  <c r="AE97" i="22"/>
  <c r="AE98" i="22"/>
  <c r="AE99" i="22"/>
  <c r="AE100" i="22"/>
  <c r="AE101" i="22"/>
  <c r="AE102" i="22"/>
  <c r="AE103" i="22"/>
  <c r="AE104" i="22"/>
  <c r="AE105" i="22"/>
  <c r="AE106" i="22"/>
  <c r="AE107" i="22"/>
  <c r="AE108" i="22"/>
  <c r="AE109" i="22"/>
  <c r="AE110" i="22"/>
  <c r="AE111" i="22"/>
  <c r="AE112" i="22"/>
  <c r="AE113" i="22"/>
  <c r="AE114" i="22"/>
  <c r="AE115" i="22"/>
  <c r="AE117" i="22"/>
  <c r="AE118" i="22"/>
  <c r="AE119" i="22"/>
  <c r="AE120" i="22"/>
  <c r="AE121" i="22"/>
  <c r="AE122" i="22"/>
  <c r="AE123" i="22"/>
  <c r="AE124" i="22"/>
  <c r="AE141" i="22"/>
  <c r="AE142" i="22"/>
  <c r="AE143" i="22"/>
  <c r="AE144" i="22"/>
  <c r="AE145" i="22"/>
  <c r="AE146" i="22"/>
  <c r="AE147" i="22"/>
  <c r="AE148" i="22"/>
  <c r="AE149" i="22"/>
  <c r="AE150" i="22"/>
  <c r="AE151" i="22"/>
  <c r="AE152" i="22"/>
  <c r="AE153" i="22"/>
  <c r="AE154" i="22"/>
  <c r="AE155" i="22"/>
  <c r="AE156" i="22"/>
  <c r="AE157" i="22"/>
  <c r="AE158" i="22"/>
  <c r="AE159" i="22"/>
  <c r="AE160" i="22"/>
  <c r="AE161" i="22"/>
  <c r="AE162" i="22"/>
  <c r="AE163" i="22"/>
  <c r="AE164" i="22"/>
  <c r="AE165" i="22"/>
  <c r="AE166" i="22"/>
  <c r="AE167" i="22"/>
  <c r="AE168" i="22"/>
  <c r="AE169" i="22"/>
  <c r="AE170" i="22"/>
  <c r="AE171" i="22"/>
  <c r="AE172" i="22"/>
  <c r="AE173" i="22"/>
  <c r="AE174" i="22"/>
  <c r="AE175" i="22"/>
  <c r="AE176" i="22"/>
  <c r="AE177" i="22"/>
  <c r="AE178" i="22"/>
  <c r="AE179" i="22"/>
  <c r="AE180" i="22"/>
  <c r="AE181" i="22"/>
  <c r="AE182" i="22"/>
  <c r="AE183" i="22"/>
  <c r="AE184" i="22"/>
  <c r="AE185" i="22"/>
  <c r="AE186" i="22"/>
  <c r="AE187" i="22"/>
  <c r="AE188" i="22"/>
  <c r="AE189" i="22"/>
  <c r="AE190" i="22"/>
  <c r="AE191" i="22"/>
  <c r="AE192" i="22"/>
  <c r="AE193" i="22"/>
  <c r="AE194" i="22"/>
  <c r="AE195" i="22"/>
  <c r="AE196" i="22"/>
  <c r="AE197" i="22"/>
  <c r="AE198" i="22"/>
  <c r="AE199" i="22"/>
  <c r="AE200" i="22"/>
  <c r="AE37" i="22"/>
  <c r="AX39" i="22"/>
  <c r="AX70" i="34"/>
  <c r="AX73" i="34"/>
  <c r="AX75" i="34"/>
  <c r="AX78" i="34"/>
  <c r="AX81" i="34"/>
  <c r="AX74" i="34"/>
  <c r="AX86" i="34"/>
  <c r="AX90" i="31"/>
  <c r="AX100" i="31"/>
  <c r="AX191" i="22"/>
  <c r="AX192" i="22"/>
  <c r="AX179" i="22"/>
  <c r="AX180" i="22"/>
  <c r="AX182" i="22"/>
  <c r="AX183" i="22"/>
  <c r="AX184" i="22"/>
  <c r="AX189" i="22"/>
  <c r="AX196" i="22"/>
  <c r="AX199" i="22"/>
  <c r="AX200" i="22"/>
  <c r="AX161" i="22"/>
  <c r="AX87" i="31"/>
  <c r="AX86" i="31"/>
  <c r="AX81" i="31"/>
  <c r="AX54" i="34"/>
  <c r="AX40" i="34"/>
  <c r="AX46" i="34"/>
  <c r="AX49" i="34"/>
  <c r="AX56" i="34"/>
  <c r="AX57" i="34"/>
  <c r="AX33" i="34"/>
  <c r="AX32" i="34"/>
  <c r="AX19" i="34"/>
  <c r="AX22" i="34"/>
  <c r="AX10" i="34"/>
  <c r="AX11" i="34"/>
  <c r="AX102" i="33"/>
  <c r="AX104" i="33"/>
  <c r="AX105" i="33"/>
  <c r="AX99" i="33"/>
  <c r="AX80" i="33"/>
  <c r="AX67" i="33"/>
  <c r="AX61" i="33"/>
  <c r="AX81" i="33"/>
  <c r="AX75" i="33"/>
  <c r="AX86" i="33"/>
  <c r="AX96" i="22"/>
  <c r="AX67" i="22"/>
  <c r="AX75" i="22"/>
  <c r="AX65" i="31"/>
  <c r="AX52" i="31"/>
  <c r="AX71" i="31"/>
  <c r="AX64" i="31"/>
  <c r="AX32" i="31"/>
  <c r="AX33" i="31"/>
  <c r="AX35" i="31"/>
  <c r="AX13" i="31"/>
  <c r="AX14" i="31"/>
  <c r="AX10" i="31"/>
  <c r="AX9" i="31"/>
  <c r="AX23" i="31"/>
  <c r="AX22" i="31"/>
  <c r="AX29" i="22"/>
  <c r="AX17" i="22"/>
  <c r="AX38" i="22"/>
  <c r="AX56" i="33"/>
  <c r="AX59" i="33"/>
  <c r="AX54" i="33"/>
  <c r="AX25" i="33"/>
  <c r="AX32" i="33"/>
  <c r="AX34" i="33"/>
  <c r="AX17" i="33"/>
  <c r="AX38" i="33"/>
  <c r="AX48" i="33"/>
  <c r="AX24" i="33"/>
  <c r="AX26" i="33"/>
  <c r="AX44" i="33"/>
  <c r="AX13" i="33"/>
  <c r="AX37" i="33"/>
  <c r="AX36" i="33"/>
  <c r="AX18" i="33"/>
  <c r="AV84" i="34"/>
  <c r="AV81" i="34"/>
  <c r="AV77" i="34"/>
  <c r="AV71" i="34"/>
  <c r="AV67" i="34"/>
  <c r="AV60" i="34"/>
  <c r="AV55" i="34"/>
  <c r="AV50" i="34"/>
  <c r="AV47" i="34"/>
  <c r="AV41" i="34"/>
  <c r="AV37" i="34"/>
  <c r="AV34" i="34"/>
  <c r="AV27" i="34"/>
  <c r="AV86" i="34"/>
  <c r="AV83" i="34"/>
  <c r="AV80" i="34"/>
  <c r="AV76" i="34"/>
  <c r="AV73" i="34"/>
  <c r="AV70" i="34"/>
  <c r="AV66" i="34"/>
  <c r="AV64" i="34"/>
  <c r="AV58" i="34"/>
  <c r="AV54" i="34"/>
  <c r="AV49" i="34"/>
  <c r="AV46" i="34"/>
  <c r="AV40" i="34"/>
  <c r="AV33" i="34"/>
  <c r="AV30" i="34"/>
  <c r="AV26" i="34"/>
  <c r="AV21" i="34"/>
  <c r="AV17" i="34"/>
  <c r="AV13" i="34"/>
  <c r="AV105" i="33"/>
  <c r="AV98" i="33"/>
  <c r="AV95" i="33"/>
  <c r="AV91" i="33"/>
  <c r="AV87" i="33"/>
  <c r="AV82" i="33"/>
  <c r="AV78" i="33"/>
  <c r="AV72" i="33"/>
  <c r="AV68" i="33"/>
  <c r="AV79" i="34"/>
  <c r="AV75" i="34"/>
  <c r="AV72" i="34"/>
  <c r="AV69" i="34"/>
  <c r="AV63" i="34"/>
  <c r="AV57" i="34"/>
  <c r="AV53" i="34"/>
  <c r="AV51" i="34"/>
  <c r="AV48" i="34"/>
  <c r="AV45" i="34"/>
  <c r="AV43" i="34"/>
  <c r="AV39" i="34"/>
  <c r="AV36" i="34"/>
  <c r="AV32" i="34"/>
  <c r="AV29" i="34"/>
  <c r="AV25" i="34"/>
  <c r="AV85" i="34"/>
  <c r="AV82" i="34"/>
  <c r="AV78" i="34"/>
  <c r="AV74" i="34"/>
  <c r="AV68" i="34"/>
  <c r="AV65" i="34"/>
  <c r="AV62" i="34"/>
  <c r="AV56" i="34"/>
  <c r="AV52" i="34"/>
  <c r="AV44" i="34"/>
  <c r="AV42" i="34"/>
  <c r="AV38" i="34"/>
  <c r="AV35" i="34"/>
  <c r="AV31" i="34"/>
  <c r="AV28" i="34"/>
  <c r="AV23" i="34"/>
  <c r="AV18" i="34"/>
  <c r="AV50" i="33"/>
  <c r="AV106" i="33"/>
  <c r="AV97" i="33"/>
  <c r="AV96" i="33"/>
  <c r="AV77" i="33"/>
  <c r="AV71" i="33"/>
  <c r="AV70" i="33"/>
  <c r="AV69" i="33"/>
  <c r="AV65" i="33"/>
  <c r="AV61" i="33"/>
  <c r="AV57" i="33"/>
  <c r="AV53" i="33"/>
  <c r="AV48" i="33"/>
  <c r="AV45" i="33"/>
  <c r="AV41" i="33"/>
  <c r="AV38" i="33"/>
  <c r="AV34" i="33"/>
  <c r="AV31" i="33"/>
  <c r="AV30" i="33"/>
  <c r="AV26" i="33"/>
  <c r="AV24" i="33"/>
  <c r="AV21" i="33"/>
  <c r="AV17" i="33"/>
  <c r="AV15" i="33"/>
  <c r="AV11" i="33"/>
  <c r="AV86" i="31"/>
  <c r="AV82" i="31"/>
  <c r="AV79" i="31"/>
  <c r="AV75" i="31"/>
  <c r="AV98" i="31"/>
  <c r="AV95" i="31"/>
  <c r="AV91" i="31"/>
  <c r="AV15" i="34"/>
  <c r="AV104" i="33"/>
  <c r="AV103" i="33"/>
  <c r="AV102" i="33"/>
  <c r="AV94" i="33"/>
  <c r="AV93" i="33"/>
  <c r="AV92" i="33"/>
  <c r="AV83" i="33"/>
  <c r="AV76" i="33"/>
  <c r="AV67" i="33"/>
  <c r="AV64" i="33"/>
  <c r="AV59" i="33"/>
  <c r="AV56" i="33"/>
  <c r="AV52" i="33"/>
  <c r="AV44" i="33"/>
  <c r="AV40" i="33"/>
  <c r="AV37" i="33"/>
  <c r="AV33" i="33"/>
  <c r="AV29" i="33"/>
  <c r="AV20" i="33"/>
  <c r="AV14" i="33"/>
  <c r="AV10" i="33"/>
  <c r="AV85" i="31"/>
  <c r="AV81" i="31"/>
  <c r="AV78" i="31"/>
  <c r="AV74" i="31"/>
  <c r="AV97" i="31"/>
  <c r="AV14" i="34"/>
  <c r="AV89" i="33"/>
  <c r="AV88" i="33"/>
  <c r="AV66" i="33"/>
  <c r="AV63" i="33"/>
  <c r="AV55" i="33"/>
  <c r="AV51" i="33"/>
  <c r="AV47" i="33"/>
  <c r="AV43" i="33"/>
  <c r="AV36" i="33"/>
  <c r="AV28" i="33"/>
  <c r="AV25" i="33"/>
  <c r="AV23" i="33"/>
  <c r="AV19" i="33"/>
  <c r="AV16" i="33"/>
  <c r="AV13" i="33"/>
  <c r="AV84" i="31"/>
  <c r="AV77" i="31"/>
  <c r="AV93" i="31"/>
  <c r="AV90" i="31"/>
  <c r="AV22" i="34"/>
  <c r="AV19" i="34"/>
  <c r="AV12" i="34"/>
  <c r="AV99" i="33"/>
  <c r="AV86" i="33"/>
  <c r="AV75" i="33"/>
  <c r="AV27" i="33"/>
  <c r="AV18" i="33"/>
  <c r="AV92" i="31"/>
  <c r="AV70" i="31"/>
  <c r="AV69" i="31"/>
  <c r="AV68" i="31"/>
  <c r="AV65" i="31"/>
  <c r="AV63" i="31"/>
  <c r="AV60" i="31"/>
  <c r="AV53" i="31"/>
  <c r="AV48" i="31"/>
  <c r="AV45" i="31"/>
  <c r="AV41" i="31"/>
  <c r="AV34" i="31"/>
  <c r="AV31" i="31"/>
  <c r="AV26" i="31"/>
  <c r="AV23" i="31"/>
  <c r="AV19" i="31"/>
  <c r="AV15" i="31"/>
  <c r="AV12" i="31"/>
  <c r="AV11" i="34"/>
  <c r="AV81" i="33"/>
  <c r="AV74" i="33"/>
  <c r="AV39" i="33"/>
  <c r="AV57" i="31"/>
  <c r="AV49" i="31"/>
  <c r="AV42" i="31"/>
  <c r="AV20" i="34"/>
  <c r="AV100" i="33"/>
  <c r="AV79" i="33"/>
  <c r="AV22" i="33"/>
  <c r="AV83" i="31"/>
  <c r="AV76" i="31"/>
  <c r="AV94" i="31"/>
  <c r="AV67" i="31"/>
  <c r="AV62" i="31"/>
  <c r="AV59" i="31"/>
  <c r="AV56" i="31"/>
  <c r="AV52" i="31"/>
  <c r="AV44" i="31"/>
  <c r="AV40" i="31"/>
  <c r="AV37" i="31"/>
  <c r="AV33" i="31"/>
  <c r="AV30" i="31"/>
  <c r="AV25" i="31"/>
  <c r="AV22" i="31"/>
  <c r="AV18" i="31"/>
  <c r="AV36" i="31"/>
  <c r="AV32" i="31"/>
  <c r="AV28" i="31"/>
  <c r="AV24" i="31"/>
  <c r="AV21" i="31"/>
  <c r="AV17" i="31"/>
  <c r="AV14" i="31"/>
  <c r="AV11" i="31"/>
  <c r="AV24" i="34"/>
  <c r="AV85" i="33"/>
  <c r="AV58" i="33"/>
  <c r="AV12" i="33"/>
  <c r="AV46" i="31"/>
  <c r="AV10" i="34"/>
  <c r="AV101" i="33"/>
  <c r="AV84" i="33"/>
  <c r="AV80" i="33"/>
  <c r="AV73" i="33"/>
  <c r="AV62" i="33"/>
  <c r="AV54" i="33"/>
  <c r="AV42" i="33"/>
  <c r="AV35" i="33"/>
  <c r="AV80" i="31"/>
  <c r="AV99" i="31"/>
  <c r="AV71" i="31"/>
  <c r="AV66" i="31"/>
  <c r="AV64" i="31"/>
  <c r="AV61" i="31"/>
  <c r="AV58" i="31"/>
  <c r="AV55" i="31"/>
  <c r="AV51" i="31"/>
  <c r="AV47" i="31"/>
  <c r="AV43" i="31"/>
  <c r="AV39" i="31"/>
  <c r="AV46" i="33"/>
  <c r="AV32" i="33"/>
  <c r="AV96" i="31"/>
  <c r="AV54" i="31"/>
  <c r="AV16" i="31"/>
  <c r="AV13" i="31"/>
  <c r="AV10" i="31"/>
  <c r="AV35" i="31"/>
  <c r="AV27" i="31"/>
  <c r="AV20" i="31"/>
  <c r="AV38" i="31"/>
  <c r="AV194" i="30"/>
  <c r="AV191" i="30"/>
  <c r="AV188" i="30"/>
  <c r="AV185" i="30"/>
  <c r="AV178" i="30"/>
  <c r="AV175" i="30"/>
  <c r="AV172" i="30"/>
  <c r="AV169" i="30"/>
  <c r="AV163" i="30"/>
  <c r="AV160" i="30"/>
  <c r="AV158" i="30"/>
  <c r="AV153" i="30"/>
  <c r="AV150" i="30"/>
  <c r="AV145" i="30"/>
  <c r="AV142" i="30"/>
  <c r="AV137" i="30"/>
  <c r="AV132" i="30"/>
  <c r="AV127" i="30"/>
  <c r="AV125" i="30"/>
  <c r="AV122" i="30"/>
  <c r="AV115" i="30"/>
  <c r="AV112" i="30"/>
  <c r="AV107" i="30"/>
  <c r="AV104" i="30"/>
  <c r="AV102" i="30"/>
  <c r="AV97" i="30"/>
  <c r="AV90" i="30"/>
  <c r="AV86" i="30"/>
  <c r="AV84" i="30"/>
  <c r="AV80" i="30"/>
  <c r="AV78" i="30"/>
  <c r="AV76" i="30"/>
  <c r="AV73" i="30"/>
  <c r="AV66" i="30"/>
  <c r="AV61" i="30"/>
  <c r="AV58" i="30"/>
  <c r="AV50" i="30"/>
  <c r="AV47" i="30"/>
  <c r="AV45" i="30"/>
  <c r="AV35" i="30"/>
  <c r="AV32" i="30"/>
  <c r="AV26" i="30"/>
  <c r="AV9" i="30"/>
  <c r="AV12" i="22"/>
  <c r="AV16" i="22"/>
  <c r="AV20" i="22"/>
  <c r="AV24" i="22"/>
  <c r="AV28" i="22"/>
  <c r="AV32" i="22"/>
  <c r="AV36" i="22"/>
  <c r="AV43" i="22"/>
  <c r="AV47" i="22"/>
  <c r="AV51" i="22"/>
  <c r="AV55" i="22"/>
  <c r="AV59" i="22"/>
  <c r="AV63" i="22"/>
  <c r="AV67" i="22"/>
  <c r="AV71" i="22"/>
  <c r="AV197" i="30"/>
  <c r="AV190" i="30"/>
  <c r="AV187" i="30"/>
  <c r="AV184" i="30"/>
  <c r="AV181" i="30"/>
  <c r="AV174" i="30"/>
  <c r="AV171" i="30"/>
  <c r="AV168" i="30"/>
  <c r="AV165" i="30"/>
  <c r="AV162" i="30"/>
  <c r="AV155" i="30"/>
  <c r="AV152" i="30"/>
  <c r="AV147" i="30"/>
  <c r="AV144" i="30"/>
  <c r="AV139" i="30"/>
  <c r="AV136" i="30"/>
  <c r="AV134" i="30"/>
  <c r="AV129" i="30"/>
  <c r="AV124" i="30"/>
  <c r="AV119" i="30"/>
  <c r="AV117" i="30"/>
  <c r="AV114" i="30"/>
  <c r="AV109" i="30"/>
  <c r="AV106" i="30"/>
  <c r="AV99" i="30"/>
  <c r="AV96" i="30"/>
  <c r="AV94" i="30"/>
  <c r="AV92" i="30"/>
  <c r="AV89" i="30"/>
  <c r="AV87" i="30"/>
  <c r="AV83" i="30"/>
  <c r="AV79" i="30"/>
  <c r="AV75" i="30"/>
  <c r="AV72" i="30"/>
  <c r="AV70" i="30"/>
  <c r="AV68" i="30"/>
  <c r="AV65" i="30"/>
  <c r="AV57" i="30"/>
  <c r="AV54" i="30"/>
  <c r="AV52" i="30"/>
  <c r="AV49" i="30"/>
  <c r="AV42" i="30"/>
  <c r="AV39" i="30"/>
  <c r="AV37" i="30"/>
  <c r="AV34" i="30"/>
  <c r="AV30" i="30"/>
  <c r="AV28" i="30"/>
  <c r="AV25" i="30"/>
  <c r="AV23" i="30"/>
  <c r="AV21" i="30"/>
  <c r="AV19" i="30"/>
  <c r="AV16" i="30"/>
  <c r="AV196" i="30"/>
  <c r="AV193" i="30"/>
  <c r="AV186" i="30"/>
  <c r="AV183" i="30"/>
  <c r="AV180" i="30"/>
  <c r="AV177" i="30"/>
  <c r="AV170" i="30"/>
  <c r="AV167" i="30"/>
  <c r="AV164" i="30"/>
  <c r="AV159" i="30"/>
  <c r="AV157" i="30"/>
  <c r="AV154" i="30"/>
  <c r="AV149" i="30"/>
  <c r="AV146" i="30"/>
  <c r="AV141" i="30"/>
  <c r="AV138" i="30"/>
  <c r="AV131" i="30"/>
  <c r="AV128" i="30"/>
  <c r="AV126" i="30"/>
  <c r="AV121" i="30"/>
  <c r="AV116" i="30"/>
  <c r="AV111" i="30"/>
  <c r="AV108" i="30"/>
  <c r="AV103" i="30"/>
  <c r="AV101" i="30"/>
  <c r="AV98" i="30"/>
  <c r="AV88" i="30"/>
  <c r="AV85" i="30"/>
  <c r="AV82" i="30"/>
  <c r="AV77" i="30"/>
  <c r="AV67" i="30"/>
  <c r="AV64" i="30"/>
  <c r="AV62" i="30"/>
  <c r="AV60" i="30"/>
  <c r="AV56" i="30"/>
  <c r="AV51" i="30"/>
  <c r="AV48" i="30"/>
  <c r="AV46" i="30"/>
  <c r="AV44" i="30"/>
  <c r="AV41" i="30"/>
  <c r="AV36" i="30"/>
  <c r="AV33" i="30"/>
  <c r="AV18" i="30"/>
  <c r="AV11" i="30"/>
  <c r="AV10" i="22"/>
  <c r="AV14" i="22"/>
  <c r="AV18" i="22"/>
  <c r="AV22" i="22"/>
  <c r="AV26" i="22"/>
  <c r="AV30" i="22"/>
  <c r="AV34" i="22"/>
  <c r="AV38" i="22"/>
  <c r="AV45" i="22"/>
  <c r="AV49" i="22"/>
  <c r="AV53" i="22"/>
  <c r="AV57" i="22"/>
  <c r="AV61" i="22"/>
  <c r="AV65" i="22"/>
  <c r="AV69" i="22"/>
  <c r="AV189" i="30"/>
  <c r="AV182" i="30"/>
  <c r="AV143" i="30"/>
  <c r="AV130" i="30"/>
  <c r="AV120" i="30"/>
  <c r="AV118" i="30"/>
  <c r="AV55" i="30"/>
  <c r="AV53" i="30"/>
  <c r="AV12" i="30"/>
  <c r="AV10" i="30"/>
  <c r="AV17" i="22"/>
  <c r="AV25" i="22"/>
  <c r="AV33" i="22"/>
  <c r="AV44" i="22"/>
  <c r="AV52" i="22"/>
  <c r="AV60" i="22"/>
  <c r="AV68" i="22"/>
  <c r="AV74" i="22"/>
  <c r="AV78" i="22"/>
  <c r="AV82" i="22"/>
  <c r="AV86" i="22"/>
  <c r="AV90" i="22"/>
  <c r="AV94" i="22"/>
  <c r="AV98" i="22"/>
  <c r="AV105" i="22"/>
  <c r="AV109" i="22"/>
  <c r="AV113" i="22"/>
  <c r="AV117" i="22"/>
  <c r="AV121" i="22"/>
  <c r="AV125" i="22"/>
  <c r="AE125" i="22" s="1"/>
  <c r="AV129" i="22"/>
  <c r="AE129" i="22" s="1"/>
  <c r="AV133" i="22"/>
  <c r="AV137" i="22"/>
  <c r="AE137" i="22" s="1"/>
  <c r="AV141" i="22"/>
  <c r="AV145" i="22"/>
  <c r="AV149" i="22"/>
  <c r="AV153" i="22"/>
  <c r="AV157" i="22"/>
  <c r="AV161" i="22"/>
  <c r="AV165" i="22"/>
  <c r="AV169" i="22"/>
  <c r="AV173" i="22"/>
  <c r="AV177" i="22"/>
  <c r="AV181" i="22"/>
  <c r="AV185" i="22"/>
  <c r="AV189" i="22"/>
  <c r="AV193" i="22"/>
  <c r="AV197" i="22"/>
  <c r="AV179" i="30"/>
  <c r="AV151" i="30"/>
  <c r="AV105" i="30"/>
  <c r="AV91" i="30"/>
  <c r="AV63" i="30"/>
  <c r="AV43" i="30"/>
  <c r="AV27" i="30"/>
  <c r="AV23" i="22"/>
  <c r="AV50" i="22"/>
  <c r="AV81" i="22"/>
  <c r="AV93" i="22"/>
  <c r="AV112" i="22"/>
  <c r="AV124" i="22"/>
  <c r="AV144" i="22"/>
  <c r="AV164" i="22"/>
  <c r="AV176" i="22"/>
  <c r="AV188" i="22"/>
  <c r="AV200" i="22"/>
  <c r="AV192" i="30"/>
  <c r="AV173" i="30"/>
  <c r="AV166" i="30"/>
  <c r="AV156" i="30"/>
  <c r="AV135" i="30"/>
  <c r="AV133" i="30"/>
  <c r="AV123" i="30"/>
  <c r="AV110" i="30"/>
  <c r="AV100" i="30"/>
  <c r="AV17" i="30"/>
  <c r="AV15" i="30"/>
  <c r="AV11" i="22"/>
  <c r="AV19" i="22"/>
  <c r="AV27" i="22"/>
  <c r="AV35" i="22"/>
  <c r="AV46" i="22"/>
  <c r="AV54" i="22"/>
  <c r="AV62" i="22"/>
  <c r="AV70" i="22"/>
  <c r="AV75" i="22"/>
  <c r="AV79" i="22"/>
  <c r="AV83" i="22"/>
  <c r="AV87" i="22"/>
  <c r="AV91" i="22"/>
  <c r="AV95" i="22"/>
  <c r="AV99" i="22"/>
  <c r="AV102" i="22"/>
  <c r="AV106" i="22"/>
  <c r="AV110" i="22"/>
  <c r="AV114" i="22"/>
  <c r="AV118" i="22"/>
  <c r="AV122" i="22"/>
  <c r="AV126" i="22"/>
  <c r="AE126" i="22" s="1"/>
  <c r="AV130" i="22"/>
  <c r="AE130" i="22" s="1"/>
  <c r="AV134" i="22"/>
  <c r="AV138" i="22"/>
  <c r="AE138" i="22" s="1"/>
  <c r="AV142" i="22"/>
  <c r="AV146" i="22"/>
  <c r="AV150" i="22"/>
  <c r="AV154" i="22"/>
  <c r="AV158" i="22"/>
  <c r="AV162" i="22"/>
  <c r="AV166" i="22"/>
  <c r="AV170" i="22"/>
  <c r="AV174" i="22"/>
  <c r="AV178" i="22"/>
  <c r="AV182" i="22"/>
  <c r="AV186" i="22"/>
  <c r="AV190" i="22"/>
  <c r="AV194" i="22"/>
  <c r="AV198" i="22"/>
  <c r="AV195" i="22"/>
  <c r="AV198" i="30"/>
  <c r="AV161" i="30"/>
  <c r="AV140" i="30"/>
  <c r="AV93" i="30"/>
  <c r="AV74" i="30"/>
  <c r="AV31" i="30"/>
  <c r="AV15" i="22"/>
  <c r="AV39" i="22"/>
  <c r="AV66" i="22"/>
  <c r="AV77" i="22"/>
  <c r="AV89" i="22"/>
  <c r="AV101" i="22"/>
  <c r="AV108" i="22"/>
  <c r="AV120" i="22"/>
  <c r="AV132" i="22"/>
  <c r="AE132" i="22" s="1"/>
  <c r="AV140" i="22"/>
  <c r="AE140" i="22" s="1"/>
  <c r="AV152" i="22"/>
  <c r="AV156" i="22"/>
  <c r="AV172" i="22"/>
  <c r="AV184" i="22"/>
  <c r="AV192" i="22"/>
  <c r="AV195" i="30"/>
  <c r="AV176" i="30"/>
  <c r="AV148" i="30"/>
  <c r="AV113" i="30"/>
  <c r="AV81" i="30"/>
  <c r="AV71" i="30"/>
  <c r="AV69" i="30"/>
  <c r="AV59" i="30"/>
  <c r="AV40" i="30"/>
  <c r="AV38" i="30"/>
  <c r="AV24" i="30"/>
  <c r="AV22" i="30"/>
  <c r="AV20" i="30"/>
  <c r="AV14" i="30"/>
  <c r="AV13" i="22"/>
  <c r="AV21" i="22"/>
  <c r="AV29" i="22"/>
  <c r="AV37" i="22"/>
  <c r="AV48" i="22"/>
  <c r="AV56" i="22"/>
  <c r="AV64" i="22"/>
  <c r="AV72" i="22"/>
  <c r="AV76" i="22"/>
  <c r="AV80" i="22"/>
  <c r="AV84" i="22"/>
  <c r="AV88" i="22"/>
  <c r="AV92" i="22"/>
  <c r="AV96" i="22"/>
  <c r="AV100" i="22"/>
  <c r="AV103" i="22"/>
  <c r="AV107" i="22"/>
  <c r="AV111" i="22"/>
  <c r="AV115" i="22"/>
  <c r="AV119" i="22"/>
  <c r="AV123" i="22"/>
  <c r="AV127" i="22"/>
  <c r="AE127" i="22" s="1"/>
  <c r="AV131" i="22"/>
  <c r="AE131" i="22" s="1"/>
  <c r="AV135" i="22"/>
  <c r="AE135" i="22" s="1"/>
  <c r="AV139" i="22"/>
  <c r="AV143" i="22"/>
  <c r="AV147" i="22"/>
  <c r="AV151" i="22"/>
  <c r="AV155" i="22"/>
  <c r="AV159" i="22"/>
  <c r="AV163" i="22"/>
  <c r="AV167" i="22"/>
  <c r="AV171" i="22"/>
  <c r="AV175" i="22"/>
  <c r="AV179" i="22"/>
  <c r="AV183" i="22"/>
  <c r="AV187" i="22"/>
  <c r="AV191" i="22"/>
  <c r="AV199" i="22"/>
  <c r="AV95" i="30"/>
  <c r="AV29" i="30"/>
  <c r="AV13" i="30"/>
  <c r="AV31" i="22"/>
  <c r="AV58" i="22"/>
  <c r="AV73" i="22"/>
  <c r="AV85" i="22"/>
  <c r="AV97" i="22"/>
  <c r="AV104" i="22"/>
  <c r="AV116" i="22"/>
  <c r="AV128" i="22"/>
  <c r="AE128" i="22" s="1"/>
  <c r="AV136" i="22"/>
  <c r="AE136" i="22" s="1"/>
  <c r="AV148" i="22"/>
  <c r="AV160" i="22"/>
  <c r="AV168" i="22"/>
  <c r="AV180" i="22"/>
  <c r="AV196" i="22"/>
  <c r="AX197" i="22"/>
  <c r="AX188" i="22"/>
  <c r="D30" i="26"/>
  <c r="E30" i="26" s="1"/>
  <c r="E29" i="26"/>
  <c r="E28" i="26"/>
  <c r="AE9" i="22"/>
  <c r="AX13" i="22"/>
  <c r="AX15" i="22"/>
  <c r="AX63" i="22"/>
  <c r="AX109" i="22"/>
  <c r="AX83" i="22"/>
  <c r="AX44" i="22"/>
  <c r="AX89" i="22"/>
  <c r="AX88" i="22"/>
  <c r="AX91" i="22"/>
  <c r="AX111" i="22"/>
  <c r="AX43" i="22"/>
  <c r="AX135" i="22"/>
  <c r="AX46" i="22"/>
  <c r="AX149" i="22"/>
  <c r="AX14" i="22"/>
  <c r="AX10" i="22"/>
  <c r="AX68" i="22"/>
  <c r="AX12" i="22"/>
  <c r="AX64" i="22"/>
  <c r="AX144" i="22"/>
  <c r="AX60" i="22"/>
  <c r="AX165" i="22"/>
  <c r="AX143" i="22"/>
  <c r="AX85" i="22"/>
  <c r="AX121" i="22"/>
  <c r="AX76" i="22"/>
  <c r="AX87" i="22"/>
  <c r="AX11" i="22"/>
  <c r="AX22" i="22"/>
  <c r="AX147" i="22"/>
  <c r="AX148" i="22"/>
  <c r="AX47" i="22"/>
  <c r="AX145" i="22"/>
  <c r="AX9" i="22"/>
  <c r="AX53" i="22"/>
  <c r="G65" i="26"/>
  <c r="F66" i="26" s="1"/>
  <c r="D66" i="26"/>
  <c r="G77" i="26"/>
  <c r="F78" i="26" s="1"/>
  <c r="C66" i="26"/>
  <c r="D78" i="26"/>
  <c r="AE116" i="22"/>
  <c r="AX173" i="22" l="1"/>
  <c r="D90" i="26"/>
  <c r="E90" i="26"/>
  <c r="C90" i="26"/>
  <c r="F90" i="26"/>
  <c r="E66" i="26"/>
  <c r="C78" i="26"/>
  <c r="AX40" i="22"/>
  <c r="AX92" i="33"/>
  <c r="AX95" i="33"/>
  <c r="AX77" i="33"/>
  <c r="AX85" i="33"/>
  <c r="AX194" i="22"/>
  <c r="AX187" i="22"/>
  <c r="AX87" i="33"/>
  <c r="AX95" i="31"/>
  <c r="AX12" i="33"/>
  <c r="AX76" i="34"/>
  <c r="AX82" i="34"/>
  <c r="AX193" i="22"/>
  <c r="AX186" i="22"/>
  <c r="AX103" i="33"/>
  <c r="AX106" i="33"/>
  <c r="AX68" i="33"/>
  <c r="AX83" i="33"/>
  <c r="AX63" i="33"/>
  <c r="AX48" i="22"/>
  <c r="AX20" i="22"/>
  <c r="AX31" i="22"/>
  <c r="AX28" i="22"/>
  <c r="AX78" i="31"/>
  <c r="AX82" i="31"/>
  <c r="AX91" i="31"/>
  <c r="AX52" i="34"/>
  <c r="AX30" i="34"/>
  <c r="AX24" i="34"/>
  <c r="AX92" i="22"/>
  <c r="AX132" i="22"/>
  <c r="AX139" i="22"/>
  <c r="AX100" i="22"/>
  <c r="AX108" i="22"/>
  <c r="AX117" i="22"/>
  <c r="AX81" i="22"/>
  <c r="AX71" i="22"/>
  <c r="AX80" i="22"/>
  <c r="AX62" i="31"/>
  <c r="AX63" i="31"/>
  <c r="AX46" i="31"/>
  <c r="AX42" i="31"/>
  <c r="AX49" i="31"/>
  <c r="AX17" i="31"/>
  <c r="AX85" i="31"/>
  <c r="AX98" i="31"/>
  <c r="AX51" i="34"/>
  <c r="AX28" i="34"/>
  <c r="AX23" i="34"/>
  <c r="AX195" i="22"/>
  <c r="AX98" i="33"/>
  <c r="AX97" i="33"/>
  <c r="AX78" i="33"/>
  <c r="AX69" i="33"/>
  <c r="AX88" i="33"/>
  <c r="AX94" i="22"/>
  <c r="AX102" i="22"/>
  <c r="AX118" i="22"/>
  <c r="AX123" i="22"/>
  <c r="AX74" i="22"/>
  <c r="AX56" i="31"/>
  <c r="AX70" i="31"/>
  <c r="AX60" i="31"/>
  <c r="AX39" i="31"/>
  <c r="AX44" i="31"/>
  <c r="AX11" i="31"/>
  <c r="AX19" i="31"/>
  <c r="AX26" i="31"/>
  <c r="AX91" i="33"/>
  <c r="AX77" i="34"/>
  <c r="AX83" i="34"/>
  <c r="AX34" i="22"/>
  <c r="AX25" i="34"/>
  <c r="AX56" i="22"/>
  <c r="AV9" i="33"/>
  <c r="AW9" i="33" s="1"/>
  <c r="AC108" i="33"/>
  <c r="AV108" i="33" s="1"/>
  <c r="AC88" i="34"/>
  <c r="AV88" i="34" s="1"/>
  <c r="AV9" i="31"/>
  <c r="AW9" i="31" s="1"/>
  <c r="AX80" i="31"/>
  <c r="AX35" i="22"/>
  <c r="AX51" i="33"/>
  <c r="AX16" i="33"/>
  <c r="AX73" i="22"/>
  <c r="AX55" i="22"/>
  <c r="AX24" i="22"/>
  <c r="AX27" i="22"/>
  <c r="AX150" i="22"/>
  <c r="AX158" i="22"/>
  <c r="AX164" i="22"/>
  <c r="AX79" i="31"/>
  <c r="AX83" i="31"/>
  <c r="AX140" i="22"/>
  <c r="AX93" i="22"/>
  <c r="AX82" i="22"/>
  <c r="AX110" i="22"/>
  <c r="AX86" i="22"/>
  <c r="AX122" i="22"/>
  <c r="AX66" i="22"/>
  <c r="AX62" i="22"/>
  <c r="AX55" i="31"/>
  <c r="AX69" i="31"/>
  <c r="AX59" i="31"/>
  <c r="AX38" i="31"/>
  <c r="AX43" i="31"/>
  <c r="AX37" i="31"/>
  <c r="AX18" i="31"/>
  <c r="AX64" i="34"/>
  <c r="AX166" i="22"/>
  <c r="AX29" i="31"/>
  <c r="AX41" i="34"/>
  <c r="AX172" i="22"/>
  <c r="AX45" i="31"/>
  <c r="AX37" i="22"/>
  <c r="AX167" i="22"/>
  <c r="AX175" i="22"/>
  <c r="AX134" i="22"/>
  <c r="AX103" i="22"/>
  <c r="AX57" i="22"/>
  <c r="AX72" i="22"/>
  <c r="AX57" i="31"/>
  <c r="AX51" i="31"/>
  <c r="AX67" i="31"/>
  <c r="AX31" i="31"/>
  <c r="AX30" i="31"/>
  <c r="AX12" i="31"/>
  <c r="AX21" i="31"/>
  <c r="AX43" i="34"/>
  <c r="AX82" i="33"/>
  <c r="AX45" i="34"/>
  <c r="AX142" i="22"/>
  <c r="AX138" i="22"/>
  <c r="AX93" i="31"/>
  <c r="AX62" i="33"/>
  <c r="AX72" i="34"/>
  <c r="AX36" i="34"/>
  <c r="AX146" i="22"/>
  <c r="AX48" i="31"/>
  <c r="AX61" i="31"/>
  <c r="AX23" i="22"/>
  <c r="AX116" i="22"/>
  <c r="AX53" i="34"/>
  <c r="AX65" i="22"/>
  <c r="AX90" i="22"/>
  <c r="AX19" i="22"/>
  <c r="AX28" i="31"/>
  <c r="AX16" i="31"/>
  <c r="AX41" i="31"/>
  <c r="AX54" i="31"/>
  <c r="AX79" i="22"/>
  <c r="AX131" i="22"/>
  <c r="AX66" i="33"/>
  <c r="AX35" i="34"/>
  <c r="AX106" i="22"/>
  <c r="AX68" i="34"/>
  <c r="AX55" i="34"/>
  <c r="AX99" i="31"/>
  <c r="AX34" i="31"/>
  <c r="AX60" i="33"/>
  <c r="AX157" i="22"/>
  <c r="AX185" i="22"/>
  <c r="AX50" i="31"/>
  <c r="AX62" i="34"/>
  <c r="AW65" i="30"/>
  <c r="AW90" i="30"/>
  <c r="F1" i="33"/>
  <c r="F1" i="22"/>
  <c r="F1" i="31"/>
  <c r="AW80" i="31"/>
  <c r="AW73" i="31"/>
  <c r="AW41" i="22"/>
  <c r="F2" i="31"/>
  <c r="F2" i="30"/>
  <c r="AW133" i="30"/>
  <c r="AW28" i="30"/>
  <c r="AW82" i="30"/>
  <c r="AW9" i="30"/>
  <c r="AW101" i="30"/>
  <c r="AW53" i="30"/>
  <c r="AW34" i="30"/>
  <c r="AW29" i="30"/>
  <c r="AW81" i="30"/>
  <c r="AW17" i="30"/>
  <c r="AW143" i="30"/>
  <c r="AW131" i="30"/>
  <c r="AW22" i="30"/>
  <c r="AW29" i="31"/>
  <c r="AW122" i="30"/>
  <c r="AW100" i="31"/>
  <c r="AW67" i="30"/>
  <c r="AW156" i="30"/>
  <c r="AW25" i="31"/>
  <c r="AW93" i="31"/>
  <c r="AW15" i="30"/>
  <c r="AW118" i="30"/>
  <c r="AW88" i="30"/>
  <c r="AW54" i="30"/>
  <c r="AW150" i="30"/>
  <c r="AW69" i="30"/>
  <c r="AW74" i="30"/>
  <c r="AW76" i="30"/>
  <c r="AW102" i="30"/>
  <c r="AW94" i="31"/>
  <c r="AW144" i="30"/>
  <c r="AW71" i="30"/>
  <c r="AW128" i="30"/>
  <c r="AW109" i="30"/>
  <c r="AW139" i="30"/>
  <c r="AW125" i="30"/>
  <c r="AW19" i="34"/>
  <c r="AW100" i="30"/>
  <c r="AW126" i="30"/>
  <c r="AW49" i="30"/>
  <c r="AW107" i="30"/>
  <c r="AW78" i="30"/>
  <c r="AW42" i="34"/>
  <c r="AW129" i="30"/>
  <c r="AW50" i="30"/>
  <c r="AW28" i="31"/>
  <c r="AW110" i="30"/>
  <c r="AW27" i="30"/>
  <c r="AW58" i="30"/>
  <c r="AW132" i="30"/>
  <c r="AW45" i="31"/>
  <c r="AW29" i="34"/>
  <c r="AW66" i="34"/>
  <c r="AW55" i="30"/>
  <c r="AW115" i="30"/>
  <c r="AW36" i="30"/>
  <c r="AW155" i="30"/>
  <c r="AW114" i="30"/>
  <c r="AW60" i="30"/>
  <c r="AW111" i="30"/>
  <c r="AW105" i="30"/>
  <c r="AW66" i="30"/>
  <c r="AW16" i="31"/>
  <c r="AW20" i="30"/>
  <c r="AW42" i="30"/>
  <c r="AW51" i="30"/>
  <c r="AW85" i="31"/>
  <c r="AW12" i="31"/>
  <c r="AW130" i="30"/>
  <c r="AW80" i="30"/>
  <c r="AW56" i="33"/>
  <c r="AW147" i="30"/>
  <c r="AW85" i="30"/>
  <c r="AW83" i="31"/>
  <c r="AW38" i="30"/>
  <c r="AW40" i="30"/>
  <c r="AW148" i="30"/>
  <c r="AW140" i="30"/>
  <c r="AW44" i="30"/>
  <c r="AW159" i="30"/>
  <c r="AW21" i="30"/>
  <c r="AW94" i="30"/>
  <c r="AW117" i="30"/>
  <c r="AW35" i="30"/>
  <c r="AW86" i="30"/>
  <c r="AW64" i="31"/>
  <c r="AW59" i="31"/>
  <c r="AW22" i="34"/>
  <c r="AW70" i="30"/>
  <c r="AW19" i="30"/>
  <c r="AW72" i="30"/>
  <c r="AW61" i="30"/>
  <c r="AW73" i="30"/>
  <c r="AW113" i="30"/>
  <c r="AW75" i="30"/>
  <c r="AW162" i="30"/>
  <c r="AW56" i="31"/>
  <c r="AW27" i="34"/>
  <c r="AW95" i="30"/>
  <c r="AW151" i="30"/>
  <c r="AW46" i="30"/>
  <c r="AW64" i="30"/>
  <c r="AW116" i="30"/>
  <c r="AW141" i="30"/>
  <c r="AW164" i="30"/>
  <c r="AW23" i="30"/>
  <c r="AW96" i="30"/>
  <c r="AW119" i="30"/>
  <c r="AW165" i="30"/>
  <c r="AW45" i="30"/>
  <c r="AW35" i="31"/>
  <c r="AW15" i="34"/>
  <c r="AW77" i="30"/>
  <c r="AW87" i="30"/>
  <c r="AW16" i="30"/>
  <c r="AW134" i="30"/>
  <c r="AW24" i="30"/>
  <c r="AW63" i="30"/>
  <c r="AW108" i="30"/>
  <c r="AW158" i="30"/>
  <c r="AW14" i="30"/>
  <c r="AW59" i="30"/>
  <c r="AW48" i="30"/>
  <c r="AW146" i="30"/>
  <c r="AW25" i="30"/>
  <c r="AW99" i="30"/>
  <c r="AW106" i="33"/>
  <c r="AW153" i="30"/>
  <c r="AW123" i="30"/>
  <c r="AW33" i="30"/>
  <c r="AW62" i="30"/>
  <c r="AW57" i="30"/>
  <c r="AW24" i="31"/>
  <c r="AW22" i="33"/>
  <c r="AW78" i="34"/>
  <c r="AW40" i="34"/>
  <c r="AW13" i="30"/>
  <c r="AW41" i="30"/>
  <c r="AW56" i="30"/>
  <c r="AW30" i="30"/>
  <c r="AW92" i="30"/>
  <c r="AW47" i="30"/>
  <c r="AW104" i="30"/>
  <c r="AW142" i="30"/>
  <c r="AW13" i="31"/>
  <c r="AW71" i="31"/>
  <c r="AW85" i="33"/>
  <c r="AW89" i="30"/>
  <c r="AW161" i="30"/>
  <c r="AW43" i="30"/>
  <c r="AW149" i="30"/>
  <c r="B45" i="26"/>
  <c r="AW55" i="34"/>
  <c r="AW31" i="30"/>
  <c r="AW135" i="30"/>
  <c r="AW98" i="30"/>
  <c r="F2" i="33"/>
  <c r="AW11" i="30"/>
  <c r="AW154" i="30"/>
  <c r="AW79" i="30"/>
  <c r="AW26" i="30"/>
  <c r="AW160" i="30"/>
  <c r="AW80" i="33"/>
  <c r="AW16" i="33"/>
  <c r="AW51" i="33"/>
  <c r="AW85" i="34"/>
  <c r="AW69" i="34"/>
  <c r="AW106" i="30"/>
  <c r="AW124" i="30"/>
  <c r="AW84" i="30"/>
  <c r="AW10" i="30"/>
  <c r="AW120" i="30"/>
  <c r="AW18" i="30"/>
  <c r="AW138" i="30"/>
  <c r="AW157" i="30"/>
  <c r="AW68" i="30"/>
  <c r="AW83" i="30"/>
  <c r="AW32" i="30"/>
  <c r="AW145" i="30"/>
  <c r="AW163" i="30"/>
  <c r="AW27" i="33"/>
  <c r="AW31" i="34"/>
  <c r="AW62" i="34"/>
  <c r="AW87" i="33"/>
  <c r="AW72" i="31"/>
  <c r="AW16" i="22"/>
  <c r="AW14" i="33"/>
  <c r="AW91" i="30"/>
  <c r="AW12" i="30"/>
  <c r="AW121" i="30"/>
  <c r="AW52" i="30"/>
  <c r="AW127" i="30"/>
  <c r="AW34" i="31"/>
  <c r="AW63" i="33"/>
  <c r="AW137" i="30"/>
  <c r="AW93" i="30"/>
  <c r="AW103" i="30"/>
  <c r="AW37" i="30"/>
  <c r="AW152" i="30"/>
  <c r="AW112" i="30"/>
  <c r="AW58" i="31"/>
  <c r="AW10" i="34"/>
  <c r="AW22" i="31"/>
  <c r="AW81" i="31"/>
  <c r="AW82" i="31"/>
  <c r="AW136" i="30"/>
  <c r="AW97" i="30"/>
  <c r="AW68" i="31"/>
  <c r="AW28" i="34"/>
  <c r="AW11" i="34"/>
  <c r="AV9" i="34"/>
  <c r="AW9" i="34" s="1"/>
  <c r="AW78" i="31"/>
  <c r="AW75" i="31"/>
  <c r="AW129" i="22"/>
  <c r="AW140" i="22"/>
  <c r="AW136" i="22"/>
  <c r="AW126" i="22"/>
  <c r="AW127" i="22"/>
  <c r="AW128" i="22"/>
  <c r="AV9" i="22"/>
  <c r="AW9" i="22" s="1"/>
  <c r="AC201" i="22"/>
  <c r="AV201" i="22" s="1"/>
  <c r="AW84" i="33"/>
  <c r="AW75" i="33"/>
  <c r="AW19" i="33"/>
  <c r="AW55" i="33"/>
  <c r="AW20" i="33"/>
  <c r="AW59" i="33"/>
  <c r="AW94" i="33"/>
  <c r="AW11" i="33"/>
  <c r="AW34" i="33"/>
  <c r="AW65" i="33"/>
  <c r="AW50" i="33"/>
  <c r="AW91" i="33"/>
  <c r="AW61" i="33"/>
  <c r="AW101" i="33"/>
  <c r="AW79" i="33"/>
  <c r="AW86" i="33"/>
  <c r="AW23" i="33"/>
  <c r="AW29" i="33"/>
  <c r="AW64" i="33"/>
  <c r="AW102" i="33"/>
  <c r="AW15" i="33"/>
  <c r="AW38" i="33"/>
  <c r="AW69" i="33"/>
  <c r="AW95" i="33"/>
  <c r="AW49" i="33"/>
  <c r="AW32" i="33"/>
  <c r="AW35" i="33"/>
  <c r="AW100" i="33"/>
  <c r="AW74" i="33"/>
  <c r="AW99" i="33"/>
  <c r="AW25" i="33"/>
  <c r="AW33" i="33"/>
  <c r="AW67" i="33"/>
  <c r="AW103" i="33"/>
  <c r="AW17" i="33"/>
  <c r="AW41" i="33"/>
  <c r="AW70" i="33"/>
  <c r="AW68" i="33"/>
  <c r="AW98" i="33"/>
  <c r="AW46" i="33"/>
  <c r="AW42" i="33"/>
  <c r="AW81" i="33"/>
  <c r="AW28" i="33"/>
  <c r="AW66" i="33"/>
  <c r="AW37" i="33"/>
  <c r="AW104" i="33"/>
  <c r="AW21" i="33"/>
  <c r="AW45" i="33"/>
  <c r="AW71" i="33"/>
  <c r="AW105" i="33"/>
  <c r="AW93" i="33"/>
  <c r="AW31" i="33"/>
  <c r="AW54" i="33"/>
  <c r="AW36" i="33"/>
  <c r="AW88" i="33"/>
  <c r="AW40" i="33"/>
  <c r="AW76" i="33"/>
  <c r="AW24" i="33"/>
  <c r="AW48" i="33"/>
  <c r="AW77" i="33"/>
  <c r="AW72" i="33"/>
  <c r="AW60" i="33"/>
  <c r="AW62" i="33"/>
  <c r="AW12" i="33"/>
  <c r="AW43" i="33"/>
  <c r="AW89" i="33"/>
  <c r="AW44" i="33"/>
  <c r="AW83" i="33"/>
  <c r="AW26" i="33"/>
  <c r="AW53" i="33"/>
  <c r="AW96" i="33"/>
  <c r="AW78" i="33"/>
  <c r="AW73" i="33"/>
  <c r="AW58" i="33"/>
  <c r="AW18" i="33"/>
  <c r="AW13" i="33"/>
  <c r="AW47" i="33"/>
  <c r="AW10" i="33"/>
  <c r="AW52" i="33"/>
  <c r="AW92" i="33"/>
  <c r="AW30" i="33"/>
  <c r="AW57" i="33"/>
  <c r="AW97" i="33"/>
  <c r="AW82" i="33"/>
  <c r="B42" i="26"/>
  <c r="F2" i="34"/>
  <c r="AW52" i="34"/>
  <c r="AW57" i="34"/>
  <c r="AW30" i="34"/>
  <c r="AW64" i="34"/>
  <c r="AW83" i="34"/>
  <c r="AW81" i="34"/>
  <c r="AW61" i="34"/>
  <c r="AW56" i="34"/>
  <c r="AW82" i="34"/>
  <c r="AW43" i="34"/>
  <c r="AW63" i="34"/>
  <c r="AW33" i="34"/>
  <c r="AW86" i="34"/>
  <c r="AW50" i="34"/>
  <c r="AW84" i="34"/>
  <c r="AW35" i="34"/>
  <c r="AW25" i="34"/>
  <c r="AW45" i="34"/>
  <c r="AW72" i="34"/>
  <c r="AW13" i="34"/>
  <c r="AW46" i="34"/>
  <c r="AW70" i="34"/>
  <c r="AW60" i="34"/>
  <c r="AW38" i="34"/>
  <c r="AW65" i="34"/>
  <c r="AW48" i="34"/>
  <c r="AW17" i="34"/>
  <c r="AW73" i="34"/>
  <c r="AW34" i="34"/>
  <c r="AW67" i="34"/>
  <c r="AW20" i="34"/>
  <c r="AW12" i="34"/>
  <c r="AW68" i="34"/>
  <c r="AW51" i="34"/>
  <c r="AW75" i="34"/>
  <c r="AW21" i="34"/>
  <c r="AW49" i="34"/>
  <c r="AW76" i="34"/>
  <c r="AW37" i="34"/>
  <c r="AW14" i="34"/>
  <c r="AW18" i="34"/>
  <c r="AW74" i="34"/>
  <c r="AW32" i="34"/>
  <c r="AW53" i="34"/>
  <c r="AW79" i="34"/>
  <c r="AW26" i="34"/>
  <c r="AW54" i="34"/>
  <c r="AW41" i="34"/>
  <c r="AW71" i="34"/>
  <c r="AW24" i="34"/>
  <c r="AW23" i="34"/>
  <c r="AW44" i="34"/>
  <c r="AW36" i="34"/>
  <c r="AW58" i="34"/>
  <c r="AW80" i="34"/>
  <c r="AW47" i="34"/>
  <c r="AW77" i="34"/>
  <c r="AV16" i="34"/>
  <c r="AW16" i="34" s="1"/>
  <c r="AW10" i="31"/>
  <c r="AW61" i="31"/>
  <c r="AW30" i="31"/>
  <c r="AW41" i="31"/>
  <c r="AW65" i="31"/>
  <c r="AW77" i="31"/>
  <c r="AW91" i="31"/>
  <c r="AW86" i="31"/>
  <c r="AW39" i="31"/>
  <c r="AW46" i="31"/>
  <c r="AW32" i="31"/>
  <c r="AW37" i="31"/>
  <c r="AW62" i="31"/>
  <c r="AW42" i="31"/>
  <c r="AW19" i="31"/>
  <c r="AW69" i="31"/>
  <c r="AW84" i="31"/>
  <c r="AW98" i="31"/>
  <c r="AW87" i="31"/>
  <c r="AW33" i="31"/>
  <c r="AW15" i="31"/>
  <c r="AW38" i="31"/>
  <c r="AW43" i="31"/>
  <c r="AW66" i="31"/>
  <c r="AW11" i="31"/>
  <c r="AW36" i="31"/>
  <c r="AW67" i="31"/>
  <c r="AW23" i="31"/>
  <c r="AW48" i="31"/>
  <c r="AW70" i="31"/>
  <c r="AW97" i="31"/>
  <c r="AW95" i="31"/>
  <c r="AW20" i="31"/>
  <c r="AW54" i="31"/>
  <c r="AW47" i="31"/>
  <c r="AW14" i="31"/>
  <c r="AW18" i="31"/>
  <c r="AW49" i="31"/>
  <c r="AW26" i="31"/>
  <c r="AW53" i="31"/>
  <c r="AW74" i="31"/>
  <c r="AW89" i="31"/>
  <c r="AW27" i="31"/>
  <c r="AW96" i="31"/>
  <c r="AW51" i="31"/>
  <c r="AW99" i="31"/>
  <c r="AW17" i="31"/>
  <c r="AW44" i="31"/>
  <c r="AW57" i="31"/>
  <c r="AW60" i="31"/>
  <c r="AW92" i="31"/>
  <c r="AW50" i="31"/>
  <c r="AW55" i="31"/>
  <c r="AW21" i="31"/>
  <c r="AW52" i="31"/>
  <c r="AW76" i="31"/>
  <c r="AW31" i="31"/>
  <c r="AW63" i="31"/>
  <c r="AW90" i="31"/>
  <c r="AW79" i="31"/>
  <c r="B43" i="26"/>
  <c r="AW23" i="22"/>
  <c r="AW138" i="22"/>
  <c r="AW130" i="22"/>
  <c r="AW131" i="22"/>
  <c r="AW137" i="22"/>
  <c r="AW40" i="22"/>
  <c r="AW135" i="22"/>
  <c r="AE139" i="22"/>
  <c r="AE134" i="22"/>
  <c r="AE133" i="22"/>
  <c r="AW80" i="22"/>
  <c r="AW74" i="22"/>
  <c r="AW139" i="22"/>
  <c r="AW13" i="22"/>
  <c r="AW39" i="22"/>
  <c r="AW106" i="22"/>
  <c r="AW98" i="22"/>
  <c r="AW18" i="22"/>
  <c r="AW45" i="22"/>
  <c r="AW51" i="22"/>
  <c r="AW88" i="22"/>
  <c r="AW114" i="22"/>
  <c r="AW83" i="22"/>
  <c r="AW116" i="22"/>
  <c r="AW67" i="22"/>
  <c r="AW29" i="22"/>
  <c r="AW27" i="22"/>
  <c r="AW92" i="22"/>
  <c r="AW186" i="22"/>
  <c r="AW112" i="22"/>
  <c r="AW113" i="22"/>
  <c r="AW44" i="22"/>
  <c r="AW10" i="22"/>
  <c r="AW120" i="22"/>
  <c r="AW11" i="22"/>
  <c r="AW117" i="22"/>
  <c r="AW14" i="22"/>
  <c r="AW115" i="22"/>
  <c r="AW84" i="22"/>
  <c r="AW72" i="22"/>
  <c r="AW79" i="22"/>
  <c r="AW54" i="22"/>
  <c r="AW33" i="22"/>
  <c r="AW152" i="22"/>
  <c r="AW122" i="22"/>
  <c r="AW96" i="22"/>
  <c r="AW91" i="22"/>
  <c r="AW59" i="22"/>
  <c r="AW123" i="22"/>
  <c r="AW97" i="22"/>
  <c r="AW147" i="22"/>
  <c r="AW119" i="22"/>
  <c r="AW107" i="22"/>
  <c r="AW75" i="22"/>
  <c r="AW121" i="22"/>
  <c r="AW94" i="22"/>
  <c r="AW25" i="22"/>
  <c r="AW184" i="22"/>
  <c r="AW195" i="22"/>
  <c r="AW180" i="22"/>
  <c r="AW185" i="22"/>
  <c r="AW199" i="22"/>
  <c r="AW194" i="22"/>
  <c r="AW178" i="22"/>
  <c r="AW200" i="22"/>
  <c r="AW181" i="22"/>
  <c r="AW191" i="22"/>
  <c r="AW192" i="22"/>
  <c r="AW193" i="22"/>
  <c r="AW76" i="22"/>
  <c r="AW62" i="22"/>
  <c r="AW101" i="22"/>
  <c r="AW103" i="22"/>
  <c r="AW99" i="22"/>
  <c r="AW31" i="22"/>
  <c r="AW81" i="22"/>
  <c r="AW179" i="22"/>
  <c r="AW69" i="22"/>
  <c r="AW148" i="22"/>
  <c r="AW48" i="22"/>
  <c r="AW21" i="22"/>
  <c r="AW170" i="22"/>
  <c r="AW154" i="22"/>
  <c r="AW87" i="22"/>
  <c r="AW109" i="22"/>
  <c r="AW61" i="22"/>
  <c r="AW82" i="22"/>
  <c r="AW187" i="22"/>
  <c r="AW73" i="22"/>
  <c r="AW163" i="22"/>
  <c r="AW111" i="22"/>
  <c r="AW77" i="22"/>
  <c r="AW15" i="22"/>
  <c r="AW105" i="22"/>
  <c r="AW57" i="22"/>
  <c r="AW12" i="22"/>
  <c r="AW58" i="22"/>
  <c r="AW64" i="22"/>
  <c r="AW66" i="22"/>
  <c r="AW118" i="22"/>
  <c r="AW35" i="22"/>
  <c r="AW93" i="22"/>
  <c r="AW90" i="22"/>
  <c r="AW60" i="22"/>
  <c r="AW38" i="22"/>
  <c r="AW26" i="22"/>
  <c r="AW24" i="22"/>
  <c r="AW197" i="22"/>
  <c r="AW169" i="22"/>
  <c r="AW34" i="22"/>
  <c r="AW32" i="22"/>
  <c r="AW46" i="22"/>
  <c r="AW53" i="22"/>
  <c r="AW56" i="22"/>
  <c r="AW49" i="22"/>
  <c r="AW43" i="22"/>
  <c r="AW100" i="22"/>
  <c r="AW85" i="22"/>
  <c r="AW37" i="22"/>
  <c r="AW89" i="22"/>
  <c r="AW190" i="22"/>
  <c r="AW95" i="22"/>
  <c r="AW52" i="22"/>
  <c r="AW22" i="22"/>
  <c r="AW55" i="22"/>
  <c r="AW20" i="22"/>
  <c r="AW50" i="22"/>
  <c r="AW104" i="22"/>
  <c r="AW183" i="22"/>
  <c r="AW108" i="22"/>
  <c r="AW198" i="22"/>
  <c r="AW134" i="22"/>
  <c r="AW102" i="22"/>
  <c r="AW70" i="22"/>
  <c r="AW188" i="22"/>
  <c r="AW124" i="22"/>
  <c r="AW189" i="22"/>
  <c r="AW68" i="22"/>
  <c r="AW65" i="22"/>
  <c r="AW30" i="22"/>
  <c r="AW63" i="22"/>
  <c r="AW28" i="22"/>
  <c r="AW86" i="22"/>
  <c r="AW47" i="22"/>
  <c r="AW196" i="22"/>
  <c r="AW110" i="22"/>
  <c r="AW19" i="22"/>
  <c r="AW141" i="22"/>
  <c r="AW78" i="22"/>
  <c r="AW17" i="22"/>
  <c r="AW71" i="22"/>
  <c r="AW36" i="22"/>
  <c r="AW153" i="22"/>
  <c r="AW175" i="22"/>
  <c r="AW159" i="22"/>
  <c r="AW143" i="22"/>
  <c r="AW166" i="22"/>
  <c r="AW150" i="22"/>
  <c r="AW144" i="22"/>
  <c r="AW149" i="22"/>
  <c r="AW168" i="22"/>
  <c r="AW171" i="22"/>
  <c r="AW155" i="22"/>
  <c r="AW172" i="22"/>
  <c r="AW162" i="22"/>
  <c r="AW146" i="22"/>
  <c r="AW177" i="22"/>
  <c r="AW161" i="22"/>
  <c r="AW145" i="22"/>
  <c r="AW160" i="22"/>
  <c r="AW167" i="22"/>
  <c r="AW151" i="22"/>
  <c r="AW174" i="22"/>
  <c r="AW158" i="22"/>
  <c r="AW142" i="22"/>
  <c r="AW176" i="22"/>
  <c r="AW173" i="22"/>
  <c r="AW157" i="22"/>
  <c r="AW164" i="22"/>
  <c r="AW165" i="22"/>
  <c r="B44" i="26"/>
  <c r="AW156" i="22"/>
  <c r="AW182" i="22"/>
  <c r="AW133" i="22"/>
  <c r="AW125" i="22" l="1"/>
  <c r="F2" i="22"/>
  <c r="AW132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BF1E2BAF-928B-4BD8-9727-DC471484D565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9F0A1BFF-8FCA-414A-B2B3-BFEA3DE8C3A8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C12B7F4D-5609-49A6-94B2-88F99CBA2063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BE8F1550-0183-4925-B5A7-F3C90AEC8F29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5CACCD5A-00CE-4E41-95C9-865F556FABAA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476E47E5-F92C-4197-9B26-0D002B77FFEA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2" authorId="0" shapeId="0" xr:uid="{7C3C494E-FEDE-40C4-B980-86EECA8A773A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RKSF &amp; RKS SW included in premium</t>
        </r>
      </text>
    </comment>
    <comment ref="A3" authorId="0" shapeId="0" xr:uid="{CA8E87FB-CC4E-4C5D-84E4-80D810D80924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RKSF &amp; RKS SW included in premium</t>
        </r>
      </text>
    </comment>
  </commentList>
</comments>
</file>

<file path=xl/sharedStrings.xml><?xml version="1.0" encoding="utf-8"?>
<sst xmlns="http://schemas.openxmlformats.org/spreadsheetml/2006/main" count="3320" uniqueCount="1173">
  <si>
    <t>Month</t>
  </si>
  <si>
    <t>February</t>
  </si>
  <si>
    <t>S/N</t>
  </si>
  <si>
    <t>AREA</t>
  </si>
  <si>
    <t>GBNL URN</t>
  </si>
  <si>
    <t>BAT URN</t>
  </si>
  <si>
    <t>Name</t>
  </si>
  <si>
    <t>Band</t>
  </si>
  <si>
    <t>Total Base Target</t>
  </si>
  <si>
    <t>Ilorin</t>
  </si>
  <si>
    <t>WCFA000672</t>
  </si>
  <si>
    <t>Bronze</t>
  </si>
  <si>
    <t>Agege</t>
  </si>
  <si>
    <t>Silver</t>
  </si>
  <si>
    <t>WCFA000099</t>
  </si>
  <si>
    <t>CTAK0007</t>
  </si>
  <si>
    <t>Festac</t>
  </si>
  <si>
    <t>CTAQ0005</t>
  </si>
  <si>
    <t>SWC0086</t>
  </si>
  <si>
    <t>CTAH0017</t>
  </si>
  <si>
    <t>Gold</t>
  </si>
  <si>
    <t>CTAN0007</t>
  </si>
  <si>
    <t>Ibadan</t>
  </si>
  <si>
    <t>WCFA000096</t>
  </si>
  <si>
    <t>WCFA000097</t>
  </si>
  <si>
    <t>WCFA000102</t>
  </si>
  <si>
    <t>WCFA000091</t>
  </si>
  <si>
    <t>WCFA000116</t>
  </si>
  <si>
    <t>WCFA000088</t>
  </si>
  <si>
    <t>WCFA000090</t>
  </si>
  <si>
    <t>WCFA000098</t>
  </si>
  <si>
    <t>SWC1039</t>
  </si>
  <si>
    <t>WCFA000095</t>
  </si>
  <si>
    <t>SWC0009</t>
  </si>
  <si>
    <t>SWC0934</t>
  </si>
  <si>
    <t>WCFA000113</t>
  </si>
  <si>
    <t>WCFA000103</t>
  </si>
  <si>
    <t>SWC1886</t>
  </si>
  <si>
    <t>WCFA000052</t>
  </si>
  <si>
    <t>SWC1269</t>
  </si>
  <si>
    <t>WCFA000082</t>
  </si>
  <si>
    <t>WCFA000071</t>
  </si>
  <si>
    <t>WCFA000027</t>
  </si>
  <si>
    <t>Platinum</t>
  </si>
  <si>
    <t>SWC0914</t>
  </si>
  <si>
    <t>WCFA000023</t>
  </si>
  <si>
    <t>WCFA000018</t>
  </si>
  <si>
    <t>WCFA000058</t>
  </si>
  <si>
    <t>WCFA000049</t>
  </si>
  <si>
    <t>WCFA000060</t>
  </si>
  <si>
    <t>WCFA000042</t>
  </si>
  <si>
    <t>WCFA000045</t>
  </si>
  <si>
    <t>WCFA000046</t>
  </si>
  <si>
    <t>WCFA000075</t>
  </si>
  <si>
    <t>WCFA000003</t>
  </si>
  <si>
    <t>WCFA000026</t>
  </si>
  <si>
    <t>WCFA000080</t>
  </si>
  <si>
    <t>WCFA000057</t>
  </si>
  <si>
    <t>WCFA000047</t>
  </si>
  <si>
    <t>WCFA000074</t>
  </si>
  <si>
    <t>WCFA000061</t>
  </si>
  <si>
    <t>SWC1102</t>
  </si>
  <si>
    <t>SWC1105</t>
  </si>
  <si>
    <t>WCFA000036</t>
  </si>
  <si>
    <t>WCFA000054</t>
  </si>
  <si>
    <t>WCFA000055</t>
  </si>
  <si>
    <t>WCFA000001</t>
  </si>
  <si>
    <t>SWC1078</t>
  </si>
  <si>
    <t>WCFA000039</t>
  </si>
  <si>
    <t>WCFA000008</t>
  </si>
  <si>
    <t>WCFA000021</t>
  </si>
  <si>
    <t>WCFA000073</t>
  </si>
  <si>
    <t>WCFA000034</t>
  </si>
  <si>
    <t>WCFA000004</t>
  </si>
  <si>
    <t>WCFA000070</t>
  </si>
  <si>
    <t>IYA LATEFATH OLAITAN</t>
  </si>
  <si>
    <t>CTAN0010</t>
  </si>
  <si>
    <t>CTAN0012</t>
  </si>
  <si>
    <t>LAC0390</t>
  </si>
  <si>
    <t>CTAN0008</t>
  </si>
  <si>
    <t>CTAN0011</t>
  </si>
  <si>
    <t>CTAP0019</t>
  </si>
  <si>
    <t>CTAN0004</t>
  </si>
  <si>
    <t>Akure</t>
  </si>
  <si>
    <t>WCFA000220</t>
  </si>
  <si>
    <t>WCFA000177</t>
  </si>
  <si>
    <t>WCFA000208</t>
  </si>
  <si>
    <t>WCFA000218</t>
  </si>
  <si>
    <t>SWC1390</t>
  </si>
  <si>
    <t>WCFA000223</t>
  </si>
  <si>
    <t>WCFA000175</t>
  </si>
  <si>
    <t>WCFA000209</t>
  </si>
  <si>
    <t>LAC0073</t>
  </si>
  <si>
    <t>CTAK0003</t>
  </si>
  <si>
    <t>CTAJ0007</t>
  </si>
  <si>
    <t>LAC0281</t>
  </si>
  <si>
    <t>CTAH0006</t>
  </si>
  <si>
    <t>LAC0282</t>
  </si>
  <si>
    <t>LAC0616</t>
  </si>
  <si>
    <t>CTAH0303</t>
  </si>
  <si>
    <t>LAC0431</t>
  </si>
  <si>
    <t>CTAI0082</t>
  </si>
  <si>
    <t>CTAH0003</t>
  </si>
  <si>
    <t>LAC0696</t>
  </si>
  <si>
    <t>CTAJ0006</t>
  </si>
  <si>
    <t>LAC0666</t>
  </si>
  <si>
    <t>LAC1605</t>
  </si>
  <si>
    <t>LAC0907</t>
  </si>
  <si>
    <t>CTAJ0003</t>
  </si>
  <si>
    <t>WCPA000057</t>
  </si>
  <si>
    <t>Enugu</t>
  </si>
  <si>
    <t>WCPA000123</t>
  </si>
  <si>
    <t>Obi Eze &amp; Company Nig Limited</t>
  </si>
  <si>
    <t>Makurdi</t>
  </si>
  <si>
    <t>WCPA000171</t>
  </si>
  <si>
    <t>Obinna Obi</t>
  </si>
  <si>
    <t>SEC001078</t>
  </si>
  <si>
    <t>Omakwu Abel</t>
  </si>
  <si>
    <t>Calabar</t>
  </si>
  <si>
    <t>WCPA000078</t>
  </si>
  <si>
    <t>WCPA000068</t>
  </si>
  <si>
    <t>Benin</t>
  </si>
  <si>
    <t>SEC001235</t>
  </si>
  <si>
    <t>Aniekan Napoleon</t>
  </si>
  <si>
    <t>SEC001204</t>
  </si>
  <si>
    <t>Mrs Oyindamola Babalola</t>
  </si>
  <si>
    <t>WCPA000167</t>
  </si>
  <si>
    <t>Paul Abuchi</t>
  </si>
  <si>
    <t>WCPA000061</t>
  </si>
  <si>
    <t>WCPA000004</t>
  </si>
  <si>
    <t>PWCPP000511</t>
  </si>
  <si>
    <t>Ojuiyiowi Eze</t>
  </si>
  <si>
    <t>WCPA000063</t>
  </si>
  <si>
    <t>SEC001205</t>
  </si>
  <si>
    <t>Alhaji Dauda Abdulsalam</t>
  </si>
  <si>
    <t>WCPA000001</t>
  </si>
  <si>
    <t>WCPA000054</t>
  </si>
  <si>
    <t>WCPA000006</t>
  </si>
  <si>
    <t>WCPA000019</t>
  </si>
  <si>
    <t>WCPA000002</t>
  </si>
  <si>
    <t>Alhaji Ahmadu Adamu Abdulahi</t>
  </si>
  <si>
    <t>WCPA000181</t>
  </si>
  <si>
    <t>WCPA000172</t>
  </si>
  <si>
    <t>Umar Bobo</t>
  </si>
  <si>
    <t>WCPP000745</t>
  </si>
  <si>
    <t>Eze Chibuzo</t>
  </si>
  <si>
    <t>WCPA000159</t>
  </si>
  <si>
    <t>Alh Dahiru Baba</t>
  </si>
  <si>
    <t>WCPA000161</t>
  </si>
  <si>
    <t>Alh Isah Musa</t>
  </si>
  <si>
    <t>SEC002027</t>
  </si>
  <si>
    <t>WCPA000163</t>
  </si>
  <si>
    <t>Mr. Romanus Ujah</t>
  </si>
  <si>
    <t>WCPA000104</t>
  </si>
  <si>
    <t>PWCPP000344</t>
  </si>
  <si>
    <t>O C C</t>
  </si>
  <si>
    <t>PWCPP000304</t>
  </si>
  <si>
    <t>WCPA000101</t>
  </si>
  <si>
    <t>SEC001044</t>
  </si>
  <si>
    <t>PWCPP000343</t>
  </si>
  <si>
    <t>Vincent Chikwendu</t>
  </si>
  <si>
    <t>WCPA000111</t>
  </si>
  <si>
    <t>WCPA000090</t>
  </si>
  <si>
    <t>WCPA000085</t>
  </si>
  <si>
    <t>SEC001593</t>
  </si>
  <si>
    <t>Christian Obi</t>
  </si>
  <si>
    <t>WCPA000091</t>
  </si>
  <si>
    <t>SEC001112</t>
  </si>
  <si>
    <t>PWCPP000341</t>
  </si>
  <si>
    <t>Paul Ejikeme</t>
  </si>
  <si>
    <t>WCPA000087</t>
  </si>
  <si>
    <t>SEC001903</t>
  </si>
  <si>
    <t>Christian Mba</t>
  </si>
  <si>
    <t>SEC001824</t>
  </si>
  <si>
    <t>PWCPP000526</t>
  </si>
  <si>
    <t>Anthony Ikeagwu</t>
  </si>
  <si>
    <t>SEC001390</t>
  </si>
  <si>
    <t>WCPA000024</t>
  </si>
  <si>
    <t>WCPA000028</t>
  </si>
  <si>
    <t>WCPA000139</t>
  </si>
  <si>
    <t>WCPA000144</t>
  </si>
  <si>
    <t>PWCPP000460</t>
  </si>
  <si>
    <t>Too Good</t>
  </si>
  <si>
    <t>WCPA000025</t>
  </si>
  <si>
    <t>SEC001788</t>
  </si>
  <si>
    <t>WCPA000152</t>
  </si>
  <si>
    <t>WCPA000042</t>
  </si>
  <si>
    <t>WCPA000148</t>
  </si>
  <si>
    <t>WCPA000155</t>
  </si>
  <si>
    <t>WCPA000026</t>
  </si>
  <si>
    <t>WCPA000156</t>
  </si>
  <si>
    <t>WCPA000143</t>
  </si>
  <si>
    <t>PWCPP000306</t>
  </si>
  <si>
    <t>WCFA000190</t>
  </si>
  <si>
    <t>Felicia Oji</t>
  </si>
  <si>
    <t>WCFA000203</t>
  </si>
  <si>
    <t>Clara Ohwaga</t>
  </si>
  <si>
    <t>WCFA000195</t>
  </si>
  <si>
    <t>Maria Ogbe</t>
  </si>
  <si>
    <t>SWC1275</t>
  </si>
  <si>
    <t>WCFA000139</t>
  </si>
  <si>
    <t>Damian Eziekwu</t>
  </si>
  <si>
    <t>SWC0917</t>
  </si>
  <si>
    <t>Ben Stores</t>
  </si>
  <si>
    <t>WCFA000138</t>
  </si>
  <si>
    <t>Amechi Aniemeka</t>
  </si>
  <si>
    <t>WCFA000204</t>
  </si>
  <si>
    <t>Florence Mofe</t>
  </si>
  <si>
    <t>WCFA000193</t>
  </si>
  <si>
    <t>Lydia Omanze</t>
  </si>
  <si>
    <t>SWC1614</t>
  </si>
  <si>
    <t>Sir Peesman</t>
  </si>
  <si>
    <t>SWC1388</t>
  </si>
  <si>
    <t>Igwe Stores</t>
  </si>
  <si>
    <t>WCFA000152</t>
  </si>
  <si>
    <t>Rhoda E</t>
  </si>
  <si>
    <t>WCFA000198</t>
  </si>
  <si>
    <t>Stella Omoshowafa</t>
  </si>
  <si>
    <t>WCFA000201</t>
  </si>
  <si>
    <t>Benvosa Resources</t>
  </si>
  <si>
    <t>WCFA000145</t>
  </si>
  <si>
    <t>Peter Esiobu</t>
  </si>
  <si>
    <t>SWC1252</t>
  </si>
  <si>
    <t>Ugochukwu Ezeja</t>
  </si>
  <si>
    <t>WCFA000200</t>
  </si>
  <si>
    <t>Victoria Agbajo</t>
  </si>
  <si>
    <t>WCFA000197</t>
  </si>
  <si>
    <t>Roseline Afor</t>
  </si>
  <si>
    <t>WCFA000194</t>
  </si>
  <si>
    <t>Maria Asakpa(Warri)</t>
  </si>
  <si>
    <t>SWC1225</t>
  </si>
  <si>
    <t>Multiple Popular</t>
  </si>
  <si>
    <t>WCFA000205</t>
  </si>
  <si>
    <t>Grace Oboh</t>
  </si>
  <si>
    <t>WCFA000143</t>
  </si>
  <si>
    <t>James Okochi</t>
  </si>
  <si>
    <t>SWC1989</t>
  </si>
  <si>
    <t>Ufuanyaegbunam Okechukwu</t>
  </si>
  <si>
    <t>Abuja</t>
  </si>
  <si>
    <t>MBC001350</t>
  </si>
  <si>
    <t>Musa Isah</t>
  </si>
  <si>
    <t>Jos</t>
  </si>
  <si>
    <t>WCJA000095</t>
  </si>
  <si>
    <t>Titus Onyeka</t>
  </si>
  <si>
    <t>Kaduna</t>
  </si>
  <si>
    <t>WCJA000082</t>
  </si>
  <si>
    <t>Abdullahi Sani</t>
  </si>
  <si>
    <t>WCJA000151</t>
  </si>
  <si>
    <t>WCJA000065</t>
  </si>
  <si>
    <t>WCJA000057</t>
  </si>
  <si>
    <t>Salisu Zuru</t>
  </si>
  <si>
    <t>WCJA000072</t>
  </si>
  <si>
    <t>WCJA000077</t>
  </si>
  <si>
    <t>Danasabe Abubakar</t>
  </si>
  <si>
    <t>MBC001620</t>
  </si>
  <si>
    <t>Sambo Abdullahi</t>
  </si>
  <si>
    <t>WCJA000052</t>
  </si>
  <si>
    <t>Gideon Gadzama</t>
  </si>
  <si>
    <t>WCJA000066</t>
  </si>
  <si>
    <t>Audu Vwa</t>
  </si>
  <si>
    <t>WCJA000188</t>
  </si>
  <si>
    <t>Nadabo Musa</t>
  </si>
  <si>
    <t>WCJA000054</t>
  </si>
  <si>
    <t>Ishaya Udurbo</t>
  </si>
  <si>
    <t>WCJA000088</t>
  </si>
  <si>
    <t>Waliyu Musa</t>
  </si>
  <si>
    <t>WCJA000102</t>
  </si>
  <si>
    <t>Abdu Abdullahi</t>
  </si>
  <si>
    <t>Aminu Saeed</t>
  </si>
  <si>
    <t>WCJA000117</t>
  </si>
  <si>
    <t>Abdullahi Adamu</t>
  </si>
  <si>
    <t>Ahmed Musa</t>
  </si>
  <si>
    <t>WCJA000097</t>
  </si>
  <si>
    <t>Sani Zico</t>
  </si>
  <si>
    <t>WCJA000130</t>
  </si>
  <si>
    <t>MBC002083</t>
  </si>
  <si>
    <t>WCJA000300</t>
  </si>
  <si>
    <t>Peter Yohanna</t>
  </si>
  <si>
    <t>MBC002084</t>
  </si>
  <si>
    <t>WCJA000120</t>
  </si>
  <si>
    <t>Sallau Abdullahi</t>
  </si>
  <si>
    <t>WCJA000116</t>
  </si>
  <si>
    <t>Maina Odubo</t>
  </si>
  <si>
    <t>WCJA000096</t>
  </si>
  <si>
    <t>WCJA000131</t>
  </si>
  <si>
    <t>WCJA000119</t>
  </si>
  <si>
    <t>WCJA000112</t>
  </si>
  <si>
    <t>Adamu Julde</t>
  </si>
  <si>
    <t>WCJA000121</t>
  </si>
  <si>
    <t>Sale Naplato</t>
  </si>
  <si>
    <t>MBC002085</t>
  </si>
  <si>
    <t>Nuhu Usman</t>
  </si>
  <si>
    <t>WCJA000099</t>
  </si>
  <si>
    <t>Sani Dalhatu</t>
  </si>
  <si>
    <t>Abuja 2</t>
  </si>
  <si>
    <t>WCFA000225</t>
  </si>
  <si>
    <t>Mamuda Danjuma</t>
  </si>
  <si>
    <t>WCFA000179</t>
  </si>
  <si>
    <t>Mama Habibu</t>
  </si>
  <si>
    <t>WCFA000229</t>
  </si>
  <si>
    <t>Tanimu Alfa</t>
  </si>
  <si>
    <t>WCFA000180</t>
  </si>
  <si>
    <t>Mama Nana</t>
  </si>
  <si>
    <t>WCFA000181</t>
  </si>
  <si>
    <t>Hauwa Usman</t>
  </si>
  <si>
    <t>WCFA000183</t>
  </si>
  <si>
    <t>WCJA000332</t>
  </si>
  <si>
    <t>WCJA000011</t>
  </si>
  <si>
    <t>WCJA000048</t>
  </si>
  <si>
    <t>Saidu Isiaku</t>
  </si>
  <si>
    <t>WCJA000004</t>
  </si>
  <si>
    <t>Baba Jos</t>
  </si>
  <si>
    <t>WCJA000001</t>
  </si>
  <si>
    <t>Haruna Mohammed</t>
  </si>
  <si>
    <t>WCJA000035</t>
  </si>
  <si>
    <t>MBC001360</t>
  </si>
  <si>
    <t>Danyaya Mohd</t>
  </si>
  <si>
    <t>WCJA000031</t>
  </si>
  <si>
    <t>Ramatu Fatamoye</t>
  </si>
  <si>
    <t>WCJA000379</t>
  </si>
  <si>
    <t>WCJA000019</t>
  </si>
  <si>
    <t>Abubakar Chairman</t>
  </si>
  <si>
    <t>WCJA000005</t>
  </si>
  <si>
    <t>Chukudi Ogbo</t>
  </si>
  <si>
    <t>WCJA000026</t>
  </si>
  <si>
    <t>Bafashi Galadima</t>
  </si>
  <si>
    <t>MBC001526</t>
  </si>
  <si>
    <t>Rufai Haliru</t>
  </si>
  <si>
    <t>WCJA000012</t>
  </si>
  <si>
    <t>Mike Ogbonna</t>
  </si>
  <si>
    <t>WCJA000008</t>
  </si>
  <si>
    <t>WCJA000017</t>
  </si>
  <si>
    <t>Oliver Eze</t>
  </si>
  <si>
    <t>WCJA000018</t>
  </si>
  <si>
    <t>WCJA000103</t>
  </si>
  <si>
    <t>Sunday Edeh</t>
  </si>
  <si>
    <t>WCJA000007</t>
  </si>
  <si>
    <t>WCJA000106</t>
  </si>
  <si>
    <t>Mohammed Sule</t>
  </si>
  <si>
    <t>MBC001329</t>
  </si>
  <si>
    <t>WCJA000032</t>
  </si>
  <si>
    <t>WCJA000025</t>
  </si>
  <si>
    <t>Lawan Danfari</t>
  </si>
  <si>
    <t>WCJA000002</t>
  </si>
  <si>
    <t>WCJA000334</t>
  </si>
  <si>
    <t>Simon Ossai</t>
  </si>
  <si>
    <t>MBC001921</t>
  </si>
  <si>
    <t>Sunny Holdings Nig</t>
  </si>
  <si>
    <t>Eze Onyebuchi</t>
  </si>
  <si>
    <t>WCJA000104</t>
  </si>
  <si>
    <t>Madueke Nnaji</t>
  </si>
  <si>
    <t>WCJA000027</t>
  </si>
  <si>
    <t>Umar Dangege</t>
  </si>
  <si>
    <t>MBC001930</t>
  </si>
  <si>
    <t>MBC002833</t>
  </si>
  <si>
    <t>Obadiah Anthony</t>
  </si>
  <si>
    <t>WCJA000423</t>
  </si>
  <si>
    <t>June</t>
  </si>
  <si>
    <t>Maiduguri</t>
  </si>
  <si>
    <t>WCJA000312</t>
  </si>
  <si>
    <t>WCJA000124</t>
  </si>
  <si>
    <t>Usman Garba</t>
  </si>
  <si>
    <t>WCJA000392</t>
  </si>
  <si>
    <t>Kano</t>
  </si>
  <si>
    <t>WCDA000005</t>
  </si>
  <si>
    <t>Salisu Maikanti</t>
  </si>
  <si>
    <t>WCDA000016</t>
  </si>
  <si>
    <t>WCDA000013</t>
  </si>
  <si>
    <t>Salisu Adamu</t>
  </si>
  <si>
    <t>WCDA000011</t>
  </si>
  <si>
    <t>WCDA000015</t>
  </si>
  <si>
    <t>WCDA000006</t>
  </si>
  <si>
    <t>Nafiu Musa</t>
  </si>
  <si>
    <t>WCDA000025</t>
  </si>
  <si>
    <t>Usman Sale</t>
  </si>
  <si>
    <t>Katsina</t>
  </si>
  <si>
    <t>NTC1721</t>
  </si>
  <si>
    <t>NTC1243</t>
  </si>
  <si>
    <t>Alh.Ibrahim Maikudi</t>
  </si>
  <si>
    <t>WCDA000026</t>
  </si>
  <si>
    <t>Alh. Zubairu Daura</t>
  </si>
  <si>
    <t>WCDA000043</t>
  </si>
  <si>
    <t>WCDA000032</t>
  </si>
  <si>
    <t>Abdulhamid Musa</t>
  </si>
  <si>
    <t>NTC0031</t>
  </si>
  <si>
    <t>WCDA000070</t>
  </si>
  <si>
    <t>Buba Naru</t>
  </si>
  <si>
    <t>WCDA000068</t>
  </si>
  <si>
    <t>Alh Abdul Mohammed</t>
  </si>
  <si>
    <t>Varuwa Tizhe</t>
  </si>
  <si>
    <t>NTC0063</t>
  </si>
  <si>
    <t>WCDA000052</t>
  </si>
  <si>
    <t>Goni Ibrahim</t>
  </si>
  <si>
    <t>NTC1192</t>
  </si>
  <si>
    <t>Maikudi Isa</t>
  </si>
  <si>
    <t>NTC1127</t>
  </si>
  <si>
    <t>WCDA000057</t>
  </si>
  <si>
    <t>Jidda Goni</t>
  </si>
  <si>
    <t>Sokoto</t>
  </si>
  <si>
    <t>WCDA000087</t>
  </si>
  <si>
    <t>Alh Malami Wurno</t>
  </si>
  <si>
    <t>NTC1659</t>
  </si>
  <si>
    <t>WCDA000180</t>
  </si>
  <si>
    <t>Saidu Bello</t>
  </si>
  <si>
    <t>NTC1162</t>
  </si>
  <si>
    <t>Ibrahim Mohammed Gani</t>
  </si>
  <si>
    <t>WCDA000105</t>
  </si>
  <si>
    <t>WCDA000108</t>
  </si>
  <si>
    <t>Alh Audu Abdullahi Danfulani</t>
  </si>
  <si>
    <t>NTC1682</t>
  </si>
  <si>
    <t>Nasiru Haruna</t>
  </si>
  <si>
    <t>WCDA000111</t>
  </si>
  <si>
    <t>Alh Dahiru Alto</t>
  </si>
  <si>
    <t>WCDA000079</t>
  </si>
  <si>
    <t>Alh Dahiru Bello</t>
  </si>
  <si>
    <t>WCDA000089</t>
  </si>
  <si>
    <t>Alh Namadina</t>
  </si>
  <si>
    <t>NTC1579</t>
  </si>
  <si>
    <t>NTC1686</t>
  </si>
  <si>
    <t>Mohammed Rila</t>
  </si>
  <si>
    <t>WCDA000077</t>
  </si>
  <si>
    <t>Alh Aminu Fara</t>
  </si>
  <si>
    <t>NTC1578</t>
  </si>
  <si>
    <t>WCDA000103</t>
  </si>
  <si>
    <t>WCDA000088</t>
  </si>
  <si>
    <t>Alh Musa Kange</t>
  </si>
  <si>
    <t>NTC1289</t>
  </si>
  <si>
    <t>Alh Muntaka M.T.K</t>
  </si>
  <si>
    <t>September</t>
  </si>
  <si>
    <t>LAC2143</t>
  </si>
  <si>
    <t>SWC2006</t>
  </si>
  <si>
    <t>Marina</t>
  </si>
  <si>
    <t>CTAE0002</t>
  </si>
  <si>
    <t>CTAE0003</t>
  </si>
  <si>
    <t>CTAE0006</t>
  </si>
  <si>
    <t>CTAE0008</t>
  </si>
  <si>
    <t>CTAE0013</t>
  </si>
  <si>
    <t>LAC1419</t>
  </si>
  <si>
    <t>CTAE0017</t>
  </si>
  <si>
    <t>CTAE0018</t>
  </si>
  <si>
    <t>CTAE0023</t>
  </si>
  <si>
    <t>CTAE0026</t>
  </si>
  <si>
    <t>CTAE0031</t>
  </si>
  <si>
    <t>CTAE0032</t>
  </si>
  <si>
    <t>CTAE0033</t>
  </si>
  <si>
    <t>CTAE0037</t>
  </si>
  <si>
    <t>CTAE0041</t>
  </si>
  <si>
    <t>CTAE0042</t>
  </si>
  <si>
    <t>CTAE0045</t>
  </si>
  <si>
    <t>CTAE0047</t>
  </si>
  <si>
    <t>CTAE0052</t>
  </si>
  <si>
    <t>CTAE0054</t>
  </si>
  <si>
    <t>LAC0160</t>
  </si>
  <si>
    <t>LAC0161</t>
  </si>
  <si>
    <t>LAC0424</t>
  </si>
  <si>
    <t>LAC0429</t>
  </si>
  <si>
    <t>Mushin</t>
  </si>
  <si>
    <t>CTAF0319</t>
  </si>
  <si>
    <t>CTAW0001</t>
  </si>
  <si>
    <t>CTAW0002</t>
  </si>
  <si>
    <t>CTAW0004</t>
  </si>
  <si>
    <t>CTAW0006</t>
  </si>
  <si>
    <t>CTAZ0005</t>
  </si>
  <si>
    <t>CTAZ0007</t>
  </si>
  <si>
    <t>CTAZ0008</t>
  </si>
  <si>
    <t>CTAZ0023</t>
  </si>
  <si>
    <t>CTAZ0035</t>
  </si>
  <si>
    <t>CTAZ0040</t>
  </si>
  <si>
    <t>CTAZ0043</t>
  </si>
  <si>
    <t>CTAZ0044</t>
  </si>
  <si>
    <t>CTAZ0045</t>
  </si>
  <si>
    <t>CTAZ0049</t>
  </si>
  <si>
    <t>LAC0083</t>
  </si>
  <si>
    <t>LAC0085</t>
  </si>
  <si>
    <t>LAC0087</t>
  </si>
  <si>
    <t>LAC0088</t>
  </si>
  <si>
    <t>LAC0212</t>
  </si>
  <si>
    <t>CTAZ0001</t>
  </si>
  <si>
    <t>LAC2292</t>
  </si>
  <si>
    <t>LAC2298</t>
  </si>
  <si>
    <t>LAC0017</t>
  </si>
  <si>
    <t>SWC2060</t>
  </si>
  <si>
    <t>SWC2092</t>
  </si>
  <si>
    <t>IYA TOPE</t>
  </si>
  <si>
    <t>LAC2310</t>
  </si>
  <si>
    <t>LAC2392</t>
  </si>
  <si>
    <t>CTAE0064</t>
  </si>
  <si>
    <t>Benson &amp; Hedges Boost</t>
  </si>
  <si>
    <t>Benson &amp; Hedges Flavour</t>
  </si>
  <si>
    <t>Dunhill Switch</t>
  </si>
  <si>
    <t>ST Moritz By Dunhill</t>
  </si>
  <si>
    <t>Pall Mall Filter</t>
  </si>
  <si>
    <t>Pall Mall Menthol</t>
  </si>
  <si>
    <t>Rothmans Flavour</t>
  </si>
  <si>
    <t>Royal  Std Filter</t>
  </si>
  <si>
    <t>Dunhill KSF</t>
  </si>
  <si>
    <t>Dunhill Lights</t>
  </si>
  <si>
    <t>Brand</t>
  </si>
  <si>
    <t>Case Price</t>
  </si>
  <si>
    <t>TARGET VOLUME (in Cases)</t>
  </si>
  <si>
    <t>Total Target Value (₦)</t>
  </si>
  <si>
    <t>Total Credit Value (₦)</t>
  </si>
  <si>
    <t>CREDIT VOLUME (in Cases)</t>
  </si>
  <si>
    <t>Comments</t>
  </si>
  <si>
    <t>Total Credit Volume</t>
  </si>
  <si>
    <t>January</t>
  </si>
  <si>
    <t>March</t>
  </si>
  <si>
    <t>April</t>
  </si>
  <si>
    <t>May</t>
  </si>
  <si>
    <t>July</t>
  </si>
  <si>
    <t>August</t>
  </si>
  <si>
    <t>October</t>
  </si>
  <si>
    <t>November</t>
  </si>
  <si>
    <t>December</t>
  </si>
  <si>
    <t>SEC002559</t>
  </si>
  <si>
    <t>Essien Akpan Bassey</t>
  </si>
  <si>
    <t>Probation</t>
  </si>
  <si>
    <t>WCJA000006</t>
  </si>
  <si>
    <t>Sunday Umeh</t>
  </si>
  <si>
    <t>MBC002873</t>
  </si>
  <si>
    <t>Hussaini Baba</t>
  </si>
  <si>
    <t>MBC002904</t>
  </si>
  <si>
    <t>SWC1980</t>
  </si>
  <si>
    <t>Danjuma Ibrahim</t>
  </si>
  <si>
    <t>SWC2239</t>
  </si>
  <si>
    <t>Kadio Atser</t>
  </si>
  <si>
    <t>MBC002876</t>
  </si>
  <si>
    <t>MBC002875</t>
  </si>
  <si>
    <t>Ibrahim Hassan</t>
  </si>
  <si>
    <t>MBC002945</t>
  </si>
  <si>
    <t>MBC002868</t>
  </si>
  <si>
    <t>NTC1730</t>
  </si>
  <si>
    <t>Green White Green</t>
  </si>
  <si>
    <t>NTC1285</t>
  </si>
  <si>
    <t>MBC002893</t>
  </si>
  <si>
    <t>John Goji</t>
  </si>
  <si>
    <t>WCDA000071</t>
  </si>
  <si>
    <t>Manu Mohammed</t>
  </si>
  <si>
    <t>MBC002973</t>
  </si>
  <si>
    <t>WCPA000169</t>
  </si>
  <si>
    <t>Charles Duru</t>
  </si>
  <si>
    <t>Regional Credit Allocation</t>
  </si>
  <si>
    <t>Total Deployed Credit</t>
  </si>
  <si>
    <t>LAC1472</t>
  </si>
  <si>
    <t>LAC2253</t>
  </si>
  <si>
    <t>LAC2254</t>
  </si>
  <si>
    <t>LAC2255</t>
  </si>
  <si>
    <t>LAC2258</t>
  </si>
  <si>
    <t>LAC2259</t>
  </si>
  <si>
    <t>LAC2268</t>
  </si>
  <si>
    <t>LAC2393</t>
  </si>
  <si>
    <t>SEC002091</t>
  </si>
  <si>
    <t>SEC002092</t>
  </si>
  <si>
    <t>MBC002177</t>
  </si>
  <si>
    <t>MBC001327</t>
  </si>
  <si>
    <t>WCJA000114</t>
  </si>
  <si>
    <t>WCJA000149</t>
  </si>
  <si>
    <t>Chidube Hygenus</t>
  </si>
  <si>
    <t>MBC002944</t>
  </si>
  <si>
    <t>NTC1262</t>
  </si>
  <si>
    <t>NTC1851</t>
  </si>
  <si>
    <t>Tope Adewole (Agege)</t>
  </si>
  <si>
    <t>Onyekachi Ifeanyi</t>
  </si>
  <si>
    <t>Mrs Iyabo Rasheed</t>
  </si>
  <si>
    <t>Iya Mohammed</t>
  </si>
  <si>
    <t>Esther Jimoh</t>
  </si>
  <si>
    <t>Aminat Adeniyi</t>
  </si>
  <si>
    <t>UGWU JONAS EMEKA</t>
  </si>
  <si>
    <t>St.Judes Stores</t>
  </si>
  <si>
    <t>Selfas Merchandise Ent.</t>
  </si>
  <si>
    <t>Samuel Ube</t>
  </si>
  <si>
    <t>Kelechi Store</t>
  </si>
  <si>
    <t>Iya Ibeji</t>
  </si>
  <si>
    <t>Chukwuma Ube</t>
  </si>
  <si>
    <t>Alhaja Lateef Ayisat</t>
  </si>
  <si>
    <t>Ibrahim Yahaya</t>
  </si>
  <si>
    <t>Alfa Nofiu</t>
  </si>
  <si>
    <t>Twins Sister</t>
  </si>
  <si>
    <t>Titi Alausa</t>
  </si>
  <si>
    <t>Tawakali Olisa</t>
  </si>
  <si>
    <t>Tale Morufat (Iya)</t>
  </si>
  <si>
    <t>Salewa Stores</t>
  </si>
  <si>
    <t>Saidat Omotayo(Iya)</t>
  </si>
  <si>
    <t>Ruka Akanni</t>
  </si>
  <si>
    <t>Onipanla Todun</t>
  </si>
  <si>
    <t>Omolara Alamu</t>
  </si>
  <si>
    <t>Olaide Oguniyi</t>
  </si>
  <si>
    <t>Mutiyat Olawuwo</t>
  </si>
  <si>
    <t>Mujidat Ariyo</t>
  </si>
  <si>
    <t>Mujidat Adepegba</t>
  </si>
  <si>
    <t>Mrs Dada Kolapo</t>
  </si>
  <si>
    <t>Mavellous Store</t>
  </si>
  <si>
    <t>Mama Kemi Oluwalana</t>
  </si>
  <si>
    <t>Latifat Ajiboye</t>
  </si>
  <si>
    <t>Jibola Aminu(Iya)</t>
  </si>
  <si>
    <t>Iya Ramon Isiaka</t>
  </si>
  <si>
    <t>Iya Amina Rafiu</t>
  </si>
  <si>
    <t>Hammed Idowu</t>
  </si>
  <si>
    <t>Gbotie Makinde</t>
  </si>
  <si>
    <t>Funmi Idowu</t>
  </si>
  <si>
    <t>Funmi Alira(Mrs)</t>
  </si>
  <si>
    <t>Fausat Adetunji</t>
  </si>
  <si>
    <t>Eskay Tajudeen</t>
  </si>
  <si>
    <t>Anifat Ibikunle</t>
  </si>
  <si>
    <t>Ali Yusuf</t>
  </si>
  <si>
    <t>Alhaja Tanimola Adeyinka</t>
  </si>
  <si>
    <t>Alhaja Mosadoluwa</t>
  </si>
  <si>
    <t>Akeem Funmilayo</t>
  </si>
  <si>
    <t>Agaga Olayinka</t>
  </si>
  <si>
    <t>Adelaja D.A</t>
  </si>
  <si>
    <t>Abdul Ramon Mujidat</t>
  </si>
  <si>
    <t>Zino Stores</t>
  </si>
  <si>
    <t>Tajudeen Opeyemi (Iya Nofi)</t>
  </si>
  <si>
    <t>Salimat Elejo</t>
  </si>
  <si>
    <t>Rukayat Folorunsho</t>
  </si>
  <si>
    <t>Musili Sanni Ramota</t>
  </si>
  <si>
    <t>Mumini Onikepe</t>
  </si>
  <si>
    <t>Mrs Balikis Oseni (Iya Malik)</t>
  </si>
  <si>
    <t>Mrs Adeosun Funmilayo</t>
  </si>
  <si>
    <t>Kikelomo Iman</t>
  </si>
  <si>
    <t>Iya Sadiat</t>
  </si>
  <si>
    <t>Iya Lukman</t>
  </si>
  <si>
    <t>Iya Kemi</t>
  </si>
  <si>
    <t>Fausat Najeem</t>
  </si>
  <si>
    <t>Arewa Toyin O.</t>
  </si>
  <si>
    <t>Alhaja Oniwiridi</t>
  </si>
  <si>
    <t>Alh Taiye</t>
  </si>
  <si>
    <t>Alh Hamsat Sabitiyu</t>
  </si>
  <si>
    <t>Alfa Yahaya</t>
  </si>
  <si>
    <t>Yahya Mutairu Rasheedat</t>
  </si>
  <si>
    <t>Mumuni Ibrahim</t>
  </si>
  <si>
    <t>Mattew Okonkwo</t>
  </si>
  <si>
    <t>Marthy B</t>
  </si>
  <si>
    <t>Blessed Kanayo</t>
  </si>
  <si>
    <t>Sunday Ossai (Ojota)</t>
  </si>
  <si>
    <t>Sunday Adama (Ojota)</t>
  </si>
  <si>
    <t>Mrs. Alade Tawakalitu</t>
  </si>
  <si>
    <t>Mrs Eze Ann</t>
  </si>
  <si>
    <t>Chinedu (Stores)</t>
  </si>
  <si>
    <t>Ameh Amos Ifeanyichukwu</t>
  </si>
  <si>
    <t>106790</t>
  </si>
  <si>
    <t>B &amp; H Switch</t>
  </si>
  <si>
    <t>108880</t>
  </si>
  <si>
    <t>112659</t>
  </si>
  <si>
    <t>St Moritz King Size</t>
  </si>
  <si>
    <t>112664</t>
  </si>
  <si>
    <t>113042</t>
  </si>
  <si>
    <t>113400</t>
  </si>
  <si>
    <t>113441</t>
  </si>
  <si>
    <t>Benson &amp; Hedges Demi-Slims</t>
  </si>
  <si>
    <t>10980611</t>
  </si>
  <si>
    <t>BHF20HLK</t>
  </si>
  <si>
    <t>D108881</t>
  </si>
  <si>
    <t>EXF20HLK</t>
  </si>
  <si>
    <t>HIT20NG</t>
  </si>
  <si>
    <t>LDF20HLK</t>
  </si>
  <si>
    <t>LDM20HLK</t>
  </si>
  <si>
    <t>PMF20HLK</t>
  </si>
  <si>
    <t>PMM20HLK</t>
  </si>
  <si>
    <t>RKF20HLK</t>
  </si>
  <si>
    <t>RSF20HLK</t>
  </si>
  <si>
    <t>SMM20LXI</t>
  </si>
  <si>
    <t>TB00004</t>
  </si>
  <si>
    <t>TRF20LXI</t>
  </si>
  <si>
    <t>Jacob Ekpo</t>
  </si>
  <si>
    <t>Ifyanyi Nwanyanwu</t>
  </si>
  <si>
    <t>PH</t>
  </si>
  <si>
    <t>Zila Daura</t>
  </si>
  <si>
    <t>Haliru Hassan</t>
  </si>
  <si>
    <t>Fabian Ecomog</t>
  </si>
  <si>
    <t>De - Blessed Investment</t>
  </si>
  <si>
    <t>Amechi Ogbu</t>
  </si>
  <si>
    <t>Abdulmumini Usman</t>
  </si>
  <si>
    <t>Ogbonna Ndubisi</t>
  </si>
  <si>
    <t>Nasiru Mahmood</t>
  </si>
  <si>
    <t>Mal Musa Bappa</t>
  </si>
  <si>
    <t>Darazo Usman</t>
  </si>
  <si>
    <t>Danjauro Manu</t>
  </si>
  <si>
    <t>Ahmed Shuaibu</t>
  </si>
  <si>
    <t>Abubakar Mohammed</t>
  </si>
  <si>
    <t>Alhaji Ubale Ibi</t>
  </si>
  <si>
    <t>MUKTARI  YASHAU</t>
  </si>
  <si>
    <t>WCDA000034</t>
  </si>
  <si>
    <t>Ahl. Sani Tasha</t>
  </si>
  <si>
    <t>WCDA000069</t>
  </si>
  <si>
    <t>Barkindo ba</t>
  </si>
  <si>
    <t>WCDA000134</t>
  </si>
  <si>
    <t>GARBA 50/50</t>
  </si>
  <si>
    <t>Alh. Bashir Cika</t>
  </si>
  <si>
    <t>SEC002709</t>
  </si>
  <si>
    <t>Innocent Eziaghala</t>
  </si>
  <si>
    <t>NTC1725</t>
  </si>
  <si>
    <t>Aminu Usman</t>
  </si>
  <si>
    <t>NTC1928</t>
  </si>
  <si>
    <t>Nasiru Sarki</t>
  </si>
  <si>
    <t>NTC1964</t>
  </si>
  <si>
    <t>Gurza Enterprise</t>
  </si>
  <si>
    <t>MBC003013</t>
  </si>
  <si>
    <t>Madam Jonah</t>
  </si>
  <si>
    <t>SWC2335</t>
  </si>
  <si>
    <t>Okafor Iloke</t>
  </si>
  <si>
    <t>STEPHEN AMAMA</t>
  </si>
  <si>
    <t>INNOCENT &amp; SON</t>
  </si>
  <si>
    <t>ABUBAKAR &amp; SON</t>
  </si>
  <si>
    <t>CHUKWUDI ASIEGBU</t>
  </si>
  <si>
    <t>JOSEPH EZEH</t>
  </si>
  <si>
    <t>FRIDAY BASSEY</t>
  </si>
  <si>
    <t>IME B. EKPO</t>
  </si>
  <si>
    <t>PHILIP NWEKE</t>
  </si>
  <si>
    <t>MENSU BOSS</t>
  </si>
  <si>
    <t>CHIDI EKE</t>
  </si>
  <si>
    <t>JOHN ANIEGBOKA</t>
  </si>
  <si>
    <t>MONICA NNABUCHI</t>
  </si>
  <si>
    <t>FIDELIS ONAH</t>
  </si>
  <si>
    <t>DENNIS EYA</t>
  </si>
  <si>
    <t xml:space="preserve">PATRICK NNEJI </t>
  </si>
  <si>
    <t>AMAECHI ENEH</t>
  </si>
  <si>
    <t>CHIEF SIMON EMERE</t>
  </si>
  <si>
    <t>IFEANYI OSUJI</t>
  </si>
  <si>
    <t>OKEY EZUNAGU</t>
  </si>
  <si>
    <t>IGNATUS OKAFOR</t>
  </si>
  <si>
    <t>JUDE ANYANWU</t>
  </si>
  <si>
    <t>NZE C.N. OKONKWO</t>
  </si>
  <si>
    <t>ADAMU ADO</t>
  </si>
  <si>
    <t>IBRAHIM ABDULAHI EDI</t>
  </si>
  <si>
    <t>EMMANUEL ANI</t>
  </si>
  <si>
    <t>MOHD VANDI</t>
  </si>
  <si>
    <t>MUSA YUSUF</t>
  </si>
  <si>
    <t xml:space="preserve">Usman Garba </t>
  </si>
  <si>
    <t xml:space="preserve">Darazo Usman </t>
  </si>
  <si>
    <t>Abubakar DanHalima</t>
  </si>
  <si>
    <t>Lawan K waba</t>
  </si>
  <si>
    <t>Zakaria SO</t>
  </si>
  <si>
    <t>Mc Igwe</t>
  </si>
  <si>
    <t>Majester Obendel</t>
  </si>
  <si>
    <t>Aderibigbe Jumoke</t>
  </si>
  <si>
    <t>Omolara Bello Iya</t>
  </si>
  <si>
    <t>WCFA000029</t>
  </si>
  <si>
    <t>Sadiq Sile (iya)</t>
  </si>
  <si>
    <t>Alh Gado</t>
  </si>
  <si>
    <t>WCDA000172</t>
  </si>
  <si>
    <t>Alh Musa Jega</t>
  </si>
  <si>
    <t>Alh Malami S. Hurumi</t>
  </si>
  <si>
    <t>WCDA000086</t>
  </si>
  <si>
    <t>Alh. Lawan Danrabe</t>
  </si>
  <si>
    <t>Barau AbdulFrahaman</t>
  </si>
  <si>
    <t>Yusuf Abdulrahman</t>
  </si>
  <si>
    <t xml:space="preserve"> Shuaibu Aneru Wisdom</t>
  </si>
  <si>
    <t>Igere Richard</t>
  </si>
  <si>
    <t>ALH HASSAN YAKUBU</t>
  </si>
  <si>
    <t>EMEKA EZE</t>
  </si>
  <si>
    <t>Ifyanyi  Nwanyanwu</t>
  </si>
  <si>
    <t>Livinus Ogumba</t>
  </si>
  <si>
    <t>EMEKA UDEMBA</t>
  </si>
  <si>
    <t>IME ELIJAH</t>
  </si>
  <si>
    <t>ODO MARTIN</t>
  </si>
  <si>
    <t>ANAYO NWANI</t>
  </si>
  <si>
    <t>SAMUEL IWEKA</t>
  </si>
  <si>
    <t>ALH ABDULMUMINU ISAH</t>
  </si>
  <si>
    <t>NAZIRU DAHIRU</t>
  </si>
  <si>
    <t>Tijani Terry</t>
  </si>
  <si>
    <t>Bilyaminu Ladan</t>
  </si>
  <si>
    <t>NTC1071</t>
  </si>
  <si>
    <t>HADI ALI</t>
  </si>
  <si>
    <t>BUHARI MANIR</t>
  </si>
  <si>
    <t>Hussaini Umar Bassingbourn</t>
  </si>
  <si>
    <t>ALh.Haruna Umar</t>
  </si>
  <si>
    <t>USMAN SANI</t>
  </si>
  <si>
    <t>MBC002829</t>
  </si>
  <si>
    <t>MS Muhammad</t>
  </si>
  <si>
    <t>Moses Everistos mokwa</t>
  </si>
  <si>
    <t>Opeloyeru Godsgift</t>
  </si>
  <si>
    <t>WONUJUWONLO VENTURE</t>
  </si>
  <si>
    <t>MOHAMED ALI</t>
  </si>
  <si>
    <t>MARUF FAUZAT (AYISATH)</t>
  </si>
  <si>
    <t>LAC2256</t>
  </si>
  <si>
    <t>GEOMAN OKUMA (GM)</t>
  </si>
  <si>
    <t>EDWIN ONWUAMAIZU</t>
  </si>
  <si>
    <t>Iya Faidat Trading Stores</t>
  </si>
  <si>
    <t>Three Zeroes</t>
  </si>
  <si>
    <t>Ndigwe &amp; Igwe Venture</t>
  </si>
  <si>
    <t>DAMTOY NIG LTD</t>
  </si>
  <si>
    <t>Sarafa Oladele</t>
  </si>
  <si>
    <t>LAC0411</t>
  </si>
  <si>
    <t>IYA IBEJI JENNT COMFORT</t>
  </si>
  <si>
    <t>BABA SODIQ</t>
  </si>
  <si>
    <t>Abolaji Enterprises</t>
  </si>
  <si>
    <t>MRS BELLO</t>
  </si>
  <si>
    <t>SIKIRAT AGBOOLA</t>
  </si>
  <si>
    <t>KOFO THOMAS</t>
  </si>
  <si>
    <t>JUNIOR (IYA)</t>
  </si>
  <si>
    <t>IYA HABEEB</t>
  </si>
  <si>
    <t>OLOMO FUNMILOLA FAGBEMI</t>
  </si>
  <si>
    <t>SEGUN FUNMILAYO BABALOLA</t>
  </si>
  <si>
    <t>IYA BUNMI</t>
  </si>
  <si>
    <t>TAIWO BASANYA</t>
  </si>
  <si>
    <t>FUNMILAYO SHITTU</t>
  </si>
  <si>
    <t>ALI GADO GARUBA</t>
  </si>
  <si>
    <t>CHIJIOKE ONU</t>
  </si>
  <si>
    <t>LAWAL MOHAMMED</t>
  </si>
  <si>
    <t>IDRIS (1) USENI</t>
  </si>
  <si>
    <t>NAB NIG. ENTERPRISES</t>
  </si>
  <si>
    <t>RASHIDAT OLAJIDE (Fauzat)</t>
  </si>
  <si>
    <t>NIKE OLADIPO</t>
  </si>
  <si>
    <t>WASIU SILIFAT</t>
  </si>
  <si>
    <t>OYEDIJO MIKAILA</t>
  </si>
  <si>
    <t>IYABO</t>
  </si>
  <si>
    <t>AIRATU OSAYEMI</t>
  </si>
  <si>
    <t>ADEJOKE TIJANI</t>
  </si>
  <si>
    <t>EMMANUEL NWADIKE</t>
  </si>
  <si>
    <t>MAMMAH ROSEMARY</t>
  </si>
  <si>
    <t>ADENLE BILIKISU</t>
  </si>
  <si>
    <t>KEMI SOLOLA</t>
  </si>
  <si>
    <t>Taofiq Yahaya</t>
  </si>
  <si>
    <t>Jakande Iya Samson</t>
  </si>
  <si>
    <t>CTAE0058</t>
  </si>
  <si>
    <t>MR.  SEGUN ADEMOLA</t>
  </si>
  <si>
    <t>MRS SEMO &amp; CO</t>
  </si>
  <si>
    <t>MR R A IBRAHIM</t>
  </si>
  <si>
    <t>MRS OKEKE FELICIA</t>
  </si>
  <si>
    <t>MR MADINAT  YUSUF</t>
  </si>
  <si>
    <t>ALH LUKMAN BELLO</t>
  </si>
  <si>
    <t>MR GANIYU YAHAYA</t>
  </si>
  <si>
    <t>ALH. FOLU  F. OGUNDALU</t>
  </si>
  <si>
    <t>MR EDATOMOLA KAZEEM</t>
  </si>
  <si>
    <t>DAYO OLAREWAJU ODEBODE</t>
  </si>
  <si>
    <t>BOLTIKAY NIG LIMITED</t>
  </si>
  <si>
    <t>AROWOLO TAIBAT</t>
  </si>
  <si>
    <t>MRS ALABI LUKMAN</t>
  </si>
  <si>
    <t>MR AJAYI  AYINKE</t>
  </si>
  <si>
    <t>ALHAJI ADEYELE ADEPATE</t>
  </si>
  <si>
    <t>ALHAJI ABIODUN  BELLO</t>
  </si>
  <si>
    <t>Customer No</t>
  </si>
  <si>
    <t>Customer Credit Rating</t>
  </si>
  <si>
    <t>High Risk Customer</t>
  </si>
  <si>
    <t>Medium Risk Customer</t>
  </si>
  <si>
    <t>Low Risk Customer</t>
  </si>
  <si>
    <t>MAVELLOUS STORE</t>
  </si>
  <si>
    <t>Count of Overdue</t>
  </si>
  <si>
    <t>SEC002767</t>
  </si>
  <si>
    <t>WCJA000083</t>
  </si>
  <si>
    <t>NTC1981</t>
  </si>
  <si>
    <t>Alhaji Umoru Danbauchi</t>
  </si>
  <si>
    <t>MESSRS YAKUBU AISHA</t>
  </si>
  <si>
    <t>SEC002725</t>
  </si>
  <si>
    <t>GEORGE EZEMA</t>
  </si>
  <si>
    <t>JONAS DIKE</t>
  </si>
  <si>
    <t>Alh Umaru Khande</t>
  </si>
  <si>
    <t>Pall Mall - Excel Blend</t>
  </si>
  <si>
    <t>SEC002830</t>
  </si>
  <si>
    <t>Bashir Aliyu</t>
  </si>
  <si>
    <t>Abubakar Yahuza</t>
  </si>
  <si>
    <t>KUBURATU LAWAL</t>
  </si>
  <si>
    <t>Rothmans Switch</t>
  </si>
  <si>
    <t>SWC2391</t>
  </si>
  <si>
    <t>Clement Igbafa Afekhena</t>
  </si>
  <si>
    <t>Sheu S Jos</t>
  </si>
  <si>
    <t>Kenneth KC</t>
  </si>
  <si>
    <t>LAC3496</t>
  </si>
  <si>
    <t>Means Communications Limited</t>
  </si>
  <si>
    <t>SEC003328</t>
  </si>
  <si>
    <t>Uzoma Nwankwo Samuel</t>
  </si>
  <si>
    <t>MBC003336</t>
  </si>
  <si>
    <t>JohnChido Ogbuabor</t>
  </si>
  <si>
    <t>MBC003337</t>
  </si>
  <si>
    <t>LAC3504</t>
  </si>
  <si>
    <t>Novtech Integrated Services Ltd</t>
  </si>
  <si>
    <t>LAC3508</t>
  </si>
  <si>
    <t>Iya Zainab</t>
  </si>
  <si>
    <t>LAC3531</t>
  </si>
  <si>
    <t>CHUKWU EMERIE Stores Limited</t>
  </si>
  <si>
    <t>CTAH0023</t>
  </si>
  <si>
    <t>JOHN MAMAH</t>
  </si>
  <si>
    <t>NDIGWE SAMUEL TOCHUKWU</t>
  </si>
  <si>
    <t>Emma Nwabueze</t>
  </si>
  <si>
    <t>Novtech Integrated Ltd</t>
  </si>
  <si>
    <t>SEC003374</t>
  </si>
  <si>
    <t>Onyekwere Eze Enterprise</t>
  </si>
  <si>
    <t>LAC3572</t>
  </si>
  <si>
    <t>LAC3519</t>
  </si>
  <si>
    <t>MR TOYOSI OSILAJA</t>
  </si>
  <si>
    <t>Marison Cornelus</t>
  </si>
  <si>
    <t>SEC003370</t>
  </si>
  <si>
    <t>Alaeze Godwin</t>
  </si>
  <si>
    <t>Mrs. Ayinke Adebayo</t>
  </si>
  <si>
    <t>IYA KOKORO</t>
  </si>
  <si>
    <t>Donald Odimegwu</t>
  </si>
  <si>
    <t>LAC3368</t>
  </si>
  <si>
    <t>NTC2289</t>
  </si>
  <si>
    <t>Ibrahim Gailo</t>
  </si>
  <si>
    <t>IYA OPE</t>
  </si>
  <si>
    <t>T.H. NIG. Enterprises</t>
  </si>
  <si>
    <t>DONALD ODIMEGWU</t>
  </si>
  <si>
    <t>IYA PETER (MRS AFOLABI)</t>
  </si>
  <si>
    <t>FLORENCE AGBOOLA</t>
  </si>
  <si>
    <t>Benson and Hedges Cool Fusion</t>
  </si>
  <si>
    <t>Code</t>
  </si>
  <si>
    <t>WCDA000040</t>
  </si>
  <si>
    <t>Pall Mall Boost</t>
  </si>
  <si>
    <t>Peter Esiobu (Vindon O.)</t>
  </si>
  <si>
    <t>ISIDORE NKANTA</t>
  </si>
  <si>
    <t>ADAMU YAKUBU</t>
  </si>
  <si>
    <t>EZEKWE OJIOFOR</t>
  </si>
  <si>
    <t>ALH ABABARE GOMBI</t>
  </si>
  <si>
    <t>ALHAJI AHMADU ADAMU ABDULAHI</t>
  </si>
  <si>
    <t>ALH. Sahabi Dahiru</t>
  </si>
  <si>
    <t>A U Supreme Ventures</t>
  </si>
  <si>
    <t>Iya Tosin</t>
  </si>
  <si>
    <t>King Joe Incorporation</t>
  </si>
  <si>
    <t>NDUBUISI ARIRIAHU</t>
  </si>
  <si>
    <t>Fx Rate</t>
  </si>
  <si>
    <t>%Inc.</t>
  </si>
  <si>
    <t>Urban Credit Allocation</t>
  </si>
  <si>
    <t>Region</t>
  </si>
  <si>
    <t>Expected Credit Vol (cases)</t>
  </si>
  <si>
    <t>Credit Allocation</t>
  </si>
  <si>
    <t>MB</t>
  </si>
  <si>
    <t>SE</t>
  </si>
  <si>
    <t>SW</t>
  </si>
  <si>
    <t>NT</t>
  </si>
  <si>
    <t>Total</t>
  </si>
  <si>
    <r>
      <t xml:space="preserve">Total </t>
    </r>
    <r>
      <rPr>
        <b/>
        <sz val="11"/>
        <color rgb="FFFF0000"/>
        <rFont val="Calibri"/>
        <family val="2"/>
      </rPr>
      <t>£</t>
    </r>
  </si>
  <si>
    <t>GBP</t>
  </si>
  <si>
    <t>Rural Credit Allocation</t>
  </si>
  <si>
    <t>Key Accounts Credit Allocation</t>
  </si>
  <si>
    <t>₦</t>
  </si>
  <si>
    <t>Total Credit Deployed</t>
  </si>
  <si>
    <t>Total Overdue</t>
  </si>
  <si>
    <t>Available balance</t>
  </si>
  <si>
    <t>Total KA Credit Pot GBP</t>
  </si>
  <si>
    <t>Cosmos Anyougu</t>
  </si>
  <si>
    <t>CTAZ0010</t>
  </si>
  <si>
    <t>ANISU SANYAOLU</t>
  </si>
  <si>
    <t>Platinum Plus</t>
  </si>
  <si>
    <t>Felix Omeye</t>
  </si>
  <si>
    <t>GBOSHE OLATUNJI</t>
  </si>
  <si>
    <t>IYA AHMED FALY</t>
  </si>
  <si>
    <t>BANKOLE STORE</t>
  </si>
  <si>
    <t>PATRICK NNEJI</t>
  </si>
  <si>
    <t>MBC003425</t>
  </si>
  <si>
    <t>MBC002163</t>
  </si>
  <si>
    <t>MBC002810</t>
  </si>
  <si>
    <t>WCJA000378</t>
  </si>
  <si>
    <t>Amos Ugwu</t>
  </si>
  <si>
    <t>Benog Multi-Vision Limited</t>
  </si>
  <si>
    <t>Kenneth Kc</t>
  </si>
  <si>
    <t>Sadiq Ogundu</t>
  </si>
  <si>
    <t>Sunday Ossai</t>
  </si>
  <si>
    <t>MAN MUST WACK</t>
  </si>
  <si>
    <t>SWC2911</t>
  </si>
  <si>
    <t>Shuaibu Aneru Wisdom</t>
  </si>
  <si>
    <t>MBC002896</t>
  </si>
  <si>
    <t>WCJA000422</t>
  </si>
  <si>
    <t>MBC001908</t>
  </si>
  <si>
    <t>Orji Abuchi (Choco)</t>
  </si>
  <si>
    <t>Zoka Augustine</t>
  </si>
  <si>
    <t>MBC003463</t>
  </si>
  <si>
    <t>WCJA000086</t>
  </si>
  <si>
    <t>Idris Ibrahim</t>
  </si>
  <si>
    <t>Hassan Adamu</t>
  </si>
  <si>
    <t>NTC1969</t>
  </si>
  <si>
    <t>WCDA000115</t>
  </si>
  <si>
    <t>NTC1327</t>
  </si>
  <si>
    <t>WCDA004843</t>
  </si>
  <si>
    <t>WCDA000009</t>
  </si>
  <si>
    <t>WCDA000001</t>
  </si>
  <si>
    <t>NTC1735</t>
  </si>
  <si>
    <t>Alh. Ayuba Ahmad Kinna</t>
  </si>
  <si>
    <t>Ado Dan Bayaro</t>
  </si>
  <si>
    <t>Alh. Suleiman Mohammed</t>
  </si>
  <si>
    <t>Bello Adamu</t>
  </si>
  <si>
    <t>Hassan U Katsina</t>
  </si>
  <si>
    <t>Idi Kokau</t>
  </si>
  <si>
    <t>Alh. Samaila Mohammed</t>
  </si>
  <si>
    <t>Salisu Umar</t>
  </si>
  <si>
    <t>WCDA000041</t>
  </si>
  <si>
    <t>Alh Abdulmuminu Isah</t>
  </si>
  <si>
    <t>Alh. Mannir Abdulkadir</t>
  </si>
  <si>
    <t>NTC2306</t>
  </si>
  <si>
    <t>NTC2307</t>
  </si>
  <si>
    <t>WCDA000060</t>
  </si>
  <si>
    <t>NTC1313</t>
  </si>
  <si>
    <t>MBC001675</t>
  </si>
  <si>
    <t>SHAMSUDEEN USMAN</t>
  </si>
  <si>
    <t>AMINU USMAN</t>
  </si>
  <si>
    <t>BUKAR MARGI</t>
  </si>
  <si>
    <t>Keneth Varuwa Tizhe</t>
  </si>
  <si>
    <t>MUKTARI YASHAU</t>
  </si>
  <si>
    <t>Alhaji Babayo Numan</t>
  </si>
  <si>
    <t>GOLD</t>
  </si>
  <si>
    <t>NTC2304</t>
  </si>
  <si>
    <t>NTC2180</t>
  </si>
  <si>
    <t>WCDA000114</t>
  </si>
  <si>
    <t>NTC1117</t>
  </si>
  <si>
    <t>NTC1936</t>
  </si>
  <si>
    <t>Lawali Muhammad</t>
  </si>
  <si>
    <t>Alhaji Dahiru Habibi</t>
  </si>
  <si>
    <t>Umar Ahmed</t>
  </si>
  <si>
    <t>Alhaji Naziru Mohammed</t>
  </si>
  <si>
    <t>Sabiru Altine</t>
  </si>
  <si>
    <t>Murtala Monsur</t>
  </si>
  <si>
    <t>LAC3712</t>
  </si>
  <si>
    <t>CTAH0001</t>
  </si>
  <si>
    <t>CTAH0024</t>
  </si>
  <si>
    <t>CTAH0004</t>
  </si>
  <si>
    <t>CTAH0018</t>
  </si>
  <si>
    <t>CTAH0025</t>
  </si>
  <si>
    <t>CTAH0008</t>
  </si>
  <si>
    <t>Alh. Idiat Olatunji - 2</t>
  </si>
  <si>
    <t>Alfa Bolaji</t>
  </si>
  <si>
    <t>Alhaja Hawlat</t>
  </si>
  <si>
    <t>Bilikis Ibikunle Suleman</t>
  </si>
  <si>
    <t>Darlingon Stores</t>
  </si>
  <si>
    <t>Mrs Bilikisu Gadam</t>
  </si>
  <si>
    <t>Ramota Tijani</t>
  </si>
  <si>
    <t>CHUKWUDI OBALLA</t>
  </si>
  <si>
    <t>SWC2914</t>
  </si>
  <si>
    <t>SWC2850</t>
  </si>
  <si>
    <t>SWC2059</t>
  </si>
  <si>
    <t>WCFA000207</t>
  </si>
  <si>
    <t>Ugwu Okechukwu (Okay Quality Store)</t>
  </si>
  <si>
    <t>Modester Ube</t>
  </si>
  <si>
    <t>Chrisrose &amp; Co Nig Enterprises</t>
  </si>
  <si>
    <t>Oba Ndi Igbo Nig. Ltd.</t>
  </si>
  <si>
    <t>Adeyinka Ayo</t>
  </si>
  <si>
    <t>CTAP0010</t>
  </si>
  <si>
    <t>CTAP0003</t>
  </si>
  <si>
    <t>Idris (1) Useni</t>
  </si>
  <si>
    <t>Maruf Fauzat (Ayisath)</t>
  </si>
  <si>
    <t>Nneka Musa</t>
  </si>
  <si>
    <t>WCFA000607</t>
  </si>
  <si>
    <t>WCFA000013</t>
  </si>
  <si>
    <t>WCFA000048</t>
  </si>
  <si>
    <t>WCFA000028</t>
  </si>
  <si>
    <t>SWC1819</t>
  </si>
  <si>
    <t>Ola Abanire</t>
  </si>
  <si>
    <t>Rafatu Oyewole</t>
  </si>
  <si>
    <t>Taiye Alarape (Alhaja)</t>
  </si>
  <si>
    <t>Saratu Sule</t>
  </si>
  <si>
    <t>CTAE0015</t>
  </si>
  <si>
    <t>LAC0443</t>
  </si>
  <si>
    <t>LAC0352</t>
  </si>
  <si>
    <t>CTAE0057</t>
  </si>
  <si>
    <t>CTAE0004</t>
  </si>
  <si>
    <t>LAC0016</t>
  </si>
  <si>
    <t>Alhaji Bimbo Arogundade</t>
  </si>
  <si>
    <t>Mama Uche</t>
  </si>
  <si>
    <t>Misturha Trading Company Ltd</t>
  </si>
  <si>
    <t>Mr Agba Suberu</t>
  </si>
  <si>
    <t>Nurudeen Bello</t>
  </si>
  <si>
    <t>MR. SEGUN ADEMOLA</t>
  </si>
  <si>
    <t>ALHAJA MOGBONJUBOLA OLANREWAJU</t>
  </si>
  <si>
    <t>MR MADINAT YUSUF</t>
  </si>
  <si>
    <t>ALH. FOLU F. OGUNDALU</t>
  </si>
  <si>
    <t>MR AJAYI AYINKE</t>
  </si>
  <si>
    <t>ALHAJI ABIODUN BELLO</t>
  </si>
  <si>
    <t>MUINAT (IYA)</t>
  </si>
  <si>
    <t>NURUDEEN (IYA)</t>
  </si>
  <si>
    <t>George Ezema</t>
  </si>
  <si>
    <t>South West</t>
  </si>
  <si>
    <t>South East</t>
  </si>
  <si>
    <t>Middle Belt</t>
  </si>
  <si>
    <t>FELIX OMEYE</t>
  </si>
  <si>
    <t>North</t>
  </si>
  <si>
    <t>IDRIS IBRAHIM</t>
  </si>
  <si>
    <t>Status</t>
  </si>
  <si>
    <t>LAC3814</t>
  </si>
  <si>
    <t>MERCY OF GOD</t>
  </si>
  <si>
    <t>MBC003485</t>
  </si>
  <si>
    <t>New</t>
  </si>
  <si>
    <t>Ali Audu</t>
  </si>
  <si>
    <t>Rothmans Switch Indigo</t>
  </si>
  <si>
    <t>SWC3000</t>
  </si>
  <si>
    <t>Elizabeth Egbeomah</t>
  </si>
  <si>
    <t>Sliver</t>
  </si>
  <si>
    <t>SEC003627</t>
  </si>
  <si>
    <t>Dickson Maduekwe</t>
  </si>
  <si>
    <t>PROBATION</t>
  </si>
  <si>
    <t>NTC2351</t>
  </si>
  <si>
    <t>Alh Suleinam Bagudo</t>
  </si>
  <si>
    <t>Target Value</t>
  </si>
  <si>
    <t>UWS</t>
  </si>
  <si>
    <t>RWS</t>
  </si>
  <si>
    <t>Benson &amp; Hedges Bevel</t>
  </si>
  <si>
    <t>Benson &amp; Hedges Cool Fusion</t>
  </si>
  <si>
    <t>Benson &amp; Hedges Double Cool</t>
  </si>
  <si>
    <t>Benson &amp; Hedges Switch</t>
  </si>
  <si>
    <t>Dunhill Light Reloc</t>
  </si>
  <si>
    <t>Dunhill Olive Switch</t>
  </si>
  <si>
    <t>Sum of Volume</t>
  </si>
  <si>
    <t>SKU Name</t>
  </si>
  <si>
    <t>WS Prem Cont 2019</t>
  </si>
  <si>
    <t>Van Prem Cont 2019</t>
  </si>
  <si>
    <t>Total Prem Cont 2019</t>
  </si>
  <si>
    <t>LAC3860</t>
  </si>
  <si>
    <t>LAC3880</t>
  </si>
  <si>
    <t>Solid Ventures</t>
  </si>
  <si>
    <t>Neccesity Stores</t>
  </si>
  <si>
    <t>NTC2384</t>
  </si>
  <si>
    <t>SWC3017</t>
  </si>
  <si>
    <t>Saidu Abubakar</t>
  </si>
  <si>
    <t>SEC003690</t>
  </si>
  <si>
    <t>Francis Nwani</t>
  </si>
  <si>
    <t>SEC003703</t>
  </si>
  <si>
    <t>SEC003700</t>
  </si>
  <si>
    <t>Mike and Sons</t>
  </si>
  <si>
    <t>Reference Super Stores</t>
  </si>
  <si>
    <t>B&amp;H Tropical Boost</t>
  </si>
  <si>
    <t>Rothmans Menthol</t>
  </si>
  <si>
    <t>Daniel I. Chukwuemeka</t>
  </si>
  <si>
    <t>MBC003538</t>
  </si>
  <si>
    <t>Gurza Enterprises</t>
  </si>
  <si>
    <t>Alh Suleiman Bagudo</t>
  </si>
  <si>
    <t>Sunday umeh</t>
  </si>
  <si>
    <t>Dickson Madueke</t>
  </si>
  <si>
    <t>Nwani Francis</t>
  </si>
  <si>
    <t>REFERENCE SUPER STORE</t>
  </si>
  <si>
    <t>Elizabeth Egbeimah</t>
  </si>
  <si>
    <t>Solid Venturee</t>
  </si>
  <si>
    <t>Maximum Credit Allocation
(35% of Target Value)</t>
  </si>
  <si>
    <t>Onitsha</t>
  </si>
  <si>
    <t>Pall Mall Rubi</t>
  </si>
  <si>
    <t>B&amp;H Demi Rubi</t>
  </si>
  <si>
    <t>Shamsudeen Usman</t>
  </si>
  <si>
    <t>Value Contribution</t>
  </si>
  <si>
    <t>NTC2395</t>
  </si>
  <si>
    <t>Aminu Buba Baffa</t>
  </si>
  <si>
    <t>MBC003587</t>
  </si>
  <si>
    <t>Ezedinbu Sam-Isamaco Ltd</t>
  </si>
  <si>
    <t>Ugwuoke Christian  Onyebuchi</t>
  </si>
  <si>
    <t>MBC003580</t>
  </si>
  <si>
    <t>Holy water Universal</t>
  </si>
  <si>
    <t>LAC3675</t>
  </si>
  <si>
    <t>MBC003573</t>
  </si>
  <si>
    <t>Adamu Usman</t>
  </si>
  <si>
    <t>SEC003622</t>
  </si>
  <si>
    <t>Alou Enterprise</t>
  </si>
  <si>
    <t>LAC3996</t>
  </si>
  <si>
    <t>LAC3995</t>
  </si>
  <si>
    <t>LAC3987</t>
  </si>
  <si>
    <t>ALOU ENTERPRISE</t>
  </si>
  <si>
    <t>Outstanding Credit</t>
  </si>
  <si>
    <t>Current Band</t>
  </si>
  <si>
    <t>CTAE0020</t>
  </si>
  <si>
    <t>SWC3120</t>
  </si>
  <si>
    <t>SEC003795</t>
  </si>
  <si>
    <t>Aliyu Aishat</t>
  </si>
  <si>
    <t>Enojane Intergrated Ent.</t>
  </si>
  <si>
    <t>Rothmans Menthol Mix</t>
  </si>
  <si>
    <t>SWC3226</t>
  </si>
  <si>
    <t>SEC003986</t>
  </si>
  <si>
    <t>LAC4043</t>
  </si>
  <si>
    <t>Odofin Adekunle Global Limited</t>
  </si>
  <si>
    <t>Elijah James Udoh</t>
  </si>
  <si>
    <t>Maurice Chibueze</t>
  </si>
  <si>
    <t>LAC4068</t>
  </si>
  <si>
    <t>Ariwoayo Safiat</t>
  </si>
  <si>
    <t>Avg Pem Price Post PI 7th June</t>
  </si>
  <si>
    <t>LAC4090</t>
  </si>
  <si>
    <t>David Store</t>
  </si>
  <si>
    <t>Avg WTD Case Price PI 6th Sept</t>
  </si>
  <si>
    <t>SEC003930</t>
  </si>
  <si>
    <t>SEC003981</t>
  </si>
  <si>
    <t>SEC003648</t>
  </si>
  <si>
    <t>Yahaya Mikiaru</t>
  </si>
  <si>
    <t>Uche Duru</t>
  </si>
  <si>
    <t>Enojane Integrated Enterprises</t>
  </si>
  <si>
    <t>VM Urban Target &amp; Credit Deployment Template v3.7</t>
  </si>
  <si>
    <t>Brand Price as at 9th October 2021</t>
  </si>
  <si>
    <t>October Credit Allocation</t>
  </si>
  <si>
    <t>SWC3412</t>
  </si>
  <si>
    <t>Forza Buffalo Investment Co LTD</t>
  </si>
  <si>
    <t>FESTAC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</si>
</sst>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(* #,##0.00_);_(* \(#,##0.00\);_(* &quot;-&quot;??_);_(@_)"/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* #,##0_-;\-* #,##0_-;_-* &quot;-&quot;??_-;_-@_-"/>
    <numFmt numFmtId="168" formatCode="0.0%"/>
    <numFmt numFmtId="169" formatCode="_(* #,##0_);_(* \(#,##0\);_(* &quot;-&quot;??_);_(@_)"/>
    <numFmt numFmtId="170" formatCode="_(* #,##0.0_);_(* \(#,##0.0\);_(* &quot;-&quot;?_);_(@_)"/>
    <numFmt numFmtId="171" formatCode="_ * #,##0_ ;_ * \-#,##0_ ;_ * &quot;-&quot;_ ;_ @_ "/>
    <numFmt numFmtId="172" formatCode="_ * #,##0.00_ ;_ * \-#,##0.00_ ;_ * &quot;-&quot;??_ ;_ @_ "/>
    <numFmt numFmtId="173" formatCode="_([$€]* #,##0.00_);_([$€]* \(#,##0.00\);_([$€]* &quot;-&quot;??_);_(@_)"/>
    <numFmt numFmtId="174" formatCode="_ &quot;SFr.&quot;\ * #,##0_ ;_ &quot;SFr.&quot;\ * \-#,##0_ ;_ &quot;SFr.&quot;\ * &quot;-&quot;_ ;_ @_ "/>
    <numFmt numFmtId="175" formatCode="_ &quot;SFr.&quot;\ * #,##0.00_ ;_ &quot;SFr.&quot;\ * \-#,##0.00_ ;_ &quot;SFr.&quot;\ * &quot;-&quot;??_ ;_ @_ "/>
    <numFmt numFmtId="176" formatCode="_ &quot;S/&quot;* #,##0_ ;_ &quot;S/&quot;* \-#,##0_ ;_ &quot;S/&quot;* &quot;-&quot;_ ;_ @_ "/>
    <numFmt numFmtId="177" formatCode="_ &quot;S/&quot;* #,##0.00_ ;_ &quot;S/&quot;* \-#,##0.00_ ;_ &quot;S/&quot;* &quot;-&quot;??_ ;_ @_ "/>
    <numFmt numFmtId="178" formatCode="0.00_)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rgb="FF0000CC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ourier"/>
      <family val="3"/>
    </font>
    <font>
      <b/>
      <i/>
      <sz val="16"/>
      <name val="Helv"/>
    </font>
    <font>
      <sz val="10"/>
      <color indexed="39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12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22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44" fillId="0" borderId="0">
      <alignment vertical="center"/>
    </xf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8" borderId="0" applyNumberFormat="0" applyBorder="0" applyAlignment="0" applyProtection="0"/>
    <xf numFmtId="0" fontId="29" fillId="12" borderId="0" applyNumberFormat="0" applyBorder="0" applyAlignment="0" applyProtection="0"/>
    <xf numFmtId="0" fontId="30" fillId="29" borderId="32" applyNumberFormat="0" applyAlignment="0" applyProtection="0"/>
    <xf numFmtId="0" fontId="31" fillId="30" borderId="33" applyNumberForma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13" borderId="0" applyNumberFormat="0" applyBorder="0" applyAlignment="0" applyProtection="0"/>
    <xf numFmtId="38" fontId="27" fillId="31" borderId="0" applyNumberFormat="0" applyBorder="0" applyAlignment="0" applyProtection="0"/>
    <xf numFmtId="0" fontId="34" fillId="0" borderId="34" applyNumberFormat="0" applyFill="0" applyAlignment="0" applyProtection="0"/>
    <xf numFmtId="0" fontId="35" fillId="0" borderId="35" applyNumberFormat="0" applyFill="0" applyAlignment="0" applyProtection="0"/>
    <xf numFmtId="0" fontId="36" fillId="0" borderId="36" applyNumberFormat="0" applyFill="0" applyAlignment="0" applyProtection="0"/>
    <xf numFmtId="0" fontId="36" fillId="0" borderId="0" applyNumberFormat="0" applyFill="0" applyBorder="0" applyAlignment="0" applyProtection="0"/>
    <xf numFmtId="10" fontId="27" fillId="32" borderId="2" applyNumberFormat="0" applyBorder="0" applyAlignment="0" applyProtection="0"/>
    <xf numFmtId="0" fontId="37" fillId="16" borderId="32" applyNumberFormat="0" applyAlignment="0" applyProtection="0"/>
    <xf numFmtId="0" fontId="37" fillId="16" borderId="32" applyNumberFormat="0" applyAlignment="0" applyProtection="0"/>
    <xf numFmtId="0" fontId="37" fillId="16" borderId="32" applyNumberFormat="0" applyAlignment="0" applyProtection="0"/>
    <xf numFmtId="0" fontId="37" fillId="16" borderId="32" applyNumberFormat="0" applyAlignment="0" applyProtection="0"/>
    <xf numFmtId="0" fontId="38" fillId="0" borderId="37" applyNumberFormat="0" applyFill="0" applyAlignment="0" applyProtection="0"/>
    <xf numFmtId="171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0" fontId="39" fillId="33" borderId="0" applyNumberFormat="0" applyBorder="0" applyAlignment="0" applyProtection="0"/>
    <xf numFmtId="164" fontId="23" fillId="0" borderId="0"/>
    <xf numFmtId="178" fontId="45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24" fillId="34" borderId="38" applyNumberFormat="0" applyFont="0" applyAlignment="0" applyProtection="0"/>
    <xf numFmtId="0" fontId="24" fillId="34" borderId="38" applyNumberFormat="0" applyFont="0" applyAlignment="0" applyProtection="0"/>
    <xf numFmtId="0" fontId="24" fillId="34" borderId="38" applyNumberFormat="0" applyFont="0" applyAlignment="0" applyProtection="0"/>
    <xf numFmtId="0" fontId="24" fillId="34" borderId="38" applyNumberFormat="0" applyFont="0" applyAlignment="0" applyProtection="0"/>
    <xf numFmtId="0" fontId="24" fillId="34" borderId="38" applyNumberFormat="0" applyFont="0" applyAlignment="0" applyProtection="0"/>
    <xf numFmtId="0" fontId="40" fillId="29" borderId="39" applyNumberFormat="0" applyAlignment="0" applyProtection="0"/>
    <xf numFmtId="10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" fontId="26" fillId="35" borderId="39" applyNumberFormat="0" applyProtection="0">
      <alignment vertical="center"/>
    </xf>
    <xf numFmtId="4" fontId="46" fillId="35" borderId="39" applyNumberFormat="0" applyProtection="0">
      <alignment vertical="center"/>
    </xf>
    <xf numFmtId="4" fontId="26" fillId="35" borderId="39" applyNumberFormat="0" applyProtection="0">
      <alignment horizontal="left" vertical="center" indent="1"/>
    </xf>
    <xf numFmtId="4" fontId="26" fillId="35" borderId="39" applyNumberFormat="0" applyProtection="0">
      <alignment horizontal="left" vertical="center" indent="1"/>
    </xf>
    <xf numFmtId="0" fontId="23" fillId="36" borderId="39" applyNumberFormat="0" applyProtection="0">
      <alignment horizontal="left" vertical="center" indent="1"/>
    </xf>
    <xf numFmtId="4" fontId="26" fillId="37" borderId="39" applyNumberFormat="0" applyProtection="0">
      <alignment horizontal="right" vertical="center"/>
    </xf>
    <xf numFmtId="4" fontId="26" fillId="38" borderId="39" applyNumberFormat="0" applyProtection="0">
      <alignment horizontal="right" vertical="center"/>
    </xf>
    <xf numFmtId="4" fontId="26" fillId="39" borderId="39" applyNumberFormat="0" applyProtection="0">
      <alignment horizontal="right" vertical="center"/>
    </xf>
    <xf numFmtId="4" fontId="26" fillId="40" borderId="39" applyNumberFormat="0" applyProtection="0">
      <alignment horizontal="right" vertical="center"/>
    </xf>
    <xf numFmtId="4" fontId="26" fillId="41" borderId="39" applyNumberFormat="0" applyProtection="0">
      <alignment horizontal="right" vertical="center"/>
    </xf>
    <xf numFmtId="4" fontId="26" fillId="42" borderId="39" applyNumberFormat="0" applyProtection="0">
      <alignment horizontal="right" vertical="center"/>
    </xf>
    <xf numFmtId="4" fontId="26" fillId="43" borderId="39" applyNumberFormat="0" applyProtection="0">
      <alignment horizontal="right" vertical="center"/>
    </xf>
    <xf numFmtId="4" fontId="26" fillId="44" borderId="39" applyNumberFormat="0" applyProtection="0">
      <alignment horizontal="right" vertical="center"/>
    </xf>
    <xf numFmtId="4" fontId="26" fillId="45" borderId="39" applyNumberFormat="0" applyProtection="0">
      <alignment horizontal="right" vertical="center"/>
    </xf>
    <xf numFmtId="4" fontId="25" fillId="46" borderId="39" applyNumberFormat="0" applyProtection="0">
      <alignment horizontal="left" vertical="center" indent="1"/>
    </xf>
    <xf numFmtId="4" fontId="26" fillId="47" borderId="40" applyNumberFormat="0" applyProtection="0">
      <alignment horizontal="left" vertical="center" indent="1"/>
    </xf>
    <xf numFmtId="4" fontId="47" fillId="48" borderId="0" applyNumberFormat="0" applyProtection="0">
      <alignment horizontal="left" vertical="center" indent="1"/>
    </xf>
    <xf numFmtId="0" fontId="23" fillId="36" borderId="39" applyNumberFormat="0" applyProtection="0">
      <alignment horizontal="left" vertical="center" indent="1"/>
    </xf>
    <xf numFmtId="4" fontId="26" fillId="47" borderId="39" applyNumberFormat="0" applyProtection="0">
      <alignment horizontal="left" vertical="center" indent="1"/>
    </xf>
    <xf numFmtId="4" fontId="26" fillId="49" borderId="39" applyNumberFormat="0" applyProtection="0">
      <alignment horizontal="left" vertical="center" indent="1"/>
    </xf>
    <xf numFmtId="0" fontId="23" fillId="49" borderId="39" applyNumberFormat="0" applyProtection="0">
      <alignment horizontal="left" vertical="center" indent="1"/>
    </xf>
    <xf numFmtId="0" fontId="23" fillId="49" borderId="39" applyNumberFormat="0" applyProtection="0">
      <alignment horizontal="left" vertical="center" indent="1"/>
    </xf>
    <xf numFmtId="0" fontId="23" fillId="50" borderId="39" applyNumberFormat="0" applyProtection="0">
      <alignment horizontal="left" vertical="center" indent="1"/>
    </xf>
    <xf numFmtId="0" fontId="23" fillId="50" borderId="39" applyNumberFormat="0" applyProtection="0">
      <alignment horizontal="left" vertical="center" indent="1"/>
    </xf>
    <xf numFmtId="0" fontId="23" fillId="31" borderId="39" applyNumberFormat="0" applyProtection="0">
      <alignment horizontal="left" vertical="center" indent="1"/>
    </xf>
    <xf numFmtId="0" fontId="23" fillId="31" borderId="39" applyNumberFormat="0" applyProtection="0">
      <alignment horizontal="left" vertical="center" indent="1"/>
    </xf>
    <xf numFmtId="0" fontId="23" fillId="36" borderId="39" applyNumberFormat="0" applyProtection="0">
      <alignment horizontal="left" vertical="center" indent="1"/>
    </xf>
    <xf numFmtId="0" fontId="23" fillId="36" borderId="39" applyNumberFormat="0" applyProtection="0">
      <alignment horizontal="left" vertical="center" indent="1"/>
    </xf>
    <xf numFmtId="4" fontId="26" fillId="32" borderId="39" applyNumberFormat="0" applyProtection="0">
      <alignment vertical="center"/>
    </xf>
    <xf numFmtId="4" fontId="46" fillId="32" borderId="39" applyNumberFormat="0" applyProtection="0">
      <alignment vertical="center"/>
    </xf>
    <xf numFmtId="4" fontId="26" fillId="32" borderId="39" applyNumberFormat="0" applyProtection="0">
      <alignment horizontal="left" vertical="center" indent="1"/>
    </xf>
    <xf numFmtId="4" fontId="26" fillId="32" borderId="39" applyNumberFormat="0" applyProtection="0">
      <alignment horizontal="left" vertical="center" indent="1"/>
    </xf>
    <xf numFmtId="4" fontId="26" fillId="47" borderId="39" applyNumberFormat="0" applyProtection="0">
      <alignment horizontal="right" vertical="center"/>
    </xf>
    <xf numFmtId="4" fontId="46" fillId="47" borderId="39" applyNumberFormat="0" applyProtection="0">
      <alignment horizontal="right" vertical="center"/>
    </xf>
    <xf numFmtId="0" fontId="23" fillId="36" borderId="39" applyNumberFormat="0" applyProtection="0">
      <alignment horizontal="left" vertical="center" indent="1"/>
    </xf>
    <xf numFmtId="0" fontId="23" fillId="36" borderId="39" applyNumberFormat="0" applyProtection="0">
      <alignment horizontal="left" vertical="center" indent="1"/>
    </xf>
    <xf numFmtId="0" fontId="48" fillId="0" borderId="0"/>
    <xf numFmtId="4" fontId="49" fillId="47" borderId="39" applyNumberFormat="0" applyProtection="0">
      <alignment horizontal="right" vertical="center"/>
    </xf>
    <xf numFmtId="3" fontId="50" fillId="0" borderId="41"/>
    <xf numFmtId="0" fontId="26" fillId="0" borderId="0">
      <alignment vertical="top"/>
    </xf>
    <xf numFmtId="0" fontId="41" fillId="0" borderId="0" applyNumberFormat="0" applyFill="0" applyBorder="0" applyAlignment="0" applyProtection="0"/>
    <xf numFmtId="0" fontId="42" fillId="0" borderId="42" applyNumberFormat="0" applyFill="0" applyAlignment="0" applyProtection="0"/>
    <xf numFmtId="0" fontId="43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63">
    <xf numFmtId="0" fontId="0" fillId="0" borderId="0" xfId="0"/>
    <xf numFmtId="0" fontId="2" fillId="3" borderId="2" xfId="0" applyFont="1" applyFill="1" applyBorder="1" applyAlignment="1" applyProtection="1">
      <alignment horizontal="left"/>
    </xf>
    <xf numFmtId="0" fontId="4" fillId="7" borderId="6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left"/>
    </xf>
    <xf numFmtId="0" fontId="5" fillId="0" borderId="0" xfId="0" applyFont="1" applyAlignment="1" applyProtection="1">
      <alignment horizontal="left"/>
    </xf>
    <xf numFmtId="0" fontId="6" fillId="3" borderId="1" xfId="0" applyFont="1" applyFill="1" applyBorder="1" applyAlignment="1" applyProtection="1">
      <alignment horizontal="left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43" fontId="6" fillId="3" borderId="1" xfId="1" applyFont="1" applyFill="1" applyBorder="1" applyAlignment="1" applyProtection="1">
      <alignment horizontal="left" vertical="center"/>
    </xf>
    <xf numFmtId="0" fontId="5" fillId="0" borderId="0" xfId="0" applyFont="1" applyFill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8" fillId="0" borderId="0" xfId="0" applyFont="1" applyProtection="1"/>
    <xf numFmtId="0" fontId="10" fillId="0" borderId="0" xfId="0" applyFont="1" applyFill="1" applyAlignment="1" applyProtection="1"/>
    <xf numFmtId="0" fontId="11" fillId="0" borderId="0" xfId="0" applyFont="1" applyFill="1" applyAlignment="1" applyProtection="1">
      <alignment horizontal="center"/>
    </xf>
    <xf numFmtId="0" fontId="11" fillId="0" borderId="0" xfId="0" applyFont="1" applyAlignment="1" applyProtection="1">
      <alignment horizontal="left"/>
    </xf>
    <xf numFmtId="0" fontId="11" fillId="8" borderId="0" xfId="0" applyFont="1" applyFill="1" applyAlignment="1" applyProtection="1">
      <alignment horizontal="center"/>
    </xf>
    <xf numFmtId="0" fontId="6" fillId="4" borderId="7" xfId="0" applyFont="1" applyFill="1" applyBorder="1" applyAlignment="1" applyProtection="1">
      <alignment horizontal="left" vertical="center" wrapText="1"/>
    </xf>
    <xf numFmtId="0" fontId="6" fillId="4" borderId="6" xfId="0" applyFont="1" applyFill="1" applyBorder="1" applyAlignment="1" applyProtection="1">
      <alignment horizontal="left" vertical="center" wrapText="1"/>
    </xf>
    <xf numFmtId="0" fontId="12" fillId="7" borderId="6" xfId="0" applyFont="1" applyFill="1" applyBorder="1" applyAlignment="1" applyProtection="1">
      <alignment horizontal="center" vertical="center" wrapText="1"/>
    </xf>
    <xf numFmtId="0" fontId="12" fillId="7" borderId="8" xfId="0" applyFont="1" applyFill="1" applyBorder="1" applyAlignment="1" applyProtection="1">
      <alignment horizontal="center" vertical="center" wrapText="1"/>
    </xf>
    <xf numFmtId="43" fontId="13" fillId="8" borderId="7" xfId="1" applyFont="1" applyFill="1" applyBorder="1" applyAlignment="1" applyProtection="1">
      <alignment horizontal="left" vertical="center" wrapText="1"/>
    </xf>
    <xf numFmtId="0" fontId="12" fillId="8" borderId="6" xfId="0" applyFont="1" applyFill="1" applyBorder="1" applyAlignment="1" applyProtection="1">
      <alignment horizontal="left" vertical="center" wrapText="1"/>
    </xf>
    <xf numFmtId="0" fontId="12" fillId="8" borderId="6" xfId="0" applyFont="1" applyFill="1" applyBorder="1" applyAlignment="1" applyProtection="1">
      <alignment horizontal="center" vertical="center" wrapText="1"/>
    </xf>
    <xf numFmtId="0" fontId="12" fillId="8" borderId="8" xfId="0" applyFont="1" applyFill="1" applyBorder="1" applyAlignment="1" applyProtection="1">
      <alignment horizontal="center" vertical="center" wrapText="1"/>
    </xf>
    <xf numFmtId="0" fontId="5" fillId="3" borderId="5" xfId="0" applyFont="1" applyFill="1" applyBorder="1" applyAlignment="1" applyProtection="1">
      <alignment horizontal="left"/>
    </xf>
    <xf numFmtId="166" fontId="6" fillId="5" borderId="5" xfId="0" applyNumberFormat="1" applyFont="1" applyFill="1" applyBorder="1" applyAlignment="1" applyProtection="1">
      <alignment horizontal="left"/>
    </xf>
    <xf numFmtId="43" fontId="5" fillId="6" borderId="5" xfId="1" applyFont="1" applyFill="1" applyBorder="1" applyAlignment="1" applyProtection="1">
      <alignment horizontal="left"/>
      <protection locked="0"/>
    </xf>
    <xf numFmtId="43" fontId="5" fillId="0" borderId="5" xfId="1" applyFont="1" applyBorder="1" applyAlignment="1" applyProtection="1">
      <alignment horizontal="left"/>
    </xf>
    <xf numFmtId="0" fontId="5" fillId="0" borderId="4" xfId="0" applyFont="1" applyBorder="1" applyAlignment="1" applyProtection="1">
      <alignment horizontal="left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5" fillId="0" borderId="5" xfId="0" applyFont="1" applyBorder="1" applyAlignment="1" applyProtection="1">
      <alignment horizontal="left"/>
    </xf>
    <xf numFmtId="0" fontId="5" fillId="3" borderId="2" xfId="0" applyFont="1" applyFill="1" applyBorder="1" applyAlignment="1" applyProtection="1">
      <alignment horizontal="left"/>
    </xf>
    <xf numFmtId="43" fontId="5" fillId="6" borderId="2" xfId="1" applyFont="1" applyFill="1" applyBorder="1" applyAlignment="1" applyProtection="1">
      <alignment horizontal="left"/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43" fontId="5" fillId="0" borderId="2" xfId="1" applyFont="1" applyFill="1" applyBorder="1" applyAlignment="1" applyProtection="1">
      <alignment horizontal="left"/>
      <protection locked="0"/>
    </xf>
    <xf numFmtId="43" fontId="5" fillId="0" borderId="2" xfId="1" applyFont="1" applyBorder="1" applyAlignment="1" applyProtection="1">
      <alignment horizontal="left"/>
      <protection locked="0"/>
    </xf>
    <xf numFmtId="43" fontId="6" fillId="0" borderId="2" xfId="1" applyFont="1" applyBorder="1" applyAlignment="1" applyProtection="1">
      <alignment horizontal="left"/>
      <protection locked="0"/>
    </xf>
    <xf numFmtId="43" fontId="6" fillId="6" borderId="2" xfId="1" applyFont="1" applyFill="1" applyBorder="1" applyAlignment="1" applyProtection="1">
      <alignment horizontal="left"/>
      <protection locked="0"/>
    </xf>
    <xf numFmtId="43" fontId="14" fillId="6" borderId="2" xfId="1" applyFont="1" applyFill="1" applyBorder="1" applyAlignment="1" applyProtection="1">
      <alignment horizontal="left"/>
      <protection locked="0"/>
    </xf>
    <xf numFmtId="0" fontId="5" fillId="0" borderId="0" xfId="0" applyFont="1" applyAlignment="1" applyProtection="1">
      <alignment horizontal="left" wrapText="1"/>
    </xf>
    <xf numFmtId="0" fontId="9" fillId="2" borderId="0" xfId="0" applyFont="1" applyFill="1" applyBorder="1" applyAlignment="1" applyProtection="1">
      <alignment horizontal="center" vertical="center"/>
    </xf>
    <xf numFmtId="0" fontId="10" fillId="8" borderId="0" xfId="0" applyFont="1" applyFill="1" applyAlignment="1" applyProtection="1">
      <alignment horizontal="center"/>
    </xf>
    <xf numFmtId="0" fontId="1" fillId="4" borderId="0" xfId="0" applyFont="1" applyFill="1"/>
    <xf numFmtId="0" fontId="1" fillId="0" borderId="0" xfId="0" applyFont="1"/>
    <xf numFmtId="0" fontId="15" fillId="0" borderId="9" xfId="0" applyFont="1" applyBorder="1" applyAlignment="1">
      <alignment horizontal="right"/>
    </xf>
    <xf numFmtId="0" fontId="15" fillId="0" borderId="10" xfId="0" applyFont="1" applyBorder="1" applyAlignment="1">
      <alignment wrapText="1"/>
    </xf>
    <xf numFmtId="3" fontId="15" fillId="0" borderId="11" xfId="0" applyNumberFormat="1" applyFont="1" applyBorder="1"/>
    <xf numFmtId="9" fontId="15" fillId="0" borderId="12" xfId="3" applyFont="1" applyBorder="1" applyAlignment="1">
      <alignment wrapText="1"/>
    </xf>
    <xf numFmtId="3" fontId="1" fillId="0" borderId="0" xfId="0" applyNumberFormat="1" applyFont="1"/>
    <xf numFmtId="0" fontId="16" fillId="0" borderId="0" xfId="0" applyFont="1"/>
    <xf numFmtId="0" fontId="1" fillId="0" borderId="15" xfId="0" applyFont="1" applyBorder="1" applyAlignment="1">
      <alignment horizontal="center"/>
    </xf>
    <xf numFmtId="165" fontId="1" fillId="0" borderId="16" xfId="0" applyNumberFormat="1" applyFont="1" applyBorder="1" applyAlignment="1">
      <alignment horizontal="center"/>
    </xf>
    <xf numFmtId="167" fontId="1" fillId="0" borderId="0" xfId="0" applyNumberFormat="1" applyFont="1"/>
    <xf numFmtId="9" fontId="1" fillId="0" borderId="0" xfId="3" applyFont="1"/>
    <xf numFmtId="0" fontId="0" fillId="0" borderId="0" xfId="0" applyFont="1"/>
    <xf numFmtId="0" fontId="1" fillId="0" borderId="18" xfId="0" applyFont="1" applyBorder="1" applyAlignment="1">
      <alignment horizontal="center"/>
    </xf>
    <xf numFmtId="165" fontId="1" fillId="0" borderId="0" xfId="2" applyFont="1"/>
    <xf numFmtId="43" fontId="1" fillId="0" borderId="0" xfId="0" applyNumberFormat="1" applyFont="1"/>
    <xf numFmtId="167" fontId="17" fillId="0" borderId="1" xfId="0" applyNumberFormat="1" applyFont="1" applyBorder="1" applyAlignment="1">
      <alignment horizontal="center"/>
    </xf>
    <xf numFmtId="165" fontId="1" fillId="0" borderId="13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4" xfId="0" applyNumberFormat="1" applyFont="1" applyBorder="1" applyAlignment="1">
      <alignment horizontal="center"/>
    </xf>
    <xf numFmtId="0" fontId="18" fillId="0" borderId="22" xfId="0" applyFont="1" applyBorder="1" applyAlignment="1">
      <alignment horizontal="center"/>
    </xf>
    <xf numFmtId="165" fontId="18" fillId="0" borderId="22" xfId="0" applyNumberFormat="1" applyFont="1" applyBorder="1" applyAlignment="1">
      <alignment horizontal="center"/>
    </xf>
    <xf numFmtId="165" fontId="18" fillId="0" borderId="12" xfId="0" applyNumberFormat="1" applyFont="1" applyBorder="1" applyAlignment="1">
      <alignment horizontal="center"/>
    </xf>
    <xf numFmtId="168" fontId="1" fillId="0" borderId="0" xfId="3" applyNumberFormat="1" applyFont="1"/>
    <xf numFmtId="165" fontId="1" fillId="0" borderId="17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165" fontId="18" fillId="0" borderId="0" xfId="0" applyNumberFormat="1" applyFont="1" applyBorder="1" applyAlignment="1">
      <alignment horizontal="center"/>
    </xf>
    <xf numFmtId="167" fontId="1" fillId="0" borderId="23" xfId="2" applyNumberFormat="1" applyFont="1" applyBorder="1"/>
    <xf numFmtId="167" fontId="18" fillId="0" borderId="23" xfId="0" applyNumberFormat="1" applyFont="1" applyBorder="1" applyAlignment="1">
      <alignment horizontal="center" vertical="center"/>
    </xf>
    <xf numFmtId="167" fontId="20" fillId="0" borderId="5" xfId="2" applyNumberFormat="1" applyFont="1" applyBorder="1"/>
    <xf numFmtId="43" fontId="18" fillId="0" borderId="5" xfId="2" applyNumberFormat="1" applyFont="1" applyBorder="1"/>
    <xf numFmtId="43" fontId="18" fillId="0" borderId="2" xfId="2" applyNumberFormat="1" applyFont="1" applyBorder="1"/>
    <xf numFmtId="169" fontId="20" fillId="0" borderId="28" xfId="0" applyNumberFormat="1" applyFont="1" applyBorder="1"/>
    <xf numFmtId="165" fontId="18" fillId="0" borderId="2" xfId="0" applyNumberFormat="1" applyFont="1" applyBorder="1"/>
    <xf numFmtId="170" fontId="20" fillId="0" borderId="0" xfId="0" applyNumberFormat="1" applyFont="1"/>
    <xf numFmtId="165" fontId="1" fillId="0" borderId="0" xfId="0" applyNumberFormat="1" applyFont="1"/>
    <xf numFmtId="43" fontId="0" fillId="0" borderId="0" xfId="1" applyFont="1"/>
    <xf numFmtId="0" fontId="2" fillId="0" borderId="0" xfId="0" applyFont="1" applyAlignment="1" applyProtection="1">
      <alignment horizontal="left" wrapText="1"/>
    </xf>
    <xf numFmtId="0" fontId="2" fillId="0" borderId="2" xfId="0" applyFont="1" applyBorder="1" applyAlignment="1" applyProtection="1">
      <alignment horizontal="left"/>
      <protection locked="0"/>
    </xf>
    <xf numFmtId="0" fontId="9" fillId="2" borderId="0" xfId="0" applyFont="1" applyFill="1" applyBorder="1" applyAlignment="1" applyProtection="1">
      <alignment horizontal="center" vertical="center"/>
    </xf>
    <xf numFmtId="0" fontId="10" fillId="8" borderId="0" xfId="0" applyFont="1" applyFill="1" applyAlignment="1" applyProtection="1">
      <alignment horizontal="center"/>
    </xf>
    <xf numFmtId="165" fontId="5" fillId="0" borderId="5" xfId="0" applyNumberFormat="1" applyFont="1" applyBorder="1" applyAlignment="1" applyProtection="1">
      <alignment horizontal="left"/>
      <protection locked="0"/>
    </xf>
    <xf numFmtId="165" fontId="2" fillId="6" borderId="5" xfId="2" applyFont="1" applyFill="1" applyBorder="1" applyAlignment="1" applyProtection="1">
      <alignment horizontal="left"/>
      <protection locked="0"/>
    </xf>
    <xf numFmtId="165" fontId="2" fillId="6" borderId="2" xfId="2" applyFont="1" applyFill="1" applyBorder="1" applyAlignment="1" applyProtection="1">
      <alignment horizontal="left"/>
      <protection locked="0"/>
    </xf>
    <xf numFmtId="165" fontId="2" fillId="0" borderId="2" xfId="2" applyFont="1" applyFill="1" applyBorder="1" applyAlignment="1" applyProtection="1">
      <alignment horizontal="left"/>
      <protection locked="0"/>
    </xf>
    <xf numFmtId="165" fontId="5" fillId="0" borderId="2" xfId="0" applyNumberFormat="1" applyFont="1" applyBorder="1" applyAlignment="1" applyProtection="1">
      <alignment horizontal="left"/>
      <protection locked="0"/>
    </xf>
    <xf numFmtId="43" fontId="1" fillId="0" borderId="0" xfId="1" applyFont="1"/>
    <xf numFmtId="0" fontId="2" fillId="3" borderId="5" xfId="0" applyFont="1" applyFill="1" applyBorder="1" applyAlignment="1" applyProtection="1">
      <alignment horizontal="left"/>
    </xf>
    <xf numFmtId="3" fontId="0" fillId="0" borderId="0" xfId="0" applyNumberFormat="1"/>
    <xf numFmtId="0" fontId="4" fillId="8" borderId="6" xfId="0" applyFont="1" applyFill="1" applyBorder="1" applyAlignment="1" applyProtection="1">
      <alignment horizontal="center" vertical="center" wrapText="1"/>
    </xf>
    <xf numFmtId="0" fontId="22" fillId="10" borderId="0" xfId="0" applyFont="1" applyFill="1"/>
    <xf numFmtId="0" fontId="22" fillId="10" borderId="31" xfId="0" applyFont="1" applyFill="1" applyBorder="1"/>
    <xf numFmtId="43" fontId="2" fillId="6" borderId="2" xfId="1" applyFont="1" applyFill="1" applyBorder="1" applyAlignment="1" applyProtection="1">
      <alignment horizontal="left"/>
      <protection locked="0"/>
    </xf>
    <xf numFmtId="43" fontId="5" fillId="0" borderId="5" xfId="1" applyFont="1" applyBorder="1" applyAlignment="1" applyProtection="1">
      <alignment horizontal="left"/>
      <protection locked="0"/>
    </xf>
    <xf numFmtId="43" fontId="5" fillId="0" borderId="0" xfId="0" applyNumberFormat="1" applyFont="1" applyAlignment="1" applyProtection="1">
      <alignment horizontal="left"/>
    </xf>
    <xf numFmtId="43" fontId="2" fillId="6" borderId="5" xfId="1" applyFont="1" applyFill="1" applyBorder="1" applyAlignment="1" applyProtection="1">
      <alignment horizontal="left"/>
      <protection locked="0"/>
    </xf>
    <xf numFmtId="0" fontId="2" fillId="3" borderId="5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43" fontId="2" fillId="0" borderId="2" xfId="1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left"/>
      <protection locked="0"/>
    </xf>
    <xf numFmtId="165" fontId="2" fillId="0" borderId="5" xfId="0" applyNumberFormat="1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165" fontId="2" fillId="0" borderId="2" xfId="0" applyNumberFormat="1" applyFont="1" applyBorder="1" applyAlignment="1" applyProtection="1">
      <alignment horizontal="left"/>
      <protection locked="0"/>
    </xf>
    <xf numFmtId="165" fontId="1" fillId="0" borderId="15" xfId="2" applyBorder="1" applyAlignment="1">
      <alignment horizontal="center"/>
    </xf>
    <xf numFmtId="165" fontId="1" fillId="0" borderId="20" xfId="2" applyBorder="1" applyAlignment="1">
      <alignment horizontal="center"/>
    </xf>
    <xf numFmtId="165" fontId="5" fillId="0" borderId="0" xfId="0" applyNumberFormat="1" applyFont="1" applyFill="1" applyAlignment="1" applyProtection="1">
      <alignment horizontal="left"/>
    </xf>
    <xf numFmtId="0" fontId="0" fillId="0" borderId="19" xfId="0" applyBorder="1" applyAlignment="1">
      <alignment horizontal="center"/>
    </xf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5" xfId="1" applyFont="1" applyBorder="1" applyAlignment="1" applyProtection="1">
      <alignment horizontal="left"/>
      <protection locked="0"/>
    </xf>
    <xf numFmtId="43" fontId="2" fillId="0" borderId="2" xfId="0" applyNumberFormat="1" applyFont="1" applyBorder="1" applyAlignment="1" applyProtection="1">
      <alignment horizontal="left"/>
      <protection locked="0"/>
    </xf>
    <xf numFmtId="166" fontId="6" fillId="5" borderId="5" xfId="0" applyNumberFormat="1" applyFont="1" applyFill="1" applyBorder="1" applyAlignment="1">
      <alignment horizontal="left"/>
    </xf>
    <xf numFmtId="0" fontId="53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2" xfId="0" applyNumberFormat="1" applyBorder="1" applyProtection="1">
      <protection locked="0"/>
    </xf>
    <xf numFmtId="0" fontId="2" fillId="8" borderId="2" xfId="0" applyFont="1" applyFill="1" applyBorder="1" applyAlignment="1">
      <alignment horizontal="left"/>
    </xf>
    <xf numFmtId="0" fontId="2" fillId="0" borderId="0" xfId="0" applyFont="1" applyAlignment="1">
      <alignment horizontal="left" wrapText="1"/>
    </xf>
    <xf numFmtId="0" fontId="10" fillId="8" borderId="0" xfId="0" applyFont="1" applyFill="1" applyAlignment="1" applyProtection="1">
      <alignment horizontal="center"/>
    </xf>
    <xf numFmtId="0" fontId="12" fillId="7" borderId="6" xfId="0" applyFont="1" applyFill="1" applyBorder="1" applyAlignment="1" applyProtection="1">
      <alignment horizontal="center" vertical="top" wrapText="1"/>
    </xf>
    <xf numFmtId="0" fontId="4" fillId="3" borderId="6" xfId="0" applyFont="1" applyFill="1" applyBorder="1" applyAlignment="1">
      <alignment horizontal="center" vertical="center" wrapText="1"/>
    </xf>
    <xf numFmtId="165" fontId="0" fillId="0" borderId="0" xfId="2" applyFont="1"/>
    <xf numFmtId="0" fontId="0" fillId="0" borderId="1" xfId="0" applyBorder="1" applyAlignment="1">
      <alignment horizontal="center" vertical="center" wrapText="1"/>
    </xf>
    <xf numFmtId="9" fontId="1" fillId="0" borderId="43" xfId="3" applyBorder="1" applyAlignment="1">
      <alignment horizontal="center"/>
    </xf>
    <xf numFmtId="167" fontId="1" fillId="0" borderId="15" xfId="2" applyNumberFormat="1" applyFont="1" applyBorder="1" applyAlignment="1">
      <alignment horizontal="center"/>
    </xf>
    <xf numFmtId="165" fontId="1" fillId="0" borderId="17" xfId="2" applyFont="1" applyBorder="1" applyAlignment="1">
      <alignment horizontal="center"/>
    </xf>
    <xf numFmtId="9" fontId="1" fillId="0" borderId="18" xfId="3" applyBorder="1" applyAlignment="1">
      <alignment horizontal="center"/>
    </xf>
    <xf numFmtId="9" fontId="1" fillId="0" borderId="44" xfId="3" applyBorder="1" applyAlignment="1">
      <alignment horizontal="center"/>
    </xf>
    <xf numFmtId="9" fontId="1" fillId="0" borderId="43" xfId="3" applyNumberFormat="1" applyBorder="1" applyAlignment="1">
      <alignment horizontal="center"/>
    </xf>
    <xf numFmtId="9" fontId="1" fillId="0" borderId="18" xfId="3" applyNumberFormat="1" applyBorder="1" applyAlignment="1">
      <alignment horizontal="center"/>
    </xf>
    <xf numFmtId="9" fontId="1" fillId="0" borderId="44" xfId="3" applyNumberFormat="1" applyBorder="1" applyAlignment="1">
      <alignment horizontal="center"/>
    </xf>
    <xf numFmtId="165" fontId="22" fillId="0" borderId="14" xfId="0" applyNumberFormat="1" applyFont="1" applyBorder="1" applyAlignment="1">
      <alignment horizontal="center"/>
    </xf>
    <xf numFmtId="167" fontId="54" fillId="0" borderId="2" xfId="2" applyNumberFormat="1" applyFont="1" applyBorder="1"/>
    <xf numFmtId="0" fontId="0" fillId="0" borderId="0" xfId="0"/>
    <xf numFmtId="165" fontId="0" fillId="0" borderId="0" xfId="198" applyFont="1"/>
    <xf numFmtId="0" fontId="0" fillId="0" borderId="0" xfId="0"/>
    <xf numFmtId="0" fontId="0" fillId="51" borderId="0" xfId="0" applyFill="1"/>
    <xf numFmtId="167" fontId="55" fillId="0" borderId="2" xfId="2" applyNumberFormat="1" applyFont="1" applyBorder="1"/>
    <xf numFmtId="0" fontId="21" fillId="0" borderId="0" xfId="0" applyFont="1" applyProtection="1"/>
    <xf numFmtId="0" fontId="53" fillId="0" borderId="0" xfId="0" applyFont="1" applyProtection="1"/>
    <xf numFmtId="0" fontId="3" fillId="2" borderId="0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0" fontId="10" fillId="9" borderId="0" xfId="0" applyFont="1" applyFill="1" applyAlignment="1" applyProtection="1">
      <alignment horizontal="center"/>
    </xf>
    <xf numFmtId="0" fontId="10" fillId="8" borderId="0" xfId="0" applyFont="1" applyFill="1" applyAlignment="1" applyProtection="1">
      <alignment horizontal="center"/>
    </xf>
    <xf numFmtId="0" fontId="20" fillId="0" borderId="26" xfId="0" applyFont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20" fillId="0" borderId="24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0" fillId="0" borderId="25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</cellXfs>
  <cellStyles count="222">
    <cellStyle name="=D:\WINNT\SYSTEM32\COMMAND.COM" xfId="5" xr:uid="{00000000-0005-0000-0000-000000000000}"/>
    <cellStyle name="20% - Accent1 2" xfId="6" xr:uid="{00000000-0005-0000-0000-000001000000}"/>
    <cellStyle name="20% - Accent1 2 2" xfId="7" xr:uid="{00000000-0005-0000-0000-000002000000}"/>
    <cellStyle name="20% - Accent1 2 3" xfId="8" xr:uid="{00000000-0005-0000-0000-000003000000}"/>
    <cellStyle name="20% - Accent1 2 4" xfId="9" xr:uid="{00000000-0005-0000-0000-000004000000}"/>
    <cellStyle name="20% - Accent1 2 5" xfId="10" xr:uid="{00000000-0005-0000-0000-000005000000}"/>
    <cellStyle name="20% - Accent2 2" xfId="11" xr:uid="{00000000-0005-0000-0000-000006000000}"/>
    <cellStyle name="20% - Accent2 2 2" xfId="12" xr:uid="{00000000-0005-0000-0000-000007000000}"/>
    <cellStyle name="20% - Accent2 2 3" xfId="13" xr:uid="{00000000-0005-0000-0000-000008000000}"/>
    <cellStyle name="20% - Accent2 2 4" xfId="14" xr:uid="{00000000-0005-0000-0000-000009000000}"/>
    <cellStyle name="20% - Accent2 2 5" xfId="15" xr:uid="{00000000-0005-0000-0000-00000A000000}"/>
    <cellStyle name="20% - Accent3 2" xfId="16" xr:uid="{00000000-0005-0000-0000-00000B000000}"/>
    <cellStyle name="20% - Accent3 2 2" xfId="17" xr:uid="{00000000-0005-0000-0000-00000C000000}"/>
    <cellStyle name="20% - Accent3 2 3" xfId="18" xr:uid="{00000000-0005-0000-0000-00000D000000}"/>
    <cellStyle name="20% - Accent3 2 4" xfId="19" xr:uid="{00000000-0005-0000-0000-00000E000000}"/>
    <cellStyle name="20% - Accent3 2 5" xfId="20" xr:uid="{00000000-0005-0000-0000-00000F000000}"/>
    <cellStyle name="20% - Accent4 2" xfId="21" xr:uid="{00000000-0005-0000-0000-000010000000}"/>
    <cellStyle name="20% - Accent4 2 2" xfId="22" xr:uid="{00000000-0005-0000-0000-000011000000}"/>
    <cellStyle name="20% - Accent4 2 3" xfId="23" xr:uid="{00000000-0005-0000-0000-000012000000}"/>
    <cellStyle name="20% - Accent4 2 4" xfId="24" xr:uid="{00000000-0005-0000-0000-000013000000}"/>
    <cellStyle name="20% - Accent4 2 5" xfId="25" xr:uid="{00000000-0005-0000-0000-000014000000}"/>
    <cellStyle name="20% - Accent5 2" xfId="26" xr:uid="{00000000-0005-0000-0000-000015000000}"/>
    <cellStyle name="20% - Accent5 2 2" xfId="27" xr:uid="{00000000-0005-0000-0000-000016000000}"/>
    <cellStyle name="20% - Accent5 2 3" xfId="28" xr:uid="{00000000-0005-0000-0000-000017000000}"/>
    <cellStyle name="20% - Accent5 2 4" xfId="29" xr:uid="{00000000-0005-0000-0000-000018000000}"/>
    <cellStyle name="20% - Accent5 2 5" xfId="30" xr:uid="{00000000-0005-0000-0000-000019000000}"/>
    <cellStyle name="20% - Accent6 2" xfId="31" xr:uid="{00000000-0005-0000-0000-00001A000000}"/>
    <cellStyle name="20% - Accent6 2 2" xfId="32" xr:uid="{00000000-0005-0000-0000-00001B000000}"/>
    <cellStyle name="20% - Accent6 2 3" xfId="33" xr:uid="{00000000-0005-0000-0000-00001C000000}"/>
    <cellStyle name="20% - Accent6 2 4" xfId="34" xr:uid="{00000000-0005-0000-0000-00001D000000}"/>
    <cellStyle name="20% - Accent6 2 5" xfId="35" xr:uid="{00000000-0005-0000-0000-00001E000000}"/>
    <cellStyle name="40% - Accent1 2" xfId="36" xr:uid="{00000000-0005-0000-0000-00001F000000}"/>
    <cellStyle name="40% - Accent1 2 2" xfId="37" xr:uid="{00000000-0005-0000-0000-000020000000}"/>
    <cellStyle name="40% - Accent1 2 3" xfId="38" xr:uid="{00000000-0005-0000-0000-000021000000}"/>
    <cellStyle name="40% - Accent1 2 4" xfId="39" xr:uid="{00000000-0005-0000-0000-000022000000}"/>
    <cellStyle name="40% - Accent1 2 5" xfId="40" xr:uid="{00000000-0005-0000-0000-000023000000}"/>
    <cellStyle name="40% - Accent2 2" xfId="41" xr:uid="{00000000-0005-0000-0000-000024000000}"/>
    <cellStyle name="40% - Accent2 2 2" xfId="42" xr:uid="{00000000-0005-0000-0000-000025000000}"/>
    <cellStyle name="40% - Accent2 2 3" xfId="43" xr:uid="{00000000-0005-0000-0000-000026000000}"/>
    <cellStyle name="40% - Accent2 2 4" xfId="44" xr:uid="{00000000-0005-0000-0000-000027000000}"/>
    <cellStyle name="40% - Accent2 2 5" xfId="45" xr:uid="{00000000-0005-0000-0000-000028000000}"/>
    <cellStyle name="40% - Accent3 2" xfId="46" xr:uid="{00000000-0005-0000-0000-000029000000}"/>
    <cellStyle name="40% - Accent3 2 2" xfId="47" xr:uid="{00000000-0005-0000-0000-00002A000000}"/>
    <cellStyle name="40% - Accent3 2 3" xfId="48" xr:uid="{00000000-0005-0000-0000-00002B000000}"/>
    <cellStyle name="40% - Accent3 2 4" xfId="49" xr:uid="{00000000-0005-0000-0000-00002C000000}"/>
    <cellStyle name="40% - Accent3 2 5" xfId="50" xr:uid="{00000000-0005-0000-0000-00002D000000}"/>
    <cellStyle name="40% - Accent4 2" xfId="51" xr:uid="{00000000-0005-0000-0000-00002E000000}"/>
    <cellStyle name="40% - Accent4 2 2" xfId="52" xr:uid="{00000000-0005-0000-0000-00002F000000}"/>
    <cellStyle name="40% - Accent4 2 3" xfId="53" xr:uid="{00000000-0005-0000-0000-000030000000}"/>
    <cellStyle name="40% - Accent4 2 4" xfId="54" xr:uid="{00000000-0005-0000-0000-000031000000}"/>
    <cellStyle name="40% - Accent4 2 5" xfId="55" xr:uid="{00000000-0005-0000-0000-000032000000}"/>
    <cellStyle name="40% - Accent5 2" xfId="56" xr:uid="{00000000-0005-0000-0000-000033000000}"/>
    <cellStyle name="40% - Accent5 2 2" xfId="57" xr:uid="{00000000-0005-0000-0000-000034000000}"/>
    <cellStyle name="40% - Accent5 2 3" xfId="58" xr:uid="{00000000-0005-0000-0000-000035000000}"/>
    <cellStyle name="40% - Accent5 2 4" xfId="59" xr:uid="{00000000-0005-0000-0000-000036000000}"/>
    <cellStyle name="40% - Accent5 2 5" xfId="60" xr:uid="{00000000-0005-0000-0000-000037000000}"/>
    <cellStyle name="40% - Accent6 2" xfId="61" xr:uid="{00000000-0005-0000-0000-000038000000}"/>
    <cellStyle name="40% - Accent6 2 2" xfId="62" xr:uid="{00000000-0005-0000-0000-000039000000}"/>
    <cellStyle name="40% - Accent6 2 3" xfId="63" xr:uid="{00000000-0005-0000-0000-00003A000000}"/>
    <cellStyle name="40% - Accent6 2 4" xfId="64" xr:uid="{00000000-0005-0000-0000-00003B000000}"/>
    <cellStyle name="40% - Accent6 2 5" xfId="65" xr:uid="{00000000-0005-0000-0000-00003C000000}"/>
    <cellStyle name="60% - Accent1 2" xfId="66" xr:uid="{00000000-0005-0000-0000-00003D000000}"/>
    <cellStyle name="60% - Accent2 2" xfId="67" xr:uid="{00000000-0005-0000-0000-00003E000000}"/>
    <cellStyle name="60% - Accent3 2" xfId="68" xr:uid="{00000000-0005-0000-0000-00003F000000}"/>
    <cellStyle name="60% - Accent4 2" xfId="69" xr:uid="{00000000-0005-0000-0000-000040000000}"/>
    <cellStyle name="60% - Accent5 2" xfId="70" xr:uid="{00000000-0005-0000-0000-000041000000}"/>
    <cellStyle name="60% - Accent6 2" xfId="71" xr:uid="{00000000-0005-0000-0000-000042000000}"/>
    <cellStyle name="Accent1 2" xfId="72" xr:uid="{00000000-0005-0000-0000-000043000000}"/>
    <cellStyle name="Accent2 2" xfId="73" xr:uid="{00000000-0005-0000-0000-000044000000}"/>
    <cellStyle name="Accent3 2" xfId="74" xr:uid="{00000000-0005-0000-0000-000045000000}"/>
    <cellStyle name="Accent4 2" xfId="75" xr:uid="{00000000-0005-0000-0000-000046000000}"/>
    <cellStyle name="Accent5 2" xfId="76" xr:uid="{00000000-0005-0000-0000-000047000000}"/>
    <cellStyle name="Accent6 2" xfId="77" xr:uid="{00000000-0005-0000-0000-000048000000}"/>
    <cellStyle name="Bad 2" xfId="78" xr:uid="{00000000-0005-0000-0000-000049000000}"/>
    <cellStyle name="Calculation 2" xfId="79" xr:uid="{00000000-0005-0000-0000-00004A000000}"/>
    <cellStyle name="Check Cell 2" xfId="80" xr:uid="{00000000-0005-0000-0000-00004B000000}"/>
    <cellStyle name="Comma" xfId="1" builtinId="3"/>
    <cellStyle name="Comma  - Style1" xfId="81" xr:uid="{00000000-0005-0000-0000-00004D000000}"/>
    <cellStyle name="Comma  - Style2" xfId="82" xr:uid="{00000000-0005-0000-0000-00004E000000}"/>
    <cellStyle name="Comma  - Style3" xfId="83" xr:uid="{00000000-0005-0000-0000-00004F000000}"/>
    <cellStyle name="Comma  - Style4" xfId="84" xr:uid="{00000000-0005-0000-0000-000050000000}"/>
    <cellStyle name="Comma  - Style5" xfId="85" xr:uid="{00000000-0005-0000-0000-000051000000}"/>
    <cellStyle name="Comma  - Style6" xfId="86" xr:uid="{00000000-0005-0000-0000-000052000000}"/>
    <cellStyle name="Comma  - Style7" xfId="87" xr:uid="{00000000-0005-0000-0000-000053000000}"/>
    <cellStyle name="Comma  - Style8" xfId="88" xr:uid="{00000000-0005-0000-0000-000054000000}"/>
    <cellStyle name="Comma 10" xfId="198" xr:uid="{CB92398E-4740-434A-A9B7-FA32CA27CFF6}"/>
    <cellStyle name="Comma 11" xfId="199" xr:uid="{52615A56-1E19-4C97-A3A8-C6964DE3DB45}"/>
    <cellStyle name="Comma 12" xfId="200" xr:uid="{48872EF0-CEF0-4FB8-A51B-ADA0D983539C}"/>
    <cellStyle name="Comma 13" xfId="201" xr:uid="{2707E90C-69DA-479C-B068-B203DB8140D8}"/>
    <cellStyle name="Comma 14" xfId="202" xr:uid="{46669EFC-E5F4-4E5C-9DAF-9C63710F6201}"/>
    <cellStyle name="Comma 2" xfId="2" xr:uid="{00000000-0005-0000-0000-000055000000}"/>
    <cellStyle name="Comma 2 2" xfId="89" xr:uid="{00000000-0005-0000-0000-000056000000}"/>
    <cellStyle name="Comma 2 2 2" xfId="213" xr:uid="{338C3F3E-E929-4DC8-B868-D4ABBA320FFE}"/>
    <cellStyle name="Comma 2 2 3" xfId="204" xr:uid="{9EEEC049-BB6F-41E7-B4E2-750432096703}"/>
    <cellStyle name="Comma 2 3" xfId="197" xr:uid="{F2C3963C-1704-44F2-80E7-6CA8FAF2E422}"/>
    <cellStyle name="Comma 2 3 2" xfId="221" xr:uid="{44DA5B43-70F7-4498-81F4-8775F199B21B}"/>
    <cellStyle name="Comma 2 4" xfId="212" xr:uid="{FB3CFDA4-D1FD-420C-BB0E-D27E0C1F0618}"/>
    <cellStyle name="Comma 3" xfId="90" xr:uid="{00000000-0005-0000-0000-000057000000}"/>
    <cellStyle name="Comma 3 2" xfId="214" xr:uid="{8B52C576-D7C0-482A-ABFF-24543CB2554B}"/>
    <cellStyle name="Comma 3 3" xfId="205" xr:uid="{491D1294-E692-4E42-A99F-AFA44953B9D1}"/>
    <cellStyle name="Comma 4" xfId="91" xr:uid="{00000000-0005-0000-0000-000058000000}"/>
    <cellStyle name="Comma 4 2" xfId="215" xr:uid="{2A6C4368-AECD-4A10-8FD3-3C3280655AA5}"/>
    <cellStyle name="Comma 4 3" xfId="206" xr:uid="{B6E523CE-1A83-4F0C-AAD8-95F5F3326614}"/>
    <cellStyle name="Comma 48" xfId="4" xr:uid="{00000000-0005-0000-0000-000059000000}"/>
    <cellStyle name="Comma 48 2" xfId="203" xr:uid="{CFA74957-4E0E-4F70-BA26-23F8E984F893}"/>
    <cellStyle name="Comma 5" xfId="92" xr:uid="{00000000-0005-0000-0000-00005A000000}"/>
    <cellStyle name="Comma 5 2" xfId="216" xr:uid="{64ABA369-01C5-43D4-8E0B-41F5638EC617}"/>
    <cellStyle name="Comma 5 3" xfId="207" xr:uid="{131E338B-2637-41A4-8872-81ED3B647224}"/>
    <cellStyle name="Comma 6" xfId="194" xr:uid="{00000000-0005-0000-0000-00005B000000}"/>
    <cellStyle name="Comma 6 2" xfId="219" xr:uid="{88C43EB2-CF75-49C4-949E-5D96C8469511}"/>
    <cellStyle name="Comma 6 3" xfId="210" xr:uid="{92D51855-6377-4E68-B4EF-F1123C1B0FE2}"/>
    <cellStyle name="Comma 7" xfId="195" xr:uid="{00000000-0005-0000-0000-00005C000000}"/>
    <cellStyle name="Comma 7 2" xfId="220" xr:uid="{3C69A6B1-2106-43FA-9D3F-D106D6F5A6F5}"/>
    <cellStyle name="Comma 7 3" xfId="211" xr:uid="{BB176777-ADB9-4CFE-B9DF-E12A36D31B0D}"/>
    <cellStyle name="Comma 8" xfId="193" xr:uid="{00000000-0005-0000-0000-00005D000000}"/>
    <cellStyle name="Comma 8 2" xfId="218" xr:uid="{A7B24BEE-F504-4C3E-AFC6-FBCFBEF16E56}"/>
    <cellStyle name="Comma 8 3" xfId="209" xr:uid="{80A85B1E-AF21-43E9-BC17-D5B19F87305F}"/>
    <cellStyle name="Comma 9" xfId="196" xr:uid="{C10E3A19-B8EC-45B2-8B1E-91D277A33F98}"/>
    <cellStyle name="Euro" xfId="93" xr:uid="{00000000-0005-0000-0000-00005E000000}"/>
    <cellStyle name="Explanatory Text 2" xfId="94" xr:uid="{00000000-0005-0000-0000-00005F000000}"/>
    <cellStyle name="Good 2" xfId="95" xr:uid="{00000000-0005-0000-0000-000060000000}"/>
    <cellStyle name="Grey" xfId="96" xr:uid="{00000000-0005-0000-0000-000061000000}"/>
    <cellStyle name="Heading 1 2" xfId="97" xr:uid="{00000000-0005-0000-0000-000062000000}"/>
    <cellStyle name="Heading 2 2" xfId="98" xr:uid="{00000000-0005-0000-0000-000063000000}"/>
    <cellStyle name="Heading 3 2" xfId="99" xr:uid="{00000000-0005-0000-0000-000064000000}"/>
    <cellStyle name="Heading 4 2" xfId="100" xr:uid="{00000000-0005-0000-0000-000065000000}"/>
    <cellStyle name="Input [yellow]" xfId="101" xr:uid="{00000000-0005-0000-0000-000066000000}"/>
    <cellStyle name="Input 2" xfId="102" xr:uid="{00000000-0005-0000-0000-000067000000}"/>
    <cellStyle name="Input 3" xfId="103" xr:uid="{00000000-0005-0000-0000-000068000000}"/>
    <cellStyle name="Input 4" xfId="104" xr:uid="{00000000-0005-0000-0000-000069000000}"/>
    <cellStyle name="Input 5" xfId="105" xr:uid="{00000000-0005-0000-0000-00006A000000}"/>
    <cellStyle name="Linked Cell 2" xfId="106" xr:uid="{00000000-0005-0000-0000-00006B000000}"/>
    <cellStyle name="Millares [0]_Diablos" xfId="107" xr:uid="{00000000-0005-0000-0000-00006C000000}"/>
    <cellStyle name="Millares_Diablos" xfId="108" xr:uid="{00000000-0005-0000-0000-00006D000000}"/>
    <cellStyle name="Milliers [0]_budget" xfId="109" xr:uid="{00000000-0005-0000-0000-00006E000000}"/>
    <cellStyle name="Milliers_budget" xfId="110" xr:uid="{00000000-0005-0000-0000-00006F000000}"/>
    <cellStyle name="Moneda [0]_Diablos" xfId="111" xr:uid="{00000000-0005-0000-0000-000070000000}"/>
    <cellStyle name="Moneda_Diablos" xfId="112" xr:uid="{00000000-0005-0000-0000-000071000000}"/>
    <cellStyle name="Monétaire [0]_budget" xfId="113" xr:uid="{00000000-0005-0000-0000-000072000000}"/>
    <cellStyle name="Monétaire_budget" xfId="114" xr:uid="{00000000-0005-0000-0000-000073000000}"/>
    <cellStyle name="Neutral 2" xfId="115" xr:uid="{00000000-0005-0000-0000-000074000000}"/>
    <cellStyle name="NGN" xfId="116" xr:uid="{00000000-0005-0000-0000-000075000000}"/>
    <cellStyle name="NGN 2" xfId="217" xr:uid="{575FF59C-4F53-4533-A31E-CF5391EBE9B7}"/>
    <cellStyle name="NGN 3" xfId="208" xr:uid="{B842C167-D644-42C6-A849-D1F551999CA3}"/>
    <cellStyle name="Normal" xfId="0" builtinId="0"/>
    <cellStyle name="Normal - Style1" xfId="117" xr:uid="{00000000-0005-0000-0000-000077000000}"/>
    <cellStyle name="Normal 10" xfId="118" xr:uid="{00000000-0005-0000-0000-000078000000}"/>
    <cellStyle name="Normal 10 2 8" xfId="119" xr:uid="{00000000-0005-0000-0000-000079000000}"/>
    <cellStyle name="Normal 11" xfId="120" xr:uid="{00000000-0005-0000-0000-00007A000000}"/>
    <cellStyle name="Normal 12" xfId="121" xr:uid="{00000000-0005-0000-0000-00007B000000}"/>
    <cellStyle name="Normal 13" xfId="122" xr:uid="{00000000-0005-0000-0000-00007C000000}"/>
    <cellStyle name="Normal 14" xfId="123" xr:uid="{00000000-0005-0000-0000-00007D000000}"/>
    <cellStyle name="Normal 15" xfId="124" xr:uid="{00000000-0005-0000-0000-00007E000000}"/>
    <cellStyle name="Normal 16" xfId="125" xr:uid="{00000000-0005-0000-0000-00007F000000}"/>
    <cellStyle name="Normal 17" xfId="126" xr:uid="{00000000-0005-0000-0000-000080000000}"/>
    <cellStyle name="Normal 18" xfId="127" xr:uid="{00000000-0005-0000-0000-000081000000}"/>
    <cellStyle name="Normal 19" xfId="128" xr:uid="{00000000-0005-0000-0000-000082000000}"/>
    <cellStyle name="Normal 2" xfId="129" xr:uid="{00000000-0005-0000-0000-000083000000}"/>
    <cellStyle name="Normal 20" xfId="130" xr:uid="{00000000-0005-0000-0000-000084000000}"/>
    <cellStyle name="Normal 3" xfId="131" xr:uid="{00000000-0005-0000-0000-000085000000}"/>
    <cellStyle name="Normal 4" xfId="132" xr:uid="{00000000-0005-0000-0000-000086000000}"/>
    <cellStyle name="Normal 5" xfId="133" xr:uid="{00000000-0005-0000-0000-000087000000}"/>
    <cellStyle name="Normal 6" xfId="134" xr:uid="{00000000-0005-0000-0000-000088000000}"/>
    <cellStyle name="Normal 7" xfId="135" xr:uid="{00000000-0005-0000-0000-000089000000}"/>
    <cellStyle name="Normal 8" xfId="136" xr:uid="{00000000-0005-0000-0000-00008A000000}"/>
    <cellStyle name="Normal 9" xfId="137" xr:uid="{00000000-0005-0000-0000-00008B000000}"/>
    <cellStyle name="Note 2" xfId="138" xr:uid="{00000000-0005-0000-0000-00008C000000}"/>
    <cellStyle name="Note 2 2" xfId="139" xr:uid="{00000000-0005-0000-0000-00008D000000}"/>
    <cellStyle name="Note 2 3" xfId="140" xr:uid="{00000000-0005-0000-0000-00008E000000}"/>
    <cellStyle name="Note 2 4" xfId="141" xr:uid="{00000000-0005-0000-0000-00008F000000}"/>
    <cellStyle name="Note 2 5" xfId="142" xr:uid="{00000000-0005-0000-0000-000090000000}"/>
    <cellStyle name="Output 2" xfId="143" xr:uid="{00000000-0005-0000-0000-000091000000}"/>
    <cellStyle name="Percent" xfId="3" builtinId="5"/>
    <cellStyle name="Percent [2]" xfId="144" xr:uid="{00000000-0005-0000-0000-000093000000}"/>
    <cellStyle name="Percent 2" xfId="145" xr:uid="{00000000-0005-0000-0000-000094000000}"/>
    <cellStyle name="Percent 2 2" xfId="146" xr:uid="{00000000-0005-0000-0000-000095000000}"/>
    <cellStyle name="Percent 3" xfId="147" xr:uid="{00000000-0005-0000-0000-000096000000}"/>
    <cellStyle name="Percent 4" xfId="148" xr:uid="{00000000-0005-0000-0000-000097000000}"/>
    <cellStyle name="Percent 5" xfId="149" xr:uid="{00000000-0005-0000-0000-000098000000}"/>
    <cellStyle name="SAPBEXaggData" xfId="150" xr:uid="{00000000-0005-0000-0000-000099000000}"/>
    <cellStyle name="SAPBEXaggDataEmph" xfId="151" xr:uid="{00000000-0005-0000-0000-00009A000000}"/>
    <cellStyle name="SAPBEXaggItem" xfId="152" xr:uid="{00000000-0005-0000-0000-00009B000000}"/>
    <cellStyle name="SAPBEXaggItemX" xfId="153" xr:uid="{00000000-0005-0000-0000-00009C000000}"/>
    <cellStyle name="SAPBEXchaText" xfId="154" xr:uid="{00000000-0005-0000-0000-00009D000000}"/>
    <cellStyle name="SAPBEXexcBad7" xfId="155" xr:uid="{00000000-0005-0000-0000-00009E000000}"/>
    <cellStyle name="SAPBEXexcBad8" xfId="156" xr:uid="{00000000-0005-0000-0000-00009F000000}"/>
    <cellStyle name="SAPBEXexcBad9" xfId="157" xr:uid="{00000000-0005-0000-0000-0000A0000000}"/>
    <cellStyle name="SAPBEXexcCritical4" xfId="158" xr:uid="{00000000-0005-0000-0000-0000A1000000}"/>
    <cellStyle name="SAPBEXexcCritical5" xfId="159" xr:uid="{00000000-0005-0000-0000-0000A2000000}"/>
    <cellStyle name="SAPBEXexcCritical6" xfId="160" xr:uid="{00000000-0005-0000-0000-0000A3000000}"/>
    <cellStyle name="SAPBEXexcGood1" xfId="161" xr:uid="{00000000-0005-0000-0000-0000A4000000}"/>
    <cellStyle name="SAPBEXexcGood2" xfId="162" xr:uid="{00000000-0005-0000-0000-0000A5000000}"/>
    <cellStyle name="SAPBEXexcGood3" xfId="163" xr:uid="{00000000-0005-0000-0000-0000A6000000}"/>
    <cellStyle name="SAPBEXfilterDrill" xfId="164" xr:uid="{00000000-0005-0000-0000-0000A7000000}"/>
    <cellStyle name="SAPBEXfilterItem" xfId="165" xr:uid="{00000000-0005-0000-0000-0000A8000000}"/>
    <cellStyle name="SAPBEXfilterText" xfId="166" xr:uid="{00000000-0005-0000-0000-0000A9000000}"/>
    <cellStyle name="SAPBEXformats" xfId="167" xr:uid="{00000000-0005-0000-0000-0000AA000000}"/>
    <cellStyle name="SAPBEXheaderItem" xfId="168" xr:uid="{00000000-0005-0000-0000-0000AB000000}"/>
    <cellStyle name="SAPBEXheaderText" xfId="169" xr:uid="{00000000-0005-0000-0000-0000AC000000}"/>
    <cellStyle name="SAPBEXHLevel0" xfId="170" xr:uid="{00000000-0005-0000-0000-0000AD000000}"/>
    <cellStyle name="SAPBEXHLevel0X" xfId="171" xr:uid="{00000000-0005-0000-0000-0000AE000000}"/>
    <cellStyle name="SAPBEXHLevel1" xfId="172" xr:uid="{00000000-0005-0000-0000-0000AF000000}"/>
    <cellStyle name="SAPBEXHLevel1X" xfId="173" xr:uid="{00000000-0005-0000-0000-0000B0000000}"/>
    <cellStyle name="SAPBEXHLevel2" xfId="174" xr:uid="{00000000-0005-0000-0000-0000B1000000}"/>
    <cellStyle name="SAPBEXHLevel2X" xfId="175" xr:uid="{00000000-0005-0000-0000-0000B2000000}"/>
    <cellStyle name="SAPBEXHLevel3" xfId="176" xr:uid="{00000000-0005-0000-0000-0000B3000000}"/>
    <cellStyle name="SAPBEXHLevel3X" xfId="177" xr:uid="{00000000-0005-0000-0000-0000B4000000}"/>
    <cellStyle name="SAPBEXresData" xfId="178" xr:uid="{00000000-0005-0000-0000-0000B5000000}"/>
    <cellStyle name="SAPBEXresDataEmph" xfId="179" xr:uid="{00000000-0005-0000-0000-0000B6000000}"/>
    <cellStyle name="SAPBEXresItem" xfId="180" xr:uid="{00000000-0005-0000-0000-0000B7000000}"/>
    <cellStyle name="SAPBEXresItemX" xfId="181" xr:uid="{00000000-0005-0000-0000-0000B8000000}"/>
    <cellStyle name="SAPBEXstdData" xfId="182" xr:uid="{00000000-0005-0000-0000-0000B9000000}"/>
    <cellStyle name="SAPBEXstdDataEmph" xfId="183" xr:uid="{00000000-0005-0000-0000-0000BA000000}"/>
    <cellStyle name="SAPBEXstdItem" xfId="184" xr:uid="{00000000-0005-0000-0000-0000BB000000}"/>
    <cellStyle name="SAPBEXstdItemX" xfId="185" xr:uid="{00000000-0005-0000-0000-0000BC000000}"/>
    <cellStyle name="SAPBEXtitle" xfId="186" xr:uid="{00000000-0005-0000-0000-0000BD000000}"/>
    <cellStyle name="SAPBEXundefined" xfId="187" xr:uid="{00000000-0005-0000-0000-0000BE000000}"/>
    <cellStyle name="SOPIMS" xfId="188" xr:uid="{00000000-0005-0000-0000-0000BF000000}"/>
    <cellStyle name="Style 1" xfId="189" xr:uid="{00000000-0005-0000-0000-0000C0000000}"/>
    <cellStyle name="Title 2" xfId="190" xr:uid="{00000000-0005-0000-0000-0000C1000000}"/>
    <cellStyle name="Total 2" xfId="191" xr:uid="{00000000-0005-0000-0000-0000C2000000}"/>
    <cellStyle name="Warning Text 2" xfId="192" xr:uid="{00000000-0005-0000-0000-0000C3000000}"/>
  </cellStyles>
  <dxfs count="1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color rgb="FFC00000"/>
      </font>
    </dxf>
    <dxf>
      <font>
        <color rgb="FFC0000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5.png@01D5835D.2CF0E68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425450</xdr:colOff>
      <xdr:row>41</xdr:row>
      <xdr:rowOff>171450</xdr:rowOff>
    </xdr:from>
    <xdr:to>
      <xdr:col>14</xdr:col>
      <xdr:colOff>269875</xdr:colOff>
      <xdr:row>52</xdr:row>
      <xdr:rowOff>114300</xdr:rowOff>
    </xdr:to>
    <xdr:pic>
      <xdr:nvPicPr>
        <xdr:cNvPr id="2" name="Picture 3" descr="cid:image005.png@01D5835D.2CF0E680">
          <a:extLst>
            <a:ext uri="{FF2B5EF4-FFF2-40B4-BE49-F238E27FC236}">
              <a16:creationId xmlns:a16="http://schemas.microsoft.com/office/drawing/2014/main" id="{AE88315D-D751-48A2-A58B-E389E1C9C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1150" y="7956550"/>
          <a:ext cx="2409825" cy="196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Group\Marketing\TRADE%20MARKETING%20&amp;%20DISTRIBUTION\CLUSTER%20FILES%20%20MK0206\2017\Wholesale\Nigeria\General\5.%20Credits\3.%20Credit%20Analysis\9.%20September\Credit%20allocation%20September%2020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0503404/OneDrive%20-%20BAT/2021/Customer%20Management/Customer%20Management/Ageing%20Credit%20Calcuations%20and%20Templates/Monthly%20overdue%20credit%20tracking%20History%204th%20Sep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 Allocation"/>
      <sheetName val="January Allocation (Usual)"/>
      <sheetName val="Allocation Comparison"/>
      <sheetName val="Deployment Analysis"/>
      <sheetName val="Total Credit Exposure"/>
    </sheetNames>
    <sheetDataSet>
      <sheetData sheetId="0">
        <row r="1">
          <cell r="B1">
            <v>346.82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WS"/>
      <sheetName val="Sheet5"/>
      <sheetName val="Sheet4"/>
      <sheetName val="Sheet3"/>
      <sheetName val="Sheet2"/>
      <sheetName val="RWS"/>
      <sheetName val="Sheet1"/>
      <sheetName val="KA"/>
    </sheetNames>
    <sheetDataSet>
      <sheetData sheetId="0">
        <row r="2">
          <cell r="A2" t="str">
            <v>MBC001329</v>
          </cell>
          <cell r="B2" t="str">
            <v>MB</v>
          </cell>
          <cell r="C2" t="str">
            <v>Moses Everistos mokwa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</row>
        <row r="3">
          <cell r="A3" t="str">
            <v>MBC001350</v>
          </cell>
          <cell r="B3" t="str">
            <v>MB</v>
          </cell>
          <cell r="C3" t="str">
            <v>Musa Isah</v>
          </cell>
          <cell r="D3">
            <v>2884777.19</v>
          </cell>
          <cell r="E3">
            <v>2884777.19</v>
          </cell>
          <cell r="F3">
            <v>2884777.19</v>
          </cell>
          <cell r="G3">
            <v>2884777.19</v>
          </cell>
          <cell r="H3">
            <v>2884777.19</v>
          </cell>
          <cell r="I3">
            <v>2884777.19</v>
          </cell>
          <cell r="J3">
            <v>2834777.19</v>
          </cell>
          <cell r="K3">
            <v>2834777.19</v>
          </cell>
          <cell r="L3">
            <v>2834777.19</v>
          </cell>
          <cell r="M3">
            <v>2834777.19</v>
          </cell>
          <cell r="N3">
            <v>2724777.19</v>
          </cell>
          <cell r="O3">
            <v>2574777.19</v>
          </cell>
          <cell r="P3">
            <v>2524777.19</v>
          </cell>
          <cell r="Q3">
            <v>2524777.19</v>
          </cell>
          <cell r="R3">
            <v>2474777.19</v>
          </cell>
          <cell r="S3">
            <v>2474777.19</v>
          </cell>
          <cell r="T3">
            <v>2474777.19</v>
          </cell>
          <cell r="U3">
            <v>2474777.19</v>
          </cell>
          <cell r="V3">
            <v>2424777.19</v>
          </cell>
        </row>
        <row r="4">
          <cell r="A4" t="str">
            <v>MBC001360</v>
          </cell>
          <cell r="B4" t="str">
            <v>MB</v>
          </cell>
          <cell r="C4" t="str">
            <v>Danyaya Mohd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</row>
        <row r="5">
          <cell r="A5" t="str">
            <v>MBC001526</v>
          </cell>
          <cell r="B5" t="str">
            <v>MB</v>
          </cell>
          <cell r="C5" t="str">
            <v>Rufai Haliru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</row>
        <row r="6">
          <cell r="A6" t="str">
            <v>MBC001921</v>
          </cell>
          <cell r="B6" t="str">
            <v>MB</v>
          </cell>
          <cell r="C6" t="str">
            <v>Sunny Holdings Nig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</row>
        <row r="7">
          <cell r="A7" t="str">
            <v>MBC001930</v>
          </cell>
          <cell r="B7" t="str">
            <v>MB</v>
          </cell>
          <cell r="C7" t="str">
            <v>De - Blessed Investment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</row>
        <row r="8">
          <cell r="A8" t="str">
            <v>MBC002177</v>
          </cell>
          <cell r="B8" t="str">
            <v>MB</v>
          </cell>
          <cell r="C8" t="str">
            <v>Eze Onyebuchi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</row>
        <row r="9">
          <cell r="A9" t="str">
            <v>MBC002873</v>
          </cell>
          <cell r="B9" t="str">
            <v>MB</v>
          </cell>
          <cell r="C9" t="str">
            <v>Hussaini Baba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A10" t="str">
            <v>MBC003336</v>
          </cell>
          <cell r="B10" t="str">
            <v>MB</v>
          </cell>
          <cell r="C10" t="str">
            <v>JohnChido Ogbuabor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</row>
        <row r="11">
          <cell r="A11" t="str">
            <v>WCJA000001</v>
          </cell>
          <cell r="B11" t="str">
            <v>MB</v>
          </cell>
          <cell r="C11" t="str">
            <v>Haruna Mohammed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A12" t="str">
            <v>WCJA000002</v>
          </cell>
          <cell r="B12" t="str">
            <v>MB</v>
          </cell>
          <cell r="C12" t="str">
            <v>Abdulmumini Usman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</row>
        <row r="13">
          <cell r="A13" t="str">
            <v>WCJA000004</v>
          </cell>
          <cell r="B13" t="str">
            <v>MB</v>
          </cell>
          <cell r="C13" t="str">
            <v>Baba Jos</v>
          </cell>
          <cell r="D13">
            <v>5811328.1200000001</v>
          </cell>
          <cell r="E13">
            <v>3811328.12</v>
          </cell>
          <cell r="F13">
            <v>3811328.12</v>
          </cell>
          <cell r="G13">
            <v>3811328.12</v>
          </cell>
          <cell r="H13">
            <v>3811328.12</v>
          </cell>
          <cell r="I13">
            <v>3811328.12</v>
          </cell>
          <cell r="J13">
            <v>3811328.12</v>
          </cell>
          <cell r="K13">
            <v>1998828.12</v>
          </cell>
          <cell r="L13">
            <v>998828.12</v>
          </cell>
          <cell r="M13">
            <v>998828.12</v>
          </cell>
          <cell r="N13">
            <v>998828.12</v>
          </cell>
          <cell r="O13">
            <v>998828.12</v>
          </cell>
          <cell r="P13">
            <v>998828.12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</row>
        <row r="14">
          <cell r="A14" t="str">
            <v>WCJA000005</v>
          </cell>
          <cell r="B14" t="str">
            <v>MB</v>
          </cell>
          <cell r="C14" t="str">
            <v>Chukudi Ogbo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</row>
        <row r="15">
          <cell r="A15" t="str">
            <v>WCJA000006</v>
          </cell>
          <cell r="B15" t="str">
            <v>MB</v>
          </cell>
          <cell r="C15" t="str">
            <v>Kenneth KC</v>
          </cell>
          <cell r="D15">
            <v>1952908</v>
          </cell>
          <cell r="E15">
            <v>1952908</v>
          </cell>
          <cell r="F15">
            <v>1952908</v>
          </cell>
          <cell r="G15">
            <v>300000</v>
          </cell>
          <cell r="H15">
            <v>260000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A16" t="str">
            <v>WCJA000007</v>
          </cell>
          <cell r="B16" t="str">
            <v>MB</v>
          </cell>
          <cell r="C16" t="str">
            <v>Fabian Ecomog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A17" t="str">
            <v>WCJA000008</v>
          </cell>
          <cell r="B17" t="str">
            <v>MB</v>
          </cell>
          <cell r="C17" t="str">
            <v>Zila Daura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A18" t="str">
            <v>WCJA000011</v>
          </cell>
          <cell r="B18" t="str">
            <v>MB</v>
          </cell>
          <cell r="C18" t="str">
            <v>Haliru Hassan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A19" t="str">
            <v>WCJA000012</v>
          </cell>
          <cell r="B19" t="str">
            <v>MB</v>
          </cell>
          <cell r="C19" t="str">
            <v>Mike Ogbonna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1091272.8400000001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2308752.84</v>
          </cell>
          <cell r="R19">
            <v>0</v>
          </cell>
          <cell r="S19">
            <v>0</v>
          </cell>
          <cell r="T19">
            <v>0</v>
          </cell>
          <cell r="U19">
            <v>19809850.440000001</v>
          </cell>
          <cell r="V19">
            <v>0</v>
          </cell>
        </row>
        <row r="20">
          <cell r="A20" t="str">
            <v>WCJA000017</v>
          </cell>
          <cell r="B20" t="str">
            <v>MB</v>
          </cell>
          <cell r="C20" t="str">
            <v>Oliver Eze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A21" t="str">
            <v>WCJA000018</v>
          </cell>
          <cell r="B21" t="str">
            <v>MB</v>
          </cell>
          <cell r="C21" t="str">
            <v>Zakaria SO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A22" t="str">
            <v>WCJA000019</v>
          </cell>
          <cell r="B22" t="str">
            <v>MB</v>
          </cell>
          <cell r="C22" t="str">
            <v>Abubakar Chairman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2716398.0399999991</v>
          </cell>
          <cell r="V22">
            <v>0</v>
          </cell>
        </row>
        <row r="23">
          <cell r="A23" t="str">
            <v>WCJA000025</v>
          </cell>
          <cell r="B23" t="str">
            <v>MB</v>
          </cell>
          <cell r="C23" t="str">
            <v>Lawan Danfari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A24" t="str">
            <v>WCJA000026</v>
          </cell>
          <cell r="B24" t="str">
            <v>MB</v>
          </cell>
          <cell r="C24" t="str">
            <v>Bafashi Galadima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A25" t="str">
            <v>WCJA000031</v>
          </cell>
          <cell r="B25" t="str">
            <v>MB</v>
          </cell>
          <cell r="C25" t="str">
            <v>Ramatu Fatamoye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A26" t="str">
            <v>WCJA000048</v>
          </cell>
          <cell r="B26" t="str">
            <v>MB</v>
          </cell>
          <cell r="C26" t="str">
            <v>Saidu Isiaku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1107053.79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4151418.8899999997</v>
          </cell>
        </row>
        <row r="27">
          <cell r="A27" t="str">
            <v>WCJA000103</v>
          </cell>
          <cell r="B27" t="str">
            <v>MB</v>
          </cell>
          <cell r="C27" t="str">
            <v>Sunday Edeh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57357071.800000012</v>
          </cell>
        </row>
        <row r="28">
          <cell r="A28" t="str">
            <v>WCJA000104</v>
          </cell>
          <cell r="B28" t="str">
            <v>MB</v>
          </cell>
          <cell r="C28" t="str">
            <v>Madueke Nnaji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A29" t="str">
            <v>WCJA000106</v>
          </cell>
          <cell r="B29" t="str">
            <v>MB</v>
          </cell>
          <cell r="C29" t="str">
            <v>Mohammed Sule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A30" t="str">
            <v>WCJA000332</v>
          </cell>
          <cell r="B30" t="str">
            <v>MB</v>
          </cell>
          <cell r="C30" t="str">
            <v>EMMANUEL ANI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1">
          <cell r="A31" t="str">
            <v>WCJA000334</v>
          </cell>
          <cell r="B31" t="str">
            <v>MB</v>
          </cell>
          <cell r="C31" t="str">
            <v>Simon Ossai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2433337.84</v>
          </cell>
        </row>
        <row r="32">
          <cell r="A32" t="str">
            <v>WCJA000379</v>
          </cell>
          <cell r="B32" t="str">
            <v>MB</v>
          </cell>
          <cell r="C32" t="str">
            <v>Amechi Ogbu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A33" t="str">
            <v>MBC003337</v>
          </cell>
          <cell r="B33" t="str">
            <v>MB</v>
          </cell>
          <cell r="C33" t="str">
            <v>A U Supreme Ventures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</row>
        <row r="34">
          <cell r="A34" t="str">
            <v>SWC1980</v>
          </cell>
          <cell r="B34" t="str">
            <v>MB</v>
          </cell>
          <cell r="C34" t="str">
            <v>Danjuma Ibrahim</v>
          </cell>
          <cell r="D34">
            <v>2107164.46</v>
          </cell>
          <cell r="E34">
            <v>2107164.46</v>
          </cell>
          <cell r="F34">
            <v>2107164.46</v>
          </cell>
          <cell r="G34">
            <v>2107164.46</v>
          </cell>
          <cell r="H34">
            <v>2107164.46</v>
          </cell>
          <cell r="I34">
            <v>2107164.46</v>
          </cell>
          <cell r="J34">
            <v>2107164.46</v>
          </cell>
          <cell r="K34">
            <v>2107164.46</v>
          </cell>
          <cell r="L34">
            <v>2107164.46</v>
          </cell>
          <cell r="M34">
            <v>2107164.46</v>
          </cell>
          <cell r="N34">
            <v>2107164.46</v>
          </cell>
          <cell r="O34">
            <v>2107164.46</v>
          </cell>
          <cell r="P34">
            <v>2107164.46</v>
          </cell>
          <cell r="Q34">
            <v>2107164.46</v>
          </cell>
          <cell r="R34">
            <v>2107164.46</v>
          </cell>
          <cell r="S34">
            <v>2107164.46</v>
          </cell>
          <cell r="T34">
            <v>2107164.46</v>
          </cell>
          <cell r="U34">
            <v>2107164.46</v>
          </cell>
          <cell r="V34">
            <v>2107164.46</v>
          </cell>
        </row>
        <row r="35">
          <cell r="A35" t="str">
            <v>SWC2239</v>
          </cell>
          <cell r="B35" t="str">
            <v>MB</v>
          </cell>
          <cell r="C35" t="str">
            <v xml:space="preserve"> Shuaibu Aneru Wisdom</v>
          </cell>
          <cell r="D35">
            <v>294997.5</v>
          </cell>
          <cell r="E35">
            <v>294997.5</v>
          </cell>
          <cell r="F35">
            <v>294997.5</v>
          </cell>
          <cell r="G35">
            <v>294997.5</v>
          </cell>
          <cell r="H35">
            <v>294997.5</v>
          </cell>
          <cell r="I35">
            <v>244997.5</v>
          </cell>
          <cell r="J35">
            <v>244997.5</v>
          </cell>
          <cell r="K35">
            <v>244997.5</v>
          </cell>
          <cell r="L35">
            <v>244997.5</v>
          </cell>
          <cell r="M35">
            <v>194997.5</v>
          </cell>
          <cell r="N35">
            <v>194997.5</v>
          </cell>
          <cell r="O35">
            <v>194997.5</v>
          </cell>
          <cell r="P35">
            <v>194997.5</v>
          </cell>
          <cell r="Q35">
            <v>194997.5</v>
          </cell>
          <cell r="R35">
            <v>194997.5</v>
          </cell>
          <cell r="S35">
            <v>194997.5</v>
          </cell>
          <cell r="T35">
            <v>194997.5</v>
          </cell>
          <cell r="U35">
            <v>194997.5</v>
          </cell>
          <cell r="V35">
            <v>194997.5</v>
          </cell>
        </row>
        <row r="36">
          <cell r="A36" t="str">
            <v>WCFA000179</v>
          </cell>
          <cell r="B36" t="str">
            <v>MB</v>
          </cell>
          <cell r="C36" t="str">
            <v>Mama Habibu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A37" t="str">
            <v>WCFA000180</v>
          </cell>
          <cell r="B37" t="str">
            <v>MB</v>
          </cell>
          <cell r="C37" t="str">
            <v>Mama Nana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A38" t="str">
            <v>WCFA000181</v>
          </cell>
          <cell r="B38" t="str">
            <v>MB</v>
          </cell>
          <cell r="C38" t="str">
            <v>Hauwa Usman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</row>
        <row r="39">
          <cell r="A39" t="str">
            <v>WCFA000183</v>
          </cell>
          <cell r="B39" t="str">
            <v>MB</v>
          </cell>
          <cell r="C39" t="str">
            <v>Majester Obendel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A40" t="str">
            <v>WCFA000229</v>
          </cell>
          <cell r="B40" t="str">
            <v>MB</v>
          </cell>
          <cell r="C40" t="str">
            <v>Tanimu Alfa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1">
          <cell r="A41" t="str">
            <v>MBC001327</v>
          </cell>
          <cell r="B41" t="str">
            <v>MB</v>
          </cell>
          <cell r="C41" t="str">
            <v>Aminu Saeed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</row>
        <row r="42">
          <cell r="A42" t="str">
            <v>MBC002083</v>
          </cell>
          <cell r="B42" t="str">
            <v>MB</v>
          </cell>
          <cell r="C42" t="str">
            <v>Ogbonna Ndubisi</v>
          </cell>
          <cell r="D42">
            <v>853902.75</v>
          </cell>
          <cell r="E42">
            <v>853902.75</v>
          </cell>
          <cell r="F42">
            <v>853902.75</v>
          </cell>
          <cell r="G42">
            <v>853902.75</v>
          </cell>
          <cell r="H42">
            <v>853902.75</v>
          </cell>
          <cell r="I42">
            <v>853902.75</v>
          </cell>
          <cell r="J42">
            <v>853902.75</v>
          </cell>
          <cell r="K42">
            <v>853902.75</v>
          </cell>
          <cell r="L42">
            <v>853902.75</v>
          </cell>
          <cell r="M42">
            <v>853902.75</v>
          </cell>
          <cell r="N42">
            <v>853902.75</v>
          </cell>
          <cell r="O42">
            <v>853902.75</v>
          </cell>
          <cell r="P42">
            <v>853902.75</v>
          </cell>
          <cell r="Q42">
            <v>853902.75</v>
          </cell>
          <cell r="R42">
            <v>853902.75</v>
          </cell>
          <cell r="S42">
            <v>853902.75</v>
          </cell>
          <cell r="T42">
            <v>853902.75</v>
          </cell>
          <cell r="U42">
            <v>853902.75</v>
          </cell>
          <cell r="V42">
            <v>853902.75</v>
          </cell>
        </row>
        <row r="43">
          <cell r="A43" t="str">
            <v>MBC002084</v>
          </cell>
          <cell r="B43" t="str">
            <v>MB</v>
          </cell>
          <cell r="C43" t="str">
            <v>MS Muhammad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</row>
        <row r="44">
          <cell r="A44" t="str">
            <v>MBC002085</v>
          </cell>
          <cell r="B44" t="str">
            <v>MB</v>
          </cell>
          <cell r="C44" t="str">
            <v>Nuhu Usman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</row>
        <row r="45">
          <cell r="A45" t="str">
            <v>MBC002829</v>
          </cell>
          <cell r="B45" t="str">
            <v>MB</v>
          </cell>
          <cell r="C45" t="str">
            <v>Kadio Atser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9677242.1500000004</v>
          </cell>
        </row>
        <row r="46">
          <cell r="A46" t="str">
            <v>MBC002875</v>
          </cell>
          <cell r="B46" t="str">
            <v>MB</v>
          </cell>
          <cell r="C46" t="str">
            <v>ALh.Haruna Umar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2673001.81</v>
          </cell>
          <cell r="K46">
            <v>0</v>
          </cell>
          <cell r="L46">
            <v>6875492.8099999996</v>
          </cell>
          <cell r="M46">
            <v>1377492.81</v>
          </cell>
          <cell r="N46">
            <v>1877492.81</v>
          </cell>
          <cell r="O46">
            <v>0</v>
          </cell>
          <cell r="P46">
            <v>0</v>
          </cell>
          <cell r="Q46">
            <v>4388467.2399999993</v>
          </cell>
          <cell r="R46">
            <v>3392217.24</v>
          </cell>
          <cell r="S46">
            <v>1882153.7500000005</v>
          </cell>
          <cell r="T46">
            <v>0</v>
          </cell>
          <cell r="U46">
            <v>0</v>
          </cell>
          <cell r="V46">
            <v>0</v>
          </cell>
        </row>
        <row r="47">
          <cell r="A47" t="str">
            <v>MBC002876</v>
          </cell>
          <cell r="B47" t="str">
            <v>MB</v>
          </cell>
          <cell r="C47" t="str">
            <v>Marison Cornelus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</row>
        <row r="48">
          <cell r="A48" t="str">
            <v>MBC002896</v>
          </cell>
          <cell r="B48" t="str">
            <v>MB</v>
          </cell>
          <cell r="C48" t="str">
            <v>Ahmed Shuaibu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</row>
        <row r="49">
          <cell r="A49" t="str">
            <v>MBC002944</v>
          </cell>
          <cell r="B49" t="str">
            <v>MB</v>
          </cell>
          <cell r="C49" t="str">
            <v>Ibrahim Hassan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1707329.82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6273544.1300000008</v>
          </cell>
          <cell r="S49">
            <v>0</v>
          </cell>
          <cell r="T49">
            <v>2717421.9800000004</v>
          </cell>
          <cell r="U49">
            <v>0</v>
          </cell>
          <cell r="V49">
            <v>5181735.57</v>
          </cell>
        </row>
        <row r="50">
          <cell r="A50" t="str">
            <v>MBC002945</v>
          </cell>
          <cell r="B50" t="str">
            <v>MB</v>
          </cell>
          <cell r="C50" t="str">
            <v>Alhaji Ubale Ibi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</row>
        <row r="51">
          <cell r="A51" t="str">
            <v>WCJA000095</v>
          </cell>
          <cell r="B51" t="str">
            <v>MB</v>
          </cell>
          <cell r="C51" t="str">
            <v>Titus Onyeka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5969199.9500000002</v>
          </cell>
          <cell r="I51">
            <v>4775377.21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15259033.210000001</v>
          </cell>
          <cell r="O51">
            <v>15757033.210000001</v>
          </cell>
          <cell r="P51">
            <v>9208033.2100000009</v>
          </cell>
          <cell r="Q51">
            <v>7174033.21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</row>
        <row r="52">
          <cell r="A52" t="str">
            <v>WCJA000096</v>
          </cell>
          <cell r="B52" t="str">
            <v>MB</v>
          </cell>
          <cell r="C52" t="str">
            <v>Nasiru Mahmood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284735.82</v>
          </cell>
          <cell r="J52">
            <v>0</v>
          </cell>
          <cell r="K52">
            <v>0</v>
          </cell>
          <cell r="L52">
            <v>6917199.8200000003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872580.76999999955</v>
          </cell>
          <cell r="U52">
            <v>0</v>
          </cell>
          <cell r="V52">
            <v>5364282.3899999987</v>
          </cell>
        </row>
        <row r="53">
          <cell r="A53" t="str">
            <v>WCJA000097</v>
          </cell>
          <cell r="B53" t="str">
            <v>MB</v>
          </cell>
          <cell r="C53" t="str">
            <v>Sani Zico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2089696.8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</row>
        <row r="54">
          <cell r="A54" t="str">
            <v>WCJA000102</v>
          </cell>
          <cell r="B54" t="str">
            <v>MB</v>
          </cell>
          <cell r="C54" t="str">
            <v>Abdu Abdullahi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5666681.3599999994</v>
          </cell>
        </row>
        <row r="55">
          <cell r="A55" t="str">
            <v>WCJA000112</v>
          </cell>
          <cell r="B55" t="str">
            <v>MB</v>
          </cell>
          <cell r="C55" t="str">
            <v>Adamu Julde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A56" t="str">
            <v>WCJA000114</v>
          </cell>
          <cell r="B56" t="str">
            <v>MB</v>
          </cell>
          <cell r="C56" t="str">
            <v>Ahmed Musa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7914836.3099999996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A57" t="str">
            <v>WCJA000116</v>
          </cell>
          <cell r="B57" t="str">
            <v>MB</v>
          </cell>
          <cell r="C57" t="str">
            <v>Maina Odubo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A58" t="str">
            <v>WCJA000119</v>
          </cell>
          <cell r="B58" t="str">
            <v>MB</v>
          </cell>
          <cell r="C58" t="str">
            <v xml:space="preserve">Darazo Usman 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7215579.9699999988</v>
          </cell>
          <cell r="R58">
            <v>6264093.3200000003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</row>
        <row r="59">
          <cell r="A59" t="str">
            <v>WCJA000120</v>
          </cell>
          <cell r="B59" t="str">
            <v>MB</v>
          </cell>
          <cell r="C59" t="str">
            <v>Sallau Abdullahi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4443368.7800000012</v>
          </cell>
          <cell r="S59">
            <v>0</v>
          </cell>
          <cell r="T59">
            <v>0</v>
          </cell>
          <cell r="U59">
            <v>0</v>
          </cell>
          <cell r="V59">
            <v>3919842.5099999979</v>
          </cell>
        </row>
        <row r="60">
          <cell r="A60" t="str">
            <v>WCJA000121</v>
          </cell>
          <cell r="B60" t="str">
            <v>MB</v>
          </cell>
          <cell r="C60" t="str">
            <v>Sale Naplato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</row>
        <row r="61">
          <cell r="A61" t="str">
            <v>WCJA000130</v>
          </cell>
          <cell r="B61" t="str">
            <v>MB</v>
          </cell>
          <cell r="C61" t="str">
            <v>Danjauro Manu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14274271.850000001</v>
          </cell>
          <cell r="S61">
            <v>0</v>
          </cell>
          <cell r="T61">
            <v>0</v>
          </cell>
          <cell r="U61">
            <v>0</v>
          </cell>
          <cell r="V61">
            <v>12839863.420000002</v>
          </cell>
        </row>
        <row r="62">
          <cell r="A62" t="str">
            <v>WCJA000131</v>
          </cell>
          <cell r="B62" t="str">
            <v>MB</v>
          </cell>
          <cell r="C62" t="str">
            <v>Abubakar Mohammed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5184432.91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28640893.91</v>
          </cell>
          <cell r="P62">
            <v>0</v>
          </cell>
          <cell r="Q62">
            <v>0</v>
          </cell>
          <cell r="R62">
            <v>10288410.090000004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A63" t="str">
            <v>WCJA000149</v>
          </cell>
          <cell r="B63" t="str">
            <v>MB</v>
          </cell>
          <cell r="C63" t="str">
            <v>Chidube Hygenus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3860304.26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5149432.99</v>
          </cell>
          <cell r="V63">
            <v>0</v>
          </cell>
        </row>
        <row r="64">
          <cell r="A64" t="str">
            <v>WCJA000300</v>
          </cell>
          <cell r="B64" t="str">
            <v>MB</v>
          </cell>
          <cell r="C64" t="str">
            <v>Peter Yohanna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15265608.779999997</v>
          </cell>
        </row>
        <row r="65">
          <cell r="A65" t="str">
            <v>WCJA000423</v>
          </cell>
          <cell r="B65" t="str">
            <v>MB</v>
          </cell>
          <cell r="C65" t="str">
            <v>Mal Musa Bappa</v>
          </cell>
          <cell r="D65">
            <v>1551557.79</v>
          </cell>
          <cell r="E65">
            <v>1551557.79</v>
          </cell>
          <cell r="F65">
            <v>1551557.79</v>
          </cell>
          <cell r="G65">
            <v>1551557.79</v>
          </cell>
          <cell r="H65">
            <v>1551557.79</v>
          </cell>
          <cell r="I65">
            <v>1551557.79</v>
          </cell>
          <cell r="J65">
            <v>1551557.79</v>
          </cell>
          <cell r="K65">
            <v>1551557.79</v>
          </cell>
          <cell r="L65">
            <v>1511557.79</v>
          </cell>
          <cell r="M65">
            <v>1511557.79</v>
          </cell>
          <cell r="N65">
            <v>1511557.79</v>
          </cell>
          <cell r="O65">
            <v>1511557.79</v>
          </cell>
          <cell r="P65">
            <v>1511557.79</v>
          </cell>
          <cell r="Q65">
            <v>1511557.79</v>
          </cell>
          <cell r="R65">
            <v>1511557.79</v>
          </cell>
          <cell r="S65">
            <v>1511557.79</v>
          </cell>
          <cell r="T65">
            <v>1511557.79</v>
          </cell>
          <cell r="U65">
            <v>1511557.79</v>
          </cell>
          <cell r="V65">
            <v>1511557.79</v>
          </cell>
        </row>
        <row r="66">
          <cell r="A66" t="str">
            <v>MBC001620</v>
          </cell>
          <cell r="B66" t="str">
            <v>MB</v>
          </cell>
          <cell r="C66" t="str">
            <v>Sambo Abdullahi</v>
          </cell>
          <cell r="D66">
            <v>0</v>
          </cell>
          <cell r="E66">
            <v>13493850.9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A67" t="str">
            <v>MBC002833</v>
          </cell>
          <cell r="B67" t="str">
            <v>MB</v>
          </cell>
          <cell r="C67" t="str">
            <v>Obadiah Anthony</v>
          </cell>
          <cell r="D67">
            <v>1207030.06</v>
          </cell>
          <cell r="E67">
            <v>1207030.06</v>
          </cell>
          <cell r="F67">
            <v>1207030.06</v>
          </cell>
          <cell r="G67">
            <v>1207030.06</v>
          </cell>
          <cell r="H67">
            <v>1207030.06</v>
          </cell>
          <cell r="I67">
            <v>1207030.06</v>
          </cell>
          <cell r="J67">
            <v>1207030.06</v>
          </cell>
          <cell r="K67">
            <v>1207030.06</v>
          </cell>
          <cell r="L67">
            <v>1207030.06</v>
          </cell>
          <cell r="M67">
            <v>1207030.06</v>
          </cell>
          <cell r="N67">
            <v>1207030.06</v>
          </cell>
          <cell r="O67">
            <v>1207030.06</v>
          </cell>
          <cell r="P67">
            <v>1207030.06</v>
          </cell>
          <cell r="Q67">
            <v>1207030.06</v>
          </cell>
          <cell r="R67">
            <v>1207030.06</v>
          </cell>
          <cell r="S67">
            <v>1207030.06</v>
          </cell>
          <cell r="T67">
            <v>1207030.06</v>
          </cell>
          <cell r="U67">
            <v>1207030.06</v>
          </cell>
          <cell r="V67">
            <v>1207030.06</v>
          </cell>
        </row>
        <row r="68">
          <cell r="A68" t="str">
            <v>MBC002868</v>
          </cell>
          <cell r="B68" t="str">
            <v>MB</v>
          </cell>
          <cell r="C68" t="str">
            <v>USMAN SANI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1385118.5200000005</v>
          </cell>
          <cell r="S68">
            <v>0</v>
          </cell>
          <cell r="T68">
            <v>0</v>
          </cell>
          <cell r="U68">
            <v>2623591.1700000009</v>
          </cell>
          <cell r="V68">
            <v>1708644.7199999997</v>
          </cell>
        </row>
        <row r="69">
          <cell r="A69" t="str">
            <v>WCJA000057</v>
          </cell>
          <cell r="B69" t="str">
            <v>MB</v>
          </cell>
          <cell r="C69" t="str">
            <v>Salisu Zuru</v>
          </cell>
          <cell r="D69">
            <v>11618331.52</v>
          </cell>
          <cell r="E69">
            <v>11618331.52</v>
          </cell>
          <cell r="F69">
            <v>11618331.52</v>
          </cell>
          <cell r="G69">
            <v>11618331.52</v>
          </cell>
          <cell r="H69">
            <v>11618331.52</v>
          </cell>
          <cell r="I69">
            <v>11618331.52</v>
          </cell>
          <cell r="J69">
            <v>11618331.52</v>
          </cell>
          <cell r="K69">
            <v>11618331.52</v>
          </cell>
          <cell r="L69">
            <v>11618331.52</v>
          </cell>
          <cell r="M69">
            <v>11618331.52</v>
          </cell>
          <cell r="N69">
            <v>11618331.52</v>
          </cell>
          <cell r="O69">
            <v>11618331.52</v>
          </cell>
          <cell r="P69">
            <v>11618331.52</v>
          </cell>
          <cell r="Q69">
            <v>11618331.52</v>
          </cell>
          <cell r="R69">
            <v>11618331.52</v>
          </cell>
          <cell r="S69">
            <v>11618331.52</v>
          </cell>
          <cell r="T69">
            <v>11618331.52</v>
          </cell>
          <cell r="U69">
            <v>11618331.52</v>
          </cell>
          <cell r="V69">
            <v>11618331.52</v>
          </cell>
        </row>
        <row r="70">
          <cell r="A70" t="str">
            <v>WCJA000065</v>
          </cell>
          <cell r="B70" t="str">
            <v>MB</v>
          </cell>
          <cell r="C70" t="str">
            <v>Lawan K waba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</row>
        <row r="71">
          <cell r="A71" t="str">
            <v>WCJA000066</v>
          </cell>
          <cell r="B71" t="str">
            <v>MB</v>
          </cell>
          <cell r="C71" t="str">
            <v>Audu Vwa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</row>
        <row r="72">
          <cell r="A72" t="str">
            <v>WCJA000072</v>
          </cell>
          <cell r="B72" t="str">
            <v>MB</v>
          </cell>
          <cell r="C72" t="str">
            <v>Abubakar DanHalima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</row>
        <row r="73">
          <cell r="A73" t="str">
            <v>WCJA000077</v>
          </cell>
          <cell r="B73" t="str">
            <v>MB</v>
          </cell>
          <cell r="C73" t="str">
            <v>Danasabe Abubakar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</row>
        <row r="74">
          <cell r="A74" t="str">
            <v>WCJA000082</v>
          </cell>
          <cell r="B74" t="str">
            <v>MB</v>
          </cell>
          <cell r="C74" t="str">
            <v>Abdullahi Sani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</row>
        <row r="75">
          <cell r="A75" t="str">
            <v>WCJA000083</v>
          </cell>
          <cell r="B75" t="str">
            <v>MB</v>
          </cell>
          <cell r="C75" t="str">
            <v>Emma Nwabueze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352166.74</v>
          </cell>
          <cell r="P75">
            <v>0</v>
          </cell>
          <cell r="Q75">
            <v>152166.74000000022</v>
          </cell>
          <cell r="R75">
            <v>0</v>
          </cell>
          <cell r="S75">
            <v>5910804.1100000003</v>
          </cell>
          <cell r="T75">
            <v>5910804.1100000013</v>
          </cell>
          <cell r="U75">
            <v>4910804.1100000003</v>
          </cell>
          <cell r="V75">
            <v>4910804.1100000003</v>
          </cell>
        </row>
        <row r="76">
          <cell r="A76" t="str">
            <v>WCJA000088</v>
          </cell>
          <cell r="B76" t="str">
            <v>MB</v>
          </cell>
          <cell r="C76" t="str">
            <v>Waliyu Musa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</row>
        <row r="77">
          <cell r="A77" t="str">
            <v>WCJA000151</v>
          </cell>
          <cell r="B77" t="str">
            <v>MB</v>
          </cell>
          <cell r="C77" t="str">
            <v>MUSA YUSUF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</row>
        <row r="78">
          <cell r="A78" t="str">
            <v>WCJA000188</v>
          </cell>
          <cell r="B78" t="str">
            <v>MB</v>
          </cell>
          <cell r="C78" t="str">
            <v>Nadabo Musa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</row>
        <row r="79">
          <cell r="A79" t="str">
            <v>WCJA000117</v>
          </cell>
          <cell r="B79" t="str">
            <v>MB</v>
          </cell>
          <cell r="C79" t="str">
            <v>Abdullahi Adamu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2614000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</row>
        <row r="80">
          <cell r="A80" t="str">
            <v>WCJA000099</v>
          </cell>
          <cell r="B80" t="str">
            <v>MB</v>
          </cell>
          <cell r="C80" t="str">
            <v>Sani Dalhatu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1625963.74</v>
          </cell>
          <cell r="J80">
            <v>0</v>
          </cell>
          <cell r="K80">
            <v>2497163.7400000002</v>
          </cell>
          <cell r="L80">
            <v>0</v>
          </cell>
          <cell r="M80">
            <v>0</v>
          </cell>
          <cell r="N80">
            <v>0</v>
          </cell>
          <cell r="O80">
            <v>4128498.74</v>
          </cell>
          <cell r="P80">
            <v>3398498.74</v>
          </cell>
          <cell r="Q80">
            <v>2598498.7400000002</v>
          </cell>
          <cell r="R80">
            <v>2278498.7400000002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</row>
        <row r="81">
          <cell r="A81" t="str">
            <v>WCJA000032</v>
          </cell>
          <cell r="B81" t="str">
            <v>MB</v>
          </cell>
          <cell r="C81" t="str">
            <v>Sunday umeh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</row>
        <row r="82">
          <cell r="A82" t="str">
            <v>MBC003463</v>
          </cell>
          <cell r="B82" t="str">
            <v>MB</v>
          </cell>
          <cell r="C82" t="str">
            <v>IDRIS IBRAHIM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13710012.600000001</v>
          </cell>
        </row>
        <row r="83">
          <cell r="A83" t="str">
            <v>SWC2911</v>
          </cell>
          <cell r="B83" t="str">
            <v>MB</v>
          </cell>
          <cell r="C83" t="str">
            <v>FELIX OMEYE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</row>
        <row r="84">
          <cell r="A84" t="str">
            <v>MBC003538</v>
          </cell>
          <cell r="B84" t="str">
            <v>MB</v>
          </cell>
          <cell r="C84" t="str">
            <v>Daniel I. Chukwuemeka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</row>
        <row r="85">
          <cell r="A85" t="str">
            <v>SWC3017</v>
          </cell>
          <cell r="B85" t="str">
            <v>MB</v>
          </cell>
          <cell r="C85" t="str">
            <v>Saidu Abubakar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4.6566128730773926E-10</v>
          </cell>
          <cell r="Q85">
            <v>1691165.9400000004</v>
          </cell>
          <cell r="R85">
            <v>1691165.9400000009</v>
          </cell>
          <cell r="S85">
            <v>1687164</v>
          </cell>
          <cell r="T85">
            <v>1687164</v>
          </cell>
          <cell r="U85">
            <v>1687164</v>
          </cell>
          <cell r="V85">
            <v>1687164</v>
          </cell>
        </row>
        <row r="86">
          <cell r="A86" t="str">
            <v>NTC1928</v>
          </cell>
          <cell r="B86" t="str">
            <v>North</v>
          </cell>
          <cell r="C86" t="str">
            <v>Nasiru Sarki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</row>
        <row r="87">
          <cell r="A87" t="str">
            <v>NTC1981</v>
          </cell>
          <cell r="B87" t="str">
            <v>North</v>
          </cell>
          <cell r="C87" t="str">
            <v>Abubakar Yahuza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12371536.49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</row>
        <row r="88">
          <cell r="A88" t="str">
            <v>WCDA000005</v>
          </cell>
          <cell r="B88" t="str">
            <v>North</v>
          </cell>
          <cell r="C88" t="str">
            <v>Salisu Maikanti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</row>
        <row r="89">
          <cell r="A89" t="str">
            <v>WCDA000006</v>
          </cell>
          <cell r="B89" t="str">
            <v>North</v>
          </cell>
          <cell r="C89" t="str">
            <v>Nafiu Musa</v>
          </cell>
          <cell r="D89">
            <v>0</v>
          </cell>
          <cell r="E89">
            <v>0</v>
          </cell>
          <cell r="F89">
            <v>5736216.7199999997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</row>
        <row r="90">
          <cell r="A90" t="str">
            <v>WCDA000011</v>
          </cell>
          <cell r="B90" t="str">
            <v>North</v>
          </cell>
          <cell r="C90" t="str">
            <v>Sheu S Jos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</row>
        <row r="91">
          <cell r="A91" t="str">
            <v>WCDA000013</v>
          </cell>
          <cell r="B91" t="str">
            <v>North</v>
          </cell>
          <cell r="C91" t="str">
            <v>Salisu Adamu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</row>
        <row r="92">
          <cell r="A92" t="str">
            <v>WCDA000015</v>
          </cell>
          <cell r="B92" t="str">
            <v>North</v>
          </cell>
          <cell r="C92" t="str">
            <v>Yusuf Abdulrahman</v>
          </cell>
          <cell r="D92">
            <v>0</v>
          </cell>
          <cell r="E92">
            <v>0</v>
          </cell>
          <cell r="F92">
            <v>18257265.5</v>
          </cell>
          <cell r="G92">
            <v>34928865.5</v>
          </cell>
          <cell r="H92">
            <v>13143060.68</v>
          </cell>
          <cell r="I92">
            <v>13143060.68</v>
          </cell>
          <cell r="J92">
            <v>13143060.68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</row>
        <row r="93">
          <cell r="A93" t="str">
            <v>WCDA000016</v>
          </cell>
          <cell r="B93" t="str">
            <v>North</v>
          </cell>
          <cell r="C93" t="str">
            <v>Barau AbdulFrahaman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</row>
        <row r="94">
          <cell r="A94" t="str">
            <v>WCDA000025</v>
          </cell>
          <cell r="B94" t="str">
            <v>North</v>
          </cell>
          <cell r="C94" t="str">
            <v>Usman Sale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</row>
        <row r="95">
          <cell r="A95" t="str">
            <v>WCDA000026</v>
          </cell>
          <cell r="B95" t="str">
            <v>North</v>
          </cell>
          <cell r="C95" t="str">
            <v>Alh. Zubairu Daura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</row>
        <row r="96">
          <cell r="A96" t="str">
            <v>NTC0031</v>
          </cell>
          <cell r="B96" t="str">
            <v>North</v>
          </cell>
          <cell r="C96" t="str">
            <v>BUHARI MANIR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</row>
        <row r="97">
          <cell r="A97" t="str">
            <v>NTC1243</v>
          </cell>
          <cell r="B97" t="str">
            <v>North</v>
          </cell>
          <cell r="C97" t="str">
            <v>Alh.Ibrahim Maikudi</v>
          </cell>
          <cell r="D97">
            <v>24983.75</v>
          </cell>
          <cell r="E97">
            <v>24983.75</v>
          </cell>
          <cell r="F97">
            <v>24983.75</v>
          </cell>
          <cell r="G97">
            <v>24983.75</v>
          </cell>
          <cell r="H97">
            <v>24983.75</v>
          </cell>
          <cell r="I97">
            <v>24983.75</v>
          </cell>
          <cell r="J97">
            <v>24983.75</v>
          </cell>
          <cell r="K97">
            <v>24983.75</v>
          </cell>
          <cell r="L97">
            <v>24983.75</v>
          </cell>
          <cell r="M97">
            <v>24983.75</v>
          </cell>
          <cell r="N97">
            <v>24983.75</v>
          </cell>
          <cell r="O97">
            <v>24983.75</v>
          </cell>
          <cell r="P97">
            <v>24983.75</v>
          </cell>
          <cell r="Q97">
            <v>24983.75</v>
          </cell>
          <cell r="R97">
            <v>24983.75</v>
          </cell>
          <cell r="S97">
            <v>24983.75</v>
          </cell>
          <cell r="T97">
            <v>24983.75</v>
          </cell>
          <cell r="U97">
            <v>24983.75</v>
          </cell>
          <cell r="V97">
            <v>24983.75</v>
          </cell>
        </row>
        <row r="98">
          <cell r="A98" t="str">
            <v>NTC1721</v>
          </cell>
          <cell r="B98" t="str">
            <v>North</v>
          </cell>
          <cell r="C98" t="str">
            <v>ALH ABDULMUMINU ISAH</v>
          </cell>
          <cell r="D98">
            <v>168670</v>
          </cell>
          <cell r="E98">
            <v>168670</v>
          </cell>
          <cell r="F98">
            <v>168670</v>
          </cell>
          <cell r="G98">
            <v>168670</v>
          </cell>
          <cell r="H98">
            <v>168670</v>
          </cell>
          <cell r="I98">
            <v>168670</v>
          </cell>
          <cell r="J98">
            <v>168670</v>
          </cell>
          <cell r="K98">
            <v>168670</v>
          </cell>
          <cell r="L98">
            <v>168670</v>
          </cell>
          <cell r="M98">
            <v>168670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</row>
        <row r="99">
          <cell r="A99" t="str">
            <v>WCDA000032</v>
          </cell>
          <cell r="B99" t="str">
            <v>North</v>
          </cell>
          <cell r="C99" t="str">
            <v>Abdulhamid Musa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</row>
        <row r="100">
          <cell r="A100" t="str">
            <v>WCDA000034</v>
          </cell>
          <cell r="B100" t="str">
            <v>North</v>
          </cell>
          <cell r="C100" t="str">
            <v>Ahl. Sani Tasha</v>
          </cell>
          <cell r="D100">
            <v>869112</v>
          </cell>
          <cell r="E100">
            <v>869112</v>
          </cell>
          <cell r="F100">
            <v>869112</v>
          </cell>
          <cell r="G100">
            <v>869112</v>
          </cell>
          <cell r="H100">
            <v>869112</v>
          </cell>
          <cell r="I100">
            <v>869112</v>
          </cell>
          <cell r="J100">
            <v>869112</v>
          </cell>
          <cell r="K100">
            <v>869112</v>
          </cell>
          <cell r="L100">
            <v>869112</v>
          </cell>
          <cell r="M100">
            <v>869112</v>
          </cell>
          <cell r="N100">
            <v>869112</v>
          </cell>
          <cell r="O100">
            <v>869112</v>
          </cell>
          <cell r="P100">
            <v>869112</v>
          </cell>
          <cell r="Q100">
            <v>869112</v>
          </cell>
          <cell r="R100">
            <v>869112</v>
          </cell>
          <cell r="S100">
            <v>869112</v>
          </cell>
          <cell r="T100">
            <v>869112</v>
          </cell>
          <cell r="U100">
            <v>869112</v>
          </cell>
          <cell r="V100">
            <v>869112</v>
          </cell>
        </row>
        <row r="101">
          <cell r="A101" t="str">
            <v>WCDA000043</v>
          </cell>
          <cell r="B101" t="str">
            <v>North</v>
          </cell>
          <cell r="C101" t="str">
            <v>Alh. Lawan Danrabe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</row>
        <row r="102">
          <cell r="A102" t="str">
            <v>MBC002893</v>
          </cell>
          <cell r="B102" t="str">
            <v>North</v>
          </cell>
          <cell r="C102" t="str">
            <v>Hussaini Umar Bassingbourn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</row>
        <row r="103">
          <cell r="A103" t="str">
            <v>MBC002973</v>
          </cell>
          <cell r="B103" t="str">
            <v>North</v>
          </cell>
          <cell r="C103" t="str">
            <v>MUKTARI  YASHAU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</row>
        <row r="104">
          <cell r="A104" t="str">
            <v>NTC0063</v>
          </cell>
          <cell r="B104" t="str">
            <v>North</v>
          </cell>
          <cell r="C104" t="str">
            <v>HADI ALI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</row>
        <row r="105">
          <cell r="A105" t="str">
            <v>NTC1127</v>
          </cell>
          <cell r="B105" t="str">
            <v>North</v>
          </cell>
          <cell r="C105" t="str">
            <v>Tijani Terry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</row>
        <row r="106">
          <cell r="A106" t="str">
            <v>NTC1192</v>
          </cell>
          <cell r="B106" t="str">
            <v>North</v>
          </cell>
          <cell r="C106" t="str">
            <v>Maikudi Isa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3516066.13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362751.13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</row>
        <row r="107">
          <cell r="A107" t="str">
            <v>NTC1851</v>
          </cell>
          <cell r="B107" t="str">
            <v>North</v>
          </cell>
          <cell r="C107" t="str">
            <v>John Goji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</row>
        <row r="108">
          <cell r="A108" t="str">
            <v>WCDA000052</v>
          </cell>
          <cell r="B108" t="str">
            <v>North</v>
          </cell>
          <cell r="C108" t="str">
            <v>Goni Ibrahim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</row>
        <row r="109">
          <cell r="A109" t="str">
            <v>WCDA000057</v>
          </cell>
          <cell r="B109" t="str">
            <v>North</v>
          </cell>
          <cell r="C109" t="str">
            <v>Jidda Goni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</row>
        <row r="110">
          <cell r="A110" t="str">
            <v>WCDA000134</v>
          </cell>
          <cell r="B110" t="str">
            <v>North</v>
          </cell>
          <cell r="C110" t="str">
            <v>GARBA 50/50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</row>
        <row r="111">
          <cell r="A111" t="str">
            <v>WCJA000124</v>
          </cell>
          <cell r="B111" t="str">
            <v>North</v>
          </cell>
          <cell r="C111" t="str">
            <v xml:space="preserve">Usman Garba 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</row>
        <row r="112">
          <cell r="A112" t="str">
            <v>WCJA000312</v>
          </cell>
          <cell r="B112" t="str">
            <v>North</v>
          </cell>
          <cell r="C112" t="str">
            <v>MOHD VANDI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</row>
        <row r="113">
          <cell r="A113" t="str">
            <v>WCJA000392</v>
          </cell>
          <cell r="B113" t="str">
            <v>North</v>
          </cell>
          <cell r="C113" t="str">
            <v>ALH ABABARE GOMBI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</row>
        <row r="114">
          <cell r="A114" t="str">
            <v>NTC1071</v>
          </cell>
          <cell r="B114" t="str">
            <v>North</v>
          </cell>
          <cell r="C114" t="str">
            <v>Bilyaminu Ladan</v>
          </cell>
          <cell r="D114">
            <v>4520000</v>
          </cell>
          <cell r="E114">
            <v>4520000</v>
          </cell>
          <cell r="F114">
            <v>4520000</v>
          </cell>
          <cell r="G114">
            <v>4520000</v>
          </cell>
          <cell r="H114">
            <v>4520000</v>
          </cell>
          <cell r="I114">
            <v>4520000</v>
          </cell>
          <cell r="J114">
            <v>4520000</v>
          </cell>
          <cell r="K114">
            <v>4520000</v>
          </cell>
          <cell r="L114">
            <v>4520000</v>
          </cell>
          <cell r="M114">
            <v>4520000</v>
          </cell>
          <cell r="N114">
            <v>4520000</v>
          </cell>
          <cell r="O114">
            <v>4520000</v>
          </cell>
          <cell r="P114">
            <v>4520000</v>
          </cell>
          <cell r="Q114">
            <v>4520000</v>
          </cell>
          <cell r="R114">
            <v>4520000</v>
          </cell>
          <cell r="S114">
            <v>4520000</v>
          </cell>
          <cell r="T114">
            <v>4520000</v>
          </cell>
          <cell r="U114">
            <v>4520000</v>
          </cell>
          <cell r="V114">
            <v>4520000</v>
          </cell>
        </row>
        <row r="115">
          <cell r="A115" t="str">
            <v>NTC1162</v>
          </cell>
          <cell r="B115" t="str">
            <v>North</v>
          </cell>
          <cell r="C115" t="str">
            <v>Ibrahim Mohammed Gani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</row>
        <row r="116">
          <cell r="A116" t="str">
            <v>NTC1578</v>
          </cell>
          <cell r="B116" t="str">
            <v>North</v>
          </cell>
          <cell r="C116" t="str">
            <v>ALH. Sahabi Dahiru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</row>
        <row r="117">
          <cell r="A117" t="str">
            <v>NTC1659</v>
          </cell>
          <cell r="B117" t="str">
            <v>North</v>
          </cell>
          <cell r="C117" t="str">
            <v>NAZIRU DAHIRU</v>
          </cell>
          <cell r="D117">
            <v>2535397.69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</row>
        <row r="118">
          <cell r="A118" t="str">
            <v>NTC1682</v>
          </cell>
          <cell r="B118" t="str">
            <v>North</v>
          </cell>
          <cell r="C118" t="str">
            <v>Nasiru Haruna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</row>
        <row r="119">
          <cell r="A119" t="str">
            <v>NTC1686</v>
          </cell>
          <cell r="B119" t="str">
            <v>North</v>
          </cell>
          <cell r="C119" t="str">
            <v>Mohammed Rila</v>
          </cell>
          <cell r="D119">
            <v>536691.4</v>
          </cell>
          <cell r="E119">
            <v>536691.4</v>
          </cell>
          <cell r="F119">
            <v>536691.4</v>
          </cell>
          <cell r="G119">
            <v>536691.4</v>
          </cell>
          <cell r="H119">
            <v>536691.4</v>
          </cell>
          <cell r="I119">
            <v>536691.4</v>
          </cell>
          <cell r="J119">
            <v>486691.4</v>
          </cell>
          <cell r="K119">
            <v>486691.4</v>
          </cell>
          <cell r="L119">
            <v>486691.4</v>
          </cell>
          <cell r="M119">
            <v>486691.4</v>
          </cell>
          <cell r="N119">
            <v>436691.4</v>
          </cell>
          <cell r="O119">
            <v>436691.4</v>
          </cell>
          <cell r="P119">
            <v>386691.4</v>
          </cell>
          <cell r="Q119">
            <v>386691.4</v>
          </cell>
          <cell r="R119">
            <v>336691.4</v>
          </cell>
          <cell r="S119">
            <v>336691.4</v>
          </cell>
          <cell r="T119">
            <v>336691.4</v>
          </cell>
          <cell r="U119">
            <v>336691.4</v>
          </cell>
          <cell r="V119">
            <v>286691.40000000002</v>
          </cell>
        </row>
        <row r="120">
          <cell r="A120" t="str">
            <v>NTC1730</v>
          </cell>
          <cell r="B120" t="str">
            <v>North</v>
          </cell>
          <cell r="C120" t="str">
            <v>Green White Green</v>
          </cell>
          <cell r="D120">
            <v>170262.5</v>
          </cell>
          <cell r="E120">
            <v>170262.5</v>
          </cell>
          <cell r="F120">
            <v>170262.5</v>
          </cell>
          <cell r="G120">
            <v>170262.5</v>
          </cell>
          <cell r="H120">
            <v>170262.5</v>
          </cell>
          <cell r="I120">
            <v>170262.5</v>
          </cell>
          <cell r="J120">
            <v>170262.5</v>
          </cell>
          <cell r="K120">
            <v>170262.5</v>
          </cell>
          <cell r="L120">
            <v>170262.5</v>
          </cell>
          <cell r="M120">
            <v>170262.5</v>
          </cell>
          <cell r="N120">
            <v>170262.5</v>
          </cell>
          <cell r="O120">
            <v>170262.5</v>
          </cell>
          <cell r="P120">
            <v>170262.5</v>
          </cell>
          <cell r="Q120">
            <v>170262.5</v>
          </cell>
          <cell r="R120">
            <v>170262.5</v>
          </cell>
          <cell r="S120">
            <v>170262.5</v>
          </cell>
          <cell r="T120">
            <v>170262.5</v>
          </cell>
          <cell r="U120">
            <v>170262.5</v>
          </cell>
          <cell r="V120">
            <v>170262.5</v>
          </cell>
        </row>
        <row r="121">
          <cell r="A121" t="str">
            <v>WCDA000077</v>
          </cell>
          <cell r="B121" t="str">
            <v>North</v>
          </cell>
          <cell r="C121" t="str">
            <v>Alh Aminu Fara</v>
          </cell>
          <cell r="D121">
            <v>0</v>
          </cell>
          <cell r="E121">
            <v>0</v>
          </cell>
          <cell r="F121">
            <v>0</v>
          </cell>
          <cell r="G121">
            <v>9569314.5600000005</v>
          </cell>
          <cell r="H121">
            <v>1810314.56</v>
          </cell>
          <cell r="I121">
            <v>1548294.56</v>
          </cell>
          <cell r="J121">
            <v>272704.56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</row>
        <row r="122">
          <cell r="A122" t="str">
            <v>WCDA000079</v>
          </cell>
          <cell r="B122" t="str">
            <v>North</v>
          </cell>
          <cell r="C122" t="str">
            <v>Alh Dahiru Bello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</row>
        <row r="123">
          <cell r="A123" t="str">
            <v>WCDA000086</v>
          </cell>
          <cell r="B123" t="str">
            <v>North</v>
          </cell>
          <cell r="C123" t="str">
            <v>Alh Malami S. Hurumi</v>
          </cell>
          <cell r="D123">
            <v>42029.5</v>
          </cell>
          <cell r="E123">
            <v>42029.5</v>
          </cell>
          <cell r="F123">
            <v>42029.5</v>
          </cell>
          <cell r="G123">
            <v>42029.5</v>
          </cell>
          <cell r="H123">
            <v>42029.5</v>
          </cell>
          <cell r="I123">
            <v>42029.5</v>
          </cell>
          <cell r="J123">
            <v>42029.5</v>
          </cell>
          <cell r="K123">
            <v>42029.5</v>
          </cell>
          <cell r="L123">
            <v>42029.5</v>
          </cell>
          <cell r="M123">
            <v>42029.5</v>
          </cell>
          <cell r="N123">
            <v>42029.5</v>
          </cell>
          <cell r="O123">
            <v>42029.5</v>
          </cell>
          <cell r="P123">
            <v>42029.5</v>
          </cell>
          <cell r="Q123">
            <v>42029.5</v>
          </cell>
          <cell r="R123">
            <v>42029.5</v>
          </cell>
          <cell r="S123">
            <v>42029.5</v>
          </cell>
          <cell r="T123">
            <v>42029.5</v>
          </cell>
          <cell r="U123">
            <v>42029.5</v>
          </cell>
          <cell r="V123">
            <v>0</v>
          </cell>
        </row>
        <row r="124">
          <cell r="A124" t="str">
            <v>WCDA000087</v>
          </cell>
          <cell r="B124" t="str">
            <v>North</v>
          </cell>
          <cell r="C124" t="str">
            <v>Alh Malami Wurno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2852321.57</v>
          </cell>
          <cell r="T124">
            <v>0</v>
          </cell>
          <cell r="U124">
            <v>0</v>
          </cell>
          <cell r="V124">
            <v>0</v>
          </cell>
        </row>
        <row r="125">
          <cell r="A125" t="str">
            <v>WCDA000088</v>
          </cell>
          <cell r="B125" t="str">
            <v>North</v>
          </cell>
          <cell r="C125" t="str">
            <v>Alh Musa Kange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4126456.22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</row>
        <row r="126">
          <cell r="A126" t="str">
            <v>WCDA000089</v>
          </cell>
          <cell r="B126" t="str">
            <v>North</v>
          </cell>
          <cell r="C126" t="str">
            <v>Alh Namadina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</row>
        <row r="127">
          <cell r="A127" t="str">
            <v>WCDA000103</v>
          </cell>
          <cell r="B127" t="str">
            <v>North</v>
          </cell>
          <cell r="C127" t="str">
            <v>Alh Musa Jega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</row>
        <row r="128">
          <cell r="A128" t="str">
            <v>WCDA000105</v>
          </cell>
          <cell r="B128" t="str">
            <v>North</v>
          </cell>
          <cell r="C128" t="str">
            <v>Alh Umaru Khande</v>
          </cell>
          <cell r="D128">
            <v>100795.7</v>
          </cell>
          <cell r="E128">
            <v>100795.7</v>
          </cell>
          <cell r="F128">
            <v>100795.7</v>
          </cell>
          <cell r="G128">
            <v>100795.7</v>
          </cell>
          <cell r="H128">
            <v>100795.7</v>
          </cell>
          <cell r="I128">
            <v>100795.7</v>
          </cell>
          <cell r="J128">
            <v>100795.7</v>
          </cell>
          <cell r="K128">
            <v>100795.7</v>
          </cell>
          <cell r="L128">
            <v>100795.7</v>
          </cell>
          <cell r="M128">
            <v>100795.7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</row>
        <row r="129">
          <cell r="A129" t="str">
            <v>WCDA000108</v>
          </cell>
          <cell r="B129" t="str">
            <v>North</v>
          </cell>
          <cell r="C129" t="str">
            <v>Alh Audu Abdullahi Danfulani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</row>
        <row r="130">
          <cell r="A130" t="str">
            <v>WCDA000111</v>
          </cell>
          <cell r="B130" t="str">
            <v>North</v>
          </cell>
          <cell r="C130" t="str">
            <v>Alh Dahiru Alto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2551947.5099999998</v>
          </cell>
          <cell r="V130">
            <v>0</v>
          </cell>
        </row>
        <row r="131">
          <cell r="A131" t="str">
            <v>WCDA000172</v>
          </cell>
          <cell r="B131" t="str">
            <v>North</v>
          </cell>
          <cell r="C131" t="str">
            <v>Alh Gado</v>
          </cell>
          <cell r="D131">
            <v>0</v>
          </cell>
          <cell r="E131">
            <v>0</v>
          </cell>
          <cell r="F131">
            <v>0.17</v>
          </cell>
          <cell r="G131">
            <v>0.17</v>
          </cell>
          <cell r="H131">
            <v>0.17</v>
          </cell>
          <cell r="I131">
            <v>0.17</v>
          </cell>
          <cell r="J131">
            <v>0.17</v>
          </cell>
          <cell r="K131">
            <v>0.17</v>
          </cell>
          <cell r="L131">
            <v>0.17</v>
          </cell>
          <cell r="M131">
            <v>0.17</v>
          </cell>
          <cell r="N131">
            <v>0.17</v>
          </cell>
          <cell r="O131">
            <v>0.17</v>
          </cell>
          <cell r="P131">
            <v>0.17</v>
          </cell>
          <cell r="Q131">
            <v>0.17</v>
          </cell>
          <cell r="R131">
            <v>0.17</v>
          </cell>
          <cell r="S131">
            <v>0.17</v>
          </cell>
          <cell r="T131">
            <v>0.17</v>
          </cell>
          <cell r="U131">
            <v>0.17</v>
          </cell>
          <cell r="V131">
            <v>0.17</v>
          </cell>
        </row>
        <row r="132">
          <cell r="A132" t="str">
            <v>WCDA000180</v>
          </cell>
          <cell r="B132" t="str">
            <v>North</v>
          </cell>
          <cell r="C132" t="str">
            <v>Saidu Bello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</row>
        <row r="133">
          <cell r="A133" t="str">
            <v>WCJA000035</v>
          </cell>
          <cell r="B133" t="str">
            <v>North</v>
          </cell>
          <cell r="C133" t="str">
            <v>Cosmos Anyougu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</row>
        <row r="134">
          <cell r="A134" t="str">
            <v>WCDA000069</v>
          </cell>
          <cell r="B134" t="str">
            <v>North</v>
          </cell>
          <cell r="C134" t="str">
            <v>Barkindo ba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</row>
        <row r="135">
          <cell r="A135" t="str">
            <v>WCDA000071</v>
          </cell>
          <cell r="B135" t="str">
            <v>North</v>
          </cell>
          <cell r="C135" t="str">
            <v>Manu Mohammed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</row>
        <row r="136">
          <cell r="A136" t="str">
            <v>NTC1964</v>
          </cell>
          <cell r="B136" t="str">
            <v>North</v>
          </cell>
          <cell r="C136" t="str">
            <v>Gurza Enterprises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2248713.19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</row>
        <row r="137">
          <cell r="A137" t="str">
            <v>NTC2304</v>
          </cell>
          <cell r="B137" t="str">
            <v>North</v>
          </cell>
          <cell r="C137" t="str">
            <v>Lawali Muhammad</v>
          </cell>
          <cell r="D137">
            <v>0</v>
          </cell>
          <cell r="E137">
            <v>0</v>
          </cell>
          <cell r="F137">
            <v>8825902.7599999998</v>
          </cell>
          <cell r="G137">
            <v>5825902.7599999998</v>
          </cell>
          <cell r="H137">
            <v>5025902.76</v>
          </cell>
          <cell r="I137">
            <v>5025902.76</v>
          </cell>
          <cell r="J137">
            <v>3051392.76</v>
          </cell>
          <cell r="K137">
            <v>3051392.76</v>
          </cell>
          <cell r="L137">
            <v>3051392.76</v>
          </cell>
          <cell r="M137">
            <v>3051392.76</v>
          </cell>
          <cell r="N137">
            <v>2851392.76</v>
          </cell>
          <cell r="O137">
            <v>2851392.76</v>
          </cell>
          <cell r="P137">
            <v>2851392.76</v>
          </cell>
          <cell r="Q137">
            <v>2851392.76</v>
          </cell>
          <cell r="R137">
            <v>2851392.76</v>
          </cell>
          <cell r="S137">
            <v>2851392.76</v>
          </cell>
          <cell r="T137">
            <v>2851392.76</v>
          </cell>
          <cell r="U137">
            <v>2851392.76</v>
          </cell>
          <cell r="V137">
            <v>2851392.76</v>
          </cell>
        </row>
        <row r="138">
          <cell r="A138" t="str">
            <v>NTC2307</v>
          </cell>
          <cell r="B138" t="str">
            <v>North</v>
          </cell>
          <cell r="C138" t="str">
            <v>Aminu Usman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</row>
        <row r="139">
          <cell r="A139" t="str">
            <v>NTC2351</v>
          </cell>
          <cell r="B139" t="str">
            <v>North</v>
          </cell>
          <cell r="C139" t="str">
            <v>Alh Suleiman Bagudo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</row>
        <row r="140">
          <cell r="A140" t="str">
            <v>NTC1289</v>
          </cell>
          <cell r="B140" t="str">
            <v>North</v>
          </cell>
          <cell r="C140" t="str">
            <v>Alh Muntaka M.T.K</v>
          </cell>
          <cell r="D140">
            <v>0</v>
          </cell>
          <cell r="E140">
            <v>0</v>
          </cell>
          <cell r="F140">
            <v>0</v>
          </cell>
          <cell r="G140">
            <v>1630681.9</v>
          </cell>
          <cell r="H140">
            <v>1130681.8999999999</v>
          </cell>
          <cell r="I140">
            <v>630681.9</v>
          </cell>
          <cell r="J140">
            <v>330681.90000000002</v>
          </cell>
          <cell r="K140">
            <v>130681.9</v>
          </cell>
          <cell r="L140">
            <v>130681.9</v>
          </cell>
          <cell r="M140">
            <v>681.9</v>
          </cell>
          <cell r="N140">
            <v>681.9</v>
          </cell>
          <cell r="O140">
            <v>663.9</v>
          </cell>
          <cell r="P140">
            <v>663.68</v>
          </cell>
          <cell r="Q140">
            <v>663.68</v>
          </cell>
          <cell r="R140">
            <v>663.68</v>
          </cell>
          <cell r="S140">
            <v>663.68</v>
          </cell>
          <cell r="T140">
            <v>0</v>
          </cell>
          <cell r="U140">
            <v>0</v>
          </cell>
          <cell r="V140">
            <v>0</v>
          </cell>
        </row>
        <row r="141">
          <cell r="A141" t="str">
            <v>MBC003485</v>
          </cell>
          <cell r="B141" t="str">
            <v>North</v>
          </cell>
          <cell r="C141" t="str">
            <v>Ali Audu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</row>
        <row r="142">
          <cell r="A142" t="str">
            <v>NTC1262</v>
          </cell>
          <cell r="B142" t="str">
            <v>North</v>
          </cell>
          <cell r="C142" t="str">
            <v>Varuwa Tizhe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</row>
        <row r="143">
          <cell r="A143" t="str">
            <v>NTC2306</v>
          </cell>
          <cell r="B143" t="str">
            <v>North</v>
          </cell>
          <cell r="C143" t="str">
            <v>Shamsudeen Usman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</row>
        <row r="144">
          <cell r="A144" t="str">
            <v>SWC1225</v>
          </cell>
          <cell r="B144" t="str">
            <v>SE</v>
          </cell>
          <cell r="C144" t="str">
            <v>Multiple Popular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</row>
        <row r="145">
          <cell r="A145" t="str">
            <v>SWC1252</v>
          </cell>
          <cell r="B145" t="str">
            <v>SE</v>
          </cell>
          <cell r="C145" t="str">
            <v>Ugochukwu Ezeja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</row>
        <row r="146">
          <cell r="A146" t="str">
            <v>SWC1275</v>
          </cell>
          <cell r="B146" t="str">
            <v>SE</v>
          </cell>
          <cell r="C146" t="str">
            <v>Igere Richard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</row>
        <row r="147">
          <cell r="A147" t="str">
            <v>SWC1388</v>
          </cell>
          <cell r="B147" t="str">
            <v>SE</v>
          </cell>
          <cell r="C147" t="str">
            <v>Igwe Stores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</row>
        <row r="148">
          <cell r="A148" t="str">
            <v>SWC1614</v>
          </cell>
          <cell r="B148" t="str">
            <v>SE</v>
          </cell>
          <cell r="C148" t="str">
            <v>Sir Peesman</v>
          </cell>
          <cell r="D148">
            <v>4494881.5999999996</v>
          </cell>
          <cell r="E148">
            <v>4444881.5999999996</v>
          </cell>
          <cell r="F148">
            <v>4444881.5999999996</v>
          </cell>
          <cell r="G148">
            <v>4444881.5999999996</v>
          </cell>
          <cell r="H148">
            <v>4444881.5999999996</v>
          </cell>
          <cell r="I148">
            <v>4444881.5999999996</v>
          </cell>
          <cell r="J148">
            <v>4444881.5999999996</v>
          </cell>
          <cell r="K148">
            <v>4444881.5999999996</v>
          </cell>
          <cell r="L148">
            <v>4444881.5999999996</v>
          </cell>
          <cell r="M148">
            <v>4444881.5999999996</v>
          </cell>
          <cell r="N148">
            <v>4444881.5999999996</v>
          </cell>
          <cell r="O148">
            <v>4394881.5999999996</v>
          </cell>
          <cell r="P148">
            <v>4394881.5999999996</v>
          </cell>
          <cell r="Q148">
            <v>4344881.5999999996</v>
          </cell>
          <cell r="R148">
            <v>4344881.5999999996</v>
          </cell>
          <cell r="S148">
            <v>4344881.5999999996</v>
          </cell>
          <cell r="T148">
            <v>4344881.5999999996</v>
          </cell>
          <cell r="U148">
            <v>4344881.5999999996</v>
          </cell>
          <cell r="V148">
            <v>4344881.5999999996</v>
          </cell>
        </row>
        <row r="149">
          <cell r="A149" t="str">
            <v>SWC1989</v>
          </cell>
          <cell r="B149" t="str">
            <v>SE</v>
          </cell>
          <cell r="C149" t="str">
            <v>Ufuanyaegbunam Okechukwu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</row>
        <row r="150">
          <cell r="A150" t="str">
            <v>SWC2391</v>
          </cell>
          <cell r="B150" t="str">
            <v>SE</v>
          </cell>
          <cell r="C150" t="str">
            <v>Clement Igbafa Afekhena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</row>
        <row r="151">
          <cell r="A151" t="str">
            <v>WCFA000138</v>
          </cell>
          <cell r="B151" t="str">
            <v>SE</v>
          </cell>
          <cell r="C151" t="str">
            <v>Amechi Aniemeka</v>
          </cell>
          <cell r="D151">
            <v>0.09</v>
          </cell>
          <cell r="E151">
            <v>0.09</v>
          </cell>
          <cell r="F151">
            <v>0.09</v>
          </cell>
          <cell r="G151">
            <v>0.09</v>
          </cell>
          <cell r="H151">
            <v>0.09</v>
          </cell>
          <cell r="I151">
            <v>0.09</v>
          </cell>
          <cell r="J151">
            <v>0.09</v>
          </cell>
          <cell r="K151">
            <v>0.09</v>
          </cell>
          <cell r="L151">
            <v>0.09</v>
          </cell>
          <cell r="M151">
            <v>0.09</v>
          </cell>
          <cell r="N151">
            <v>0.09</v>
          </cell>
          <cell r="O151">
            <v>0.09</v>
          </cell>
          <cell r="P151">
            <v>0.09</v>
          </cell>
          <cell r="Q151">
            <v>0.09</v>
          </cell>
          <cell r="R151">
            <v>0.09</v>
          </cell>
          <cell r="S151">
            <v>0.09</v>
          </cell>
          <cell r="T151">
            <v>0.09</v>
          </cell>
          <cell r="U151">
            <v>0.09</v>
          </cell>
          <cell r="V151">
            <v>0.09</v>
          </cell>
        </row>
        <row r="152">
          <cell r="A152" t="str">
            <v>WCFA000139</v>
          </cell>
          <cell r="B152" t="str">
            <v>SE</v>
          </cell>
          <cell r="C152" t="str">
            <v>Damian Eziekwu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</row>
        <row r="153">
          <cell r="A153" t="str">
            <v>WCFA000143</v>
          </cell>
          <cell r="B153" t="str">
            <v>SE</v>
          </cell>
          <cell r="C153" t="str">
            <v>James Okochi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</row>
        <row r="154">
          <cell r="A154" t="str">
            <v>WCFA000145</v>
          </cell>
          <cell r="B154" t="str">
            <v>SE</v>
          </cell>
          <cell r="C154" t="str">
            <v>Peter Esiobu (Vindon O.)</v>
          </cell>
          <cell r="D154">
            <v>2198470.91</v>
          </cell>
          <cell r="E154">
            <v>1998470.91</v>
          </cell>
          <cell r="F154">
            <v>1998470.91</v>
          </cell>
          <cell r="G154">
            <v>1998470.91</v>
          </cell>
          <cell r="H154">
            <v>1998470.91</v>
          </cell>
          <cell r="I154">
            <v>1998470.91</v>
          </cell>
          <cell r="J154">
            <v>1998470.91</v>
          </cell>
          <cell r="K154">
            <v>1998470.91</v>
          </cell>
          <cell r="L154">
            <v>1948470.91</v>
          </cell>
          <cell r="M154">
            <v>1948470.91</v>
          </cell>
          <cell r="N154">
            <v>1948470.91</v>
          </cell>
          <cell r="O154">
            <v>1948470.91</v>
          </cell>
          <cell r="P154">
            <v>1948470.91</v>
          </cell>
          <cell r="Q154">
            <v>1948470.91</v>
          </cell>
          <cell r="R154">
            <v>1948470.91</v>
          </cell>
          <cell r="S154">
            <v>1848470.91</v>
          </cell>
          <cell r="T154">
            <v>1848470.91</v>
          </cell>
          <cell r="U154">
            <v>1848470.91</v>
          </cell>
          <cell r="V154">
            <v>1848470.91</v>
          </cell>
        </row>
        <row r="155">
          <cell r="A155" t="str">
            <v>WCFA000152</v>
          </cell>
          <cell r="B155" t="str">
            <v>SE</v>
          </cell>
          <cell r="C155" t="str">
            <v>Rhoda E</v>
          </cell>
          <cell r="D155">
            <v>1310436.25</v>
          </cell>
          <cell r="E155">
            <v>1310436.25</v>
          </cell>
          <cell r="F155">
            <v>1310436.25</v>
          </cell>
          <cell r="G155">
            <v>1310436.25</v>
          </cell>
          <cell r="H155">
            <v>1310436.25</v>
          </cell>
          <cell r="I155">
            <v>1310436.25</v>
          </cell>
          <cell r="J155">
            <v>1310436.25</v>
          </cell>
          <cell r="K155">
            <v>1310436.25</v>
          </cell>
          <cell r="L155">
            <v>1310436.25</v>
          </cell>
          <cell r="M155">
            <v>1310436.25</v>
          </cell>
          <cell r="N155">
            <v>1310436.25</v>
          </cell>
          <cell r="O155">
            <v>1310436.25</v>
          </cell>
          <cell r="P155">
            <v>1310436.25</v>
          </cell>
          <cell r="Q155">
            <v>1310436.25</v>
          </cell>
          <cell r="R155">
            <v>1310436.25</v>
          </cell>
          <cell r="S155">
            <v>1310436.25</v>
          </cell>
          <cell r="T155">
            <v>1310436.25</v>
          </cell>
          <cell r="U155">
            <v>1310436.25</v>
          </cell>
          <cell r="V155">
            <v>1310436.25</v>
          </cell>
        </row>
        <row r="156">
          <cell r="A156" t="str">
            <v>WCFA000190</v>
          </cell>
          <cell r="B156" t="str">
            <v>SE</v>
          </cell>
          <cell r="C156" t="str">
            <v>Felicia Oji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</row>
        <row r="157">
          <cell r="A157" t="str">
            <v>WCFA000194</v>
          </cell>
          <cell r="B157" t="str">
            <v>SE</v>
          </cell>
          <cell r="C157" t="str">
            <v>Maria Asakpa(Warri)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</row>
        <row r="158">
          <cell r="A158" t="str">
            <v>WCFA000195</v>
          </cell>
          <cell r="B158" t="str">
            <v>SE</v>
          </cell>
          <cell r="C158" t="str">
            <v>Maria Ogbe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</row>
        <row r="159">
          <cell r="A159" t="str">
            <v>WCFA000197</v>
          </cell>
          <cell r="B159" t="str">
            <v>SE</v>
          </cell>
          <cell r="C159" t="str">
            <v>Roseline Afor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</row>
        <row r="160">
          <cell r="A160" t="str">
            <v>WCFA000198</v>
          </cell>
          <cell r="B160" t="str">
            <v>SE</v>
          </cell>
          <cell r="C160" t="str">
            <v>Stella Omoshowafa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5500862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</row>
        <row r="161">
          <cell r="A161" t="str">
            <v>WCFA000200</v>
          </cell>
          <cell r="B161" t="str">
            <v>SE</v>
          </cell>
          <cell r="C161" t="str">
            <v>Victoria Agbajo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</row>
        <row r="162">
          <cell r="A162" t="str">
            <v>WCFA000201</v>
          </cell>
          <cell r="B162" t="str">
            <v>SE</v>
          </cell>
          <cell r="C162" t="str">
            <v>Benvosa Resources</v>
          </cell>
          <cell r="D162">
            <v>0</v>
          </cell>
          <cell r="E162">
            <v>2522672.84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1455472.84</v>
          </cell>
          <cell r="T162">
            <v>0</v>
          </cell>
          <cell r="U162">
            <v>0</v>
          </cell>
          <cell r="V162">
            <v>0</v>
          </cell>
        </row>
        <row r="163">
          <cell r="A163" t="str">
            <v>WCFA000203</v>
          </cell>
          <cell r="B163" t="str">
            <v>SE</v>
          </cell>
          <cell r="C163" t="str">
            <v>Clara Ohwaga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</row>
        <row r="164">
          <cell r="A164" t="str">
            <v>WCFA000204</v>
          </cell>
          <cell r="B164" t="str">
            <v>SE</v>
          </cell>
          <cell r="C164" t="str">
            <v>Florence Mofe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</row>
        <row r="165">
          <cell r="A165" t="str">
            <v>WCFA000205</v>
          </cell>
          <cell r="B165" t="str">
            <v>SE</v>
          </cell>
          <cell r="C165" t="str">
            <v>Grace Oboh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</row>
        <row r="166">
          <cell r="A166" t="str">
            <v>PWCPP000306</v>
          </cell>
          <cell r="B166" t="str">
            <v>SE</v>
          </cell>
          <cell r="C166" t="str">
            <v>Jacob Ekpo</v>
          </cell>
          <cell r="D166">
            <v>0</v>
          </cell>
          <cell r="E166">
            <v>0</v>
          </cell>
          <cell r="F166">
            <v>4352399.3099999996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</row>
        <row r="167">
          <cell r="A167" t="str">
            <v>PWCPP000460</v>
          </cell>
          <cell r="B167" t="str">
            <v>SE</v>
          </cell>
          <cell r="C167" t="str">
            <v>Too Good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</row>
        <row r="168">
          <cell r="A168" t="str">
            <v>PWCPP000526</v>
          </cell>
          <cell r="B168" t="str">
            <v>SE</v>
          </cell>
          <cell r="C168" t="str">
            <v>Anthony Ikeagwu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</row>
        <row r="169">
          <cell r="A169" t="str">
            <v>SEC001235</v>
          </cell>
          <cell r="B169" t="str">
            <v>SE</v>
          </cell>
          <cell r="C169" t="str">
            <v>Aniekan Napoleon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</row>
        <row r="170">
          <cell r="A170" t="str">
            <v>SEC001390</v>
          </cell>
          <cell r="B170" t="str">
            <v>SE</v>
          </cell>
          <cell r="C170" t="str">
            <v>IME ELIJAH</v>
          </cell>
          <cell r="D170">
            <v>0</v>
          </cell>
          <cell r="E170">
            <v>2332130.13</v>
          </cell>
          <cell r="F170">
            <v>0</v>
          </cell>
          <cell r="G170">
            <v>0</v>
          </cell>
          <cell r="H170">
            <v>0</v>
          </cell>
          <cell r="I170">
            <v>2368550.13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787230.12999999989</v>
          </cell>
          <cell r="Q170">
            <v>0</v>
          </cell>
          <cell r="R170">
            <v>0</v>
          </cell>
          <cell r="S170">
            <v>5985780.1299999999</v>
          </cell>
          <cell r="T170">
            <v>0</v>
          </cell>
          <cell r="U170">
            <v>0</v>
          </cell>
          <cell r="V170">
            <v>0</v>
          </cell>
        </row>
        <row r="171">
          <cell r="A171" t="str">
            <v>SEC001788</v>
          </cell>
          <cell r="B171" t="str">
            <v>SE</v>
          </cell>
          <cell r="C171" t="str">
            <v>EMEKA UDEMBA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</row>
        <row r="172">
          <cell r="A172" t="str">
            <v>SEC003328</v>
          </cell>
          <cell r="B172" t="str">
            <v>SE</v>
          </cell>
          <cell r="C172" t="str">
            <v>Uzoma Nwankwo Samuel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</row>
        <row r="173">
          <cell r="A173" t="str">
            <v>WCPA000024</v>
          </cell>
          <cell r="B173" t="str">
            <v>SE</v>
          </cell>
          <cell r="C173" t="str">
            <v>JONAS DIKE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</row>
        <row r="174">
          <cell r="A174" t="str">
            <v>WCPA000025</v>
          </cell>
          <cell r="B174" t="str">
            <v>SE</v>
          </cell>
          <cell r="C174" t="str">
            <v>NZE C.N. OKONKWO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2485000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</row>
        <row r="175">
          <cell r="A175" t="str">
            <v>WCPA000026</v>
          </cell>
          <cell r="B175" t="str">
            <v>SE</v>
          </cell>
          <cell r="C175" t="str">
            <v>JUDE ANYANWU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</row>
        <row r="176">
          <cell r="A176" t="str">
            <v>WCPA000028</v>
          </cell>
          <cell r="B176" t="str">
            <v>SE</v>
          </cell>
          <cell r="C176" t="str">
            <v>IGNATUS OKAFOR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</row>
        <row r="177">
          <cell r="A177" t="str">
            <v>WCPA000042</v>
          </cell>
          <cell r="B177" t="str">
            <v>SE</v>
          </cell>
          <cell r="C177" t="str">
            <v>OKEY EZUNAGU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</row>
        <row r="178">
          <cell r="A178" t="str">
            <v>WCPA000139</v>
          </cell>
          <cell r="B178" t="str">
            <v>SE</v>
          </cell>
          <cell r="C178" t="str">
            <v>IME B. EKPO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</row>
        <row r="179">
          <cell r="A179" t="str">
            <v>WCPA000143</v>
          </cell>
          <cell r="B179" t="str">
            <v>SE</v>
          </cell>
          <cell r="C179" t="str">
            <v>ISIDORE NKANTA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</row>
        <row r="180">
          <cell r="A180" t="str">
            <v>WCPA000144</v>
          </cell>
          <cell r="B180" t="str">
            <v>SE</v>
          </cell>
          <cell r="C180" t="str">
            <v>FRIDAY BASSEY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5737013.9199999999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6258417.9199999999</v>
          </cell>
          <cell r="V180">
            <v>0</v>
          </cell>
        </row>
        <row r="181">
          <cell r="A181" t="str">
            <v>WCPA000148</v>
          </cell>
          <cell r="B181" t="str">
            <v>SE</v>
          </cell>
          <cell r="C181" t="str">
            <v>JOSEPH EZEH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</row>
        <row r="182">
          <cell r="A182" t="str">
            <v>WCPA000152</v>
          </cell>
          <cell r="B182" t="str">
            <v>SE</v>
          </cell>
          <cell r="C182" t="str">
            <v>CHUKWUDI ASIEGBU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1239176.73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</row>
        <row r="183">
          <cell r="A183" t="str">
            <v>WCPA000155</v>
          </cell>
          <cell r="B183" t="str">
            <v>SE</v>
          </cell>
          <cell r="C183" t="str">
            <v>ABUBAKAR &amp; SON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</row>
        <row r="184">
          <cell r="A184" t="str">
            <v>WCPA000156</v>
          </cell>
          <cell r="B184" t="str">
            <v>SE</v>
          </cell>
          <cell r="C184" t="str">
            <v>INNOCENT &amp; SON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</row>
        <row r="185">
          <cell r="A185" t="str">
            <v>WCPA000181</v>
          </cell>
          <cell r="B185" t="str">
            <v>SE</v>
          </cell>
          <cell r="C185" t="str">
            <v>STEPHEN AMAMA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</row>
        <row r="186">
          <cell r="A186" t="str">
            <v>PWCPP000304</v>
          </cell>
          <cell r="B186" t="str">
            <v>SE</v>
          </cell>
          <cell r="C186" t="str">
            <v>SAMUEL IWEKA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</row>
        <row r="187">
          <cell r="A187" t="str">
            <v>PWCPP000341</v>
          </cell>
          <cell r="B187" t="str">
            <v>SE</v>
          </cell>
          <cell r="C187" t="str">
            <v>Paul Ejikeme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</row>
        <row r="188">
          <cell r="A188" t="str">
            <v>PWCPP000343</v>
          </cell>
          <cell r="B188" t="str">
            <v>SE</v>
          </cell>
          <cell r="C188" t="str">
            <v>Vincent Chikwendu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</row>
        <row r="189">
          <cell r="A189" t="str">
            <v>PWCPP000344</v>
          </cell>
          <cell r="B189" t="str">
            <v>SE</v>
          </cell>
          <cell r="C189" t="str">
            <v>O C C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</row>
        <row r="190">
          <cell r="A190" t="str">
            <v>SEC001044</v>
          </cell>
          <cell r="B190" t="str">
            <v>SE</v>
          </cell>
          <cell r="C190" t="str">
            <v>ANAYO NWANI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1077615.97</v>
          </cell>
          <cell r="P190">
            <v>1077615.97</v>
          </cell>
          <cell r="Q190">
            <v>1077615.97</v>
          </cell>
          <cell r="R190">
            <v>615.97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</row>
        <row r="191">
          <cell r="A191" t="str">
            <v>SEC001112</v>
          </cell>
          <cell r="B191" t="str">
            <v>SE</v>
          </cell>
          <cell r="C191" t="str">
            <v>ODO MARTIN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</row>
        <row r="192">
          <cell r="A192" t="str">
            <v>SEC001593</v>
          </cell>
          <cell r="B192" t="str">
            <v>SE</v>
          </cell>
          <cell r="C192" t="str">
            <v>Christian Obi</v>
          </cell>
          <cell r="D192">
            <v>2668731.39</v>
          </cell>
          <cell r="E192">
            <v>2468731.39</v>
          </cell>
          <cell r="F192">
            <v>2468731.39</v>
          </cell>
          <cell r="G192">
            <v>2368731.39</v>
          </cell>
          <cell r="H192">
            <v>2368731.39</v>
          </cell>
          <cell r="I192">
            <v>2368731.39</v>
          </cell>
          <cell r="J192">
            <v>2268731.39</v>
          </cell>
          <cell r="K192">
            <v>2268731.39</v>
          </cell>
          <cell r="L192">
            <v>2268731.39</v>
          </cell>
          <cell r="M192">
            <v>2268731.39</v>
          </cell>
          <cell r="N192">
            <v>2268731.39</v>
          </cell>
          <cell r="O192">
            <v>2268731.39</v>
          </cell>
          <cell r="P192">
            <v>2268731.39</v>
          </cell>
          <cell r="Q192">
            <v>2268731.39</v>
          </cell>
          <cell r="R192">
            <v>2268731.39</v>
          </cell>
          <cell r="S192">
            <v>2268731.39</v>
          </cell>
          <cell r="T192">
            <v>2198731.39</v>
          </cell>
          <cell r="U192">
            <v>2198731.39</v>
          </cell>
          <cell r="V192">
            <v>2198731.39</v>
          </cell>
        </row>
        <row r="193">
          <cell r="A193" t="str">
            <v>SEC001824</v>
          </cell>
          <cell r="B193" t="str">
            <v>SE</v>
          </cell>
          <cell r="C193" t="str">
            <v>Livinus Ogumba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</row>
        <row r="194">
          <cell r="A194" t="str">
            <v>SEC001903</v>
          </cell>
          <cell r="B194" t="str">
            <v>SE</v>
          </cell>
          <cell r="C194" t="str">
            <v>Christian Mba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588155.79999999981</v>
          </cell>
          <cell r="V194">
            <v>0</v>
          </cell>
        </row>
        <row r="195">
          <cell r="A195" t="str">
            <v>SEC002709</v>
          </cell>
          <cell r="B195" t="str">
            <v>SE</v>
          </cell>
          <cell r="C195" t="str">
            <v>Innocent Eziaghala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24974819.989999998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</row>
        <row r="196">
          <cell r="A196" t="str">
            <v>SEC003370</v>
          </cell>
          <cell r="B196" t="str">
            <v>SE</v>
          </cell>
          <cell r="C196" t="str">
            <v>Alaeze Godwin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</row>
        <row r="197">
          <cell r="A197" t="str">
            <v>WCPA000068</v>
          </cell>
          <cell r="B197" t="str">
            <v>SE</v>
          </cell>
          <cell r="C197" t="str">
            <v>AMAECHI ENEH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</row>
        <row r="198">
          <cell r="A198" t="str">
            <v>WCPA000078</v>
          </cell>
          <cell r="B198" t="str">
            <v>SE</v>
          </cell>
          <cell r="C198" t="str">
            <v xml:space="preserve">PATRICK NNEJI 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</row>
        <row r="199">
          <cell r="A199" t="str">
            <v>WCPA000085</v>
          </cell>
          <cell r="B199" t="str">
            <v>SE</v>
          </cell>
          <cell r="C199" t="str">
            <v>DENNIS EYA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</row>
        <row r="200">
          <cell r="A200" t="str">
            <v>WCPA000087</v>
          </cell>
          <cell r="B200" t="str">
            <v>SE</v>
          </cell>
          <cell r="C200" t="str">
            <v>FIDELIS ONAH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</row>
        <row r="201">
          <cell r="A201" t="str">
            <v>WCPA000090</v>
          </cell>
          <cell r="B201" t="str">
            <v>SE</v>
          </cell>
          <cell r="C201" t="str">
            <v>MONICA NNABUCHI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</row>
        <row r="202">
          <cell r="A202" t="str">
            <v>WCPA000091</v>
          </cell>
          <cell r="B202" t="str">
            <v>SE</v>
          </cell>
          <cell r="C202" t="str">
            <v>JOHN ANIEGBOKA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</row>
        <row r="203">
          <cell r="A203" t="str">
            <v>WCPA000101</v>
          </cell>
          <cell r="B203" t="str">
            <v>SE</v>
          </cell>
          <cell r="C203" t="str">
            <v>CHIDI EKE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</row>
        <row r="204">
          <cell r="A204" t="str">
            <v>WCPA000104</v>
          </cell>
          <cell r="B204" t="str">
            <v>SE</v>
          </cell>
          <cell r="C204" t="str">
            <v>MENSU BOSS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</row>
        <row r="205">
          <cell r="A205" t="str">
            <v>WCPA000111</v>
          </cell>
          <cell r="B205" t="str">
            <v>SE</v>
          </cell>
          <cell r="C205" t="str">
            <v>PHILIP NWEKE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</row>
        <row r="206">
          <cell r="A206" t="str">
            <v>WCPA000123</v>
          </cell>
          <cell r="B206" t="str">
            <v>SE</v>
          </cell>
          <cell r="C206" t="str">
            <v>Obi Eze &amp; Company Nig Limited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</row>
        <row r="207">
          <cell r="A207" t="str">
            <v>SEC001078</v>
          </cell>
          <cell r="B207" t="str">
            <v>SE</v>
          </cell>
          <cell r="C207" t="str">
            <v>Omakwu Abel</v>
          </cell>
          <cell r="D207">
            <v>754230.19</v>
          </cell>
          <cell r="E207">
            <v>754230.19</v>
          </cell>
          <cell r="F207">
            <v>754230.19</v>
          </cell>
          <cell r="G207">
            <v>754230.19</v>
          </cell>
          <cell r="H207">
            <v>754230.19</v>
          </cell>
          <cell r="I207">
            <v>754230.19</v>
          </cell>
          <cell r="J207">
            <v>754230.19</v>
          </cell>
          <cell r="K207">
            <v>754230.19</v>
          </cell>
          <cell r="L207">
            <v>754230.19</v>
          </cell>
          <cell r="M207">
            <v>754230.19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</row>
        <row r="208">
          <cell r="A208" t="str">
            <v>SEC002027</v>
          </cell>
          <cell r="B208" t="str">
            <v>SE</v>
          </cell>
          <cell r="C208" t="str">
            <v>Ifyanyi  Nwanyanwu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</row>
        <row r="209">
          <cell r="A209" t="str">
            <v>SEC002091</v>
          </cell>
          <cell r="B209" t="str">
            <v>SE</v>
          </cell>
          <cell r="C209" t="str">
            <v>EMEKA EZE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1810994.099999994</v>
          </cell>
          <cell r="V209">
            <v>0</v>
          </cell>
        </row>
        <row r="210">
          <cell r="A210" t="str">
            <v>SEC002092</v>
          </cell>
          <cell r="B210" t="str">
            <v>SE</v>
          </cell>
          <cell r="C210" t="str">
            <v>ALH HASSAN YAKUBU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4263816.1500000004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</row>
        <row r="211">
          <cell r="A211" t="str">
            <v>SEC002725</v>
          </cell>
          <cell r="B211" t="str">
            <v>SE</v>
          </cell>
          <cell r="C211" t="str">
            <v>GEORGE EZEMA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</row>
        <row r="212">
          <cell r="A212" t="str">
            <v>SEC002767</v>
          </cell>
          <cell r="B212" t="str">
            <v>SE</v>
          </cell>
          <cell r="C212" t="str">
            <v>Alhaji Umoru Danbauchi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</row>
        <row r="213">
          <cell r="A213" t="str">
            <v>SEC003374</v>
          </cell>
          <cell r="B213" t="str">
            <v>SE</v>
          </cell>
          <cell r="C213" t="str">
            <v>Onyekwere Eze Enterprise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</row>
        <row r="214">
          <cell r="A214" t="str">
            <v>WCPA000159</v>
          </cell>
          <cell r="B214" t="str">
            <v>SE</v>
          </cell>
          <cell r="C214" t="str">
            <v>Alh Dahiru Baba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</row>
        <row r="215">
          <cell r="A215" t="str">
            <v>WCPA000167</v>
          </cell>
          <cell r="B215" t="str">
            <v>SE</v>
          </cell>
          <cell r="C215" t="str">
            <v>Paul Abuchi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4781600.1000000015</v>
          </cell>
        </row>
        <row r="216">
          <cell r="A216" t="str">
            <v>WCPA000169</v>
          </cell>
          <cell r="B216" t="str">
            <v>SE</v>
          </cell>
          <cell r="C216" t="str">
            <v>Charles Duru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</row>
        <row r="217">
          <cell r="A217" t="str">
            <v>WCPA000171</v>
          </cell>
          <cell r="B217" t="str">
            <v>SE</v>
          </cell>
          <cell r="C217" t="str">
            <v>Obinna Obi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</row>
        <row r="218">
          <cell r="A218" t="str">
            <v>WCPA000172</v>
          </cell>
          <cell r="B218" t="str">
            <v>SE</v>
          </cell>
          <cell r="C218" t="str">
            <v>Umar Bobo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</row>
        <row r="219">
          <cell r="A219" t="str">
            <v>WCPP000745</v>
          </cell>
          <cell r="B219" t="str">
            <v>SE</v>
          </cell>
          <cell r="C219" t="str">
            <v>Eze Chibuzo</v>
          </cell>
          <cell r="D219">
            <v>4499524.1399999997</v>
          </cell>
          <cell r="E219">
            <v>4499524.1399999997</v>
          </cell>
          <cell r="F219">
            <v>4499524.1399999997</v>
          </cell>
          <cell r="G219">
            <v>4499524.1399999997</v>
          </cell>
          <cell r="H219">
            <v>4499524.1399999997</v>
          </cell>
          <cell r="I219">
            <v>4499524.1399999997</v>
          </cell>
          <cell r="J219">
            <v>4499524.1399999997</v>
          </cell>
          <cell r="K219">
            <v>4499524.1399999997</v>
          </cell>
          <cell r="L219">
            <v>4499524.1399999997</v>
          </cell>
          <cell r="M219">
            <v>4499524.1399999997</v>
          </cell>
          <cell r="N219">
            <v>4499524.1399999997</v>
          </cell>
          <cell r="O219">
            <v>4499524.1399999997</v>
          </cell>
          <cell r="P219">
            <v>4499524.1399999997</v>
          </cell>
          <cell r="Q219">
            <v>4499524.1399999997</v>
          </cell>
          <cell r="R219">
            <v>4499524.1399999997</v>
          </cell>
          <cell r="S219">
            <v>4499524.1399999997</v>
          </cell>
          <cell r="T219">
            <v>4499524.1399999997</v>
          </cell>
          <cell r="U219">
            <v>4499524.1399999997</v>
          </cell>
          <cell r="V219">
            <v>4499524.1399999997</v>
          </cell>
        </row>
        <row r="220">
          <cell r="A220" t="str">
            <v>PWCPP000511</v>
          </cell>
          <cell r="B220" t="str">
            <v>SE</v>
          </cell>
          <cell r="C220" t="str">
            <v>Ojuiyiowi Eze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</row>
        <row r="221">
          <cell r="A221" t="str">
            <v>SEC001204</v>
          </cell>
          <cell r="B221" t="str">
            <v>SE</v>
          </cell>
          <cell r="C221" t="str">
            <v>Mrs Oyindamola Babalola</v>
          </cell>
          <cell r="D221">
            <v>79600</v>
          </cell>
          <cell r="E221">
            <v>79600</v>
          </cell>
          <cell r="F221">
            <v>79600</v>
          </cell>
          <cell r="G221">
            <v>79600</v>
          </cell>
          <cell r="H221">
            <v>79600</v>
          </cell>
          <cell r="I221">
            <v>79600</v>
          </cell>
          <cell r="J221">
            <v>79600</v>
          </cell>
          <cell r="K221">
            <v>79600</v>
          </cell>
          <cell r="L221">
            <v>79600</v>
          </cell>
          <cell r="M221">
            <v>79600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</row>
        <row r="222">
          <cell r="A222" t="str">
            <v>SEC001205</v>
          </cell>
          <cell r="B222" t="str">
            <v>SE</v>
          </cell>
          <cell r="C222" t="str">
            <v>Alhaji Dauda Abdulsalam</v>
          </cell>
          <cell r="D222">
            <v>6829731.5899999999</v>
          </cell>
          <cell r="E222">
            <v>6340731.5899999999</v>
          </cell>
          <cell r="F222">
            <v>5364731.59</v>
          </cell>
          <cell r="G222">
            <v>6829731.5899999999</v>
          </cell>
          <cell r="H222">
            <v>0</v>
          </cell>
          <cell r="I222">
            <v>0</v>
          </cell>
          <cell r="J222">
            <v>0</v>
          </cell>
          <cell r="K222">
            <v>4811631.59</v>
          </cell>
          <cell r="L222">
            <v>2551631.59</v>
          </cell>
          <cell r="M222">
            <v>4845661.59</v>
          </cell>
          <cell r="N222">
            <v>447661.59</v>
          </cell>
          <cell r="O222">
            <v>0</v>
          </cell>
          <cell r="P222">
            <v>0</v>
          </cell>
          <cell r="Q222">
            <v>0</v>
          </cell>
          <cell r="R222">
            <v>1396661.5899999999</v>
          </cell>
          <cell r="S222">
            <v>0</v>
          </cell>
          <cell r="T222">
            <v>6820161.5899999999</v>
          </cell>
          <cell r="U222">
            <v>6820161.5899999999</v>
          </cell>
          <cell r="V222">
            <v>6291661.5899999999</v>
          </cell>
        </row>
        <row r="223">
          <cell r="A223" t="str">
            <v>SEC002830</v>
          </cell>
          <cell r="B223" t="str">
            <v>SE</v>
          </cell>
          <cell r="C223" t="str">
            <v>Bashir Aliyu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4744820.3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</row>
        <row r="224">
          <cell r="A224" t="str">
            <v>WCPA000001</v>
          </cell>
          <cell r="B224" t="str">
            <v>SE</v>
          </cell>
          <cell r="C224" t="str">
            <v>IBRAHIM ABDULAHI EDI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</row>
        <row r="225">
          <cell r="A225" t="str">
            <v>WCPA000002</v>
          </cell>
          <cell r="B225" t="str">
            <v>SE</v>
          </cell>
          <cell r="C225" t="str">
            <v>ALHAJI AHMADU ADAMU ABDULAHI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</row>
        <row r="226">
          <cell r="A226" t="str">
            <v>WCPA000004</v>
          </cell>
          <cell r="B226" t="str">
            <v>SE</v>
          </cell>
          <cell r="C226" t="str">
            <v>ADAMU ADO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</row>
        <row r="227">
          <cell r="A227" t="str">
            <v>WCPA000006</v>
          </cell>
          <cell r="B227" t="str">
            <v>SE</v>
          </cell>
          <cell r="C227" t="str">
            <v>ADAMU YAKUBU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</row>
        <row r="228">
          <cell r="A228" t="str">
            <v>WCPA000019</v>
          </cell>
          <cell r="B228" t="str">
            <v>SE</v>
          </cell>
          <cell r="C228" t="str">
            <v>DONALD ODIMEGWU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</row>
        <row r="229">
          <cell r="A229" t="str">
            <v>WCPA000054</v>
          </cell>
          <cell r="B229" t="str">
            <v>SE</v>
          </cell>
          <cell r="C229" t="str">
            <v>IFEANYI OSUJI</v>
          </cell>
          <cell r="D229">
            <v>852358</v>
          </cell>
          <cell r="E229">
            <v>0</v>
          </cell>
          <cell r="F229">
            <v>652358</v>
          </cell>
          <cell r="G229">
            <v>652358</v>
          </cell>
          <cell r="H229">
            <v>652358</v>
          </cell>
          <cell r="I229">
            <v>602358</v>
          </cell>
          <cell r="J229">
            <v>602358</v>
          </cell>
          <cell r="K229">
            <v>602358</v>
          </cell>
          <cell r="L229">
            <v>602358</v>
          </cell>
          <cell r="M229">
            <v>602358</v>
          </cell>
          <cell r="N229">
            <v>602358</v>
          </cell>
          <cell r="O229">
            <v>602358</v>
          </cell>
          <cell r="P229">
            <v>602358</v>
          </cell>
          <cell r="Q229">
            <v>602358</v>
          </cell>
          <cell r="R229">
            <v>602358</v>
          </cell>
          <cell r="S229">
            <v>602358</v>
          </cell>
          <cell r="T229">
            <v>602358</v>
          </cell>
          <cell r="U229">
            <v>602358</v>
          </cell>
          <cell r="V229">
            <v>602358</v>
          </cell>
        </row>
        <row r="230">
          <cell r="A230" t="str">
            <v>WCPA000057</v>
          </cell>
          <cell r="B230" t="str">
            <v>SE</v>
          </cell>
          <cell r="C230" t="str">
            <v>EZEKWE OJIOFOR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1856741.4700000007</v>
          </cell>
        </row>
        <row r="231">
          <cell r="A231" t="str">
            <v>WCPA000061</v>
          </cell>
          <cell r="B231" t="str">
            <v>SE</v>
          </cell>
          <cell r="C231" t="str">
            <v>NDUBUISI ARIRIAHU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22234749.539999992</v>
          </cell>
        </row>
        <row r="232">
          <cell r="A232" t="str">
            <v>WCPA000063</v>
          </cell>
          <cell r="B232" t="str">
            <v>SE</v>
          </cell>
          <cell r="C232" t="str">
            <v>CHIEF SIMON EMERE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13681794.33</v>
          </cell>
          <cell r="P232">
            <v>0</v>
          </cell>
          <cell r="Q232">
            <v>0</v>
          </cell>
          <cell r="R232">
            <v>35256644.329999998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</row>
        <row r="233">
          <cell r="A233" t="str">
            <v>WCPA000161</v>
          </cell>
          <cell r="B233" t="str">
            <v>SE</v>
          </cell>
          <cell r="C233" t="str">
            <v>Alh Isah Musa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</row>
        <row r="234">
          <cell r="A234" t="str">
            <v>SEC003627</v>
          </cell>
          <cell r="B234" t="str">
            <v>SE</v>
          </cell>
          <cell r="C234" t="str">
            <v>Dickson Madueke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</row>
        <row r="235">
          <cell r="A235" t="str">
            <v>SEC003690</v>
          </cell>
          <cell r="B235" t="str">
            <v>SE</v>
          </cell>
          <cell r="C235" t="str">
            <v>Nwani Francis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</row>
        <row r="236">
          <cell r="A236" t="str">
            <v>SEC003703</v>
          </cell>
          <cell r="B236" t="str">
            <v>SE</v>
          </cell>
          <cell r="C236" t="str">
            <v>REFERENCE SUPER STORE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</row>
        <row r="237">
          <cell r="A237" t="str">
            <v>SEC002559</v>
          </cell>
          <cell r="B237" t="str">
            <v>SE</v>
          </cell>
          <cell r="C237" t="str">
            <v>Essien Akpan Bassey</v>
          </cell>
          <cell r="D237">
            <v>0</v>
          </cell>
          <cell r="E237">
            <v>0</v>
          </cell>
          <cell r="F237">
            <v>5511605.1399999997</v>
          </cell>
          <cell r="G237">
            <v>1021605.14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</row>
        <row r="238">
          <cell r="A238" t="str">
            <v>SWC3000</v>
          </cell>
          <cell r="B238" t="str">
            <v>SE</v>
          </cell>
          <cell r="C238" t="str">
            <v>Elizabeth Egbeimah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</row>
        <row r="239">
          <cell r="A239" t="str">
            <v>CTAH0003</v>
          </cell>
          <cell r="B239" t="str">
            <v>SW</v>
          </cell>
          <cell r="C239" t="str">
            <v>KEMI SOLOLA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4524790.1399999997</v>
          </cell>
        </row>
        <row r="240">
          <cell r="A240" t="str">
            <v>CTAH0006</v>
          </cell>
          <cell r="B240" t="str">
            <v>SW</v>
          </cell>
          <cell r="C240" t="str">
            <v>ADENLE BILIKISU</v>
          </cell>
          <cell r="D240">
            <v>1708421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6645668.9400000004</v>
          </cell>
          <cell r="R240">
            <v>6622668.9400000004</v>
          </cell>
          <cell r="S240">
            <v>6622668.9400000004</v>
          </cell>
          <cell r="T240">
            <v>6372668.9400000004</v>
          </cell>
          <cell r="U240">
            <v>6122668.9400000004</v>
          </cell>
          <cell r="V240">
            <v>6122668.9400000004</v>
          </cell>
        </row>
        <row r="241">
          <cell r="A241" t="str">
            <v>CTAH0017</v>
          </cell>
          <cell r="B241" t="str">
            <v>SW</v>
          </cell>
          <cell r="C241" t="str">
            <v>IYA OPE</v>
          </cell>
          <cell r="D241">
            <v>586226.1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14314401.9</v>
          </cell>
          <cell r="P241">
            <v>9915401.9000000004</v>
          </cell>
          <cell r="Q241">
            <v>5555401.9000000004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</row>
        <row r="242">
          <cell r="A242" t="str">
            <v>CTAH0023</v>
          </cell>
          <cell r="B242" t="str">
            <v>SW</v>
          </cell>
          <cell r="C242" t="str">
            <v>JOHN MAMAH</v>
          </cell>
          <cell r="D242">
            <v>482</v>
          </cell>
          <cell r="E242">
            <v>482</v>
          </cell>
          <cell r="F242">
            <v>482</v>
          </cell>
          <cell r="G242">
            <v>482</v>
          </cell>
          <cell r="H242">
            <v>482</v>
          </cell>
          <cell r="I242">
            <v>482</v>
          </cell>
          <cell r="J242">
            <v>482</v>
          </cell>
          <cell r="K242">
            <v>482</v>
          </cell>
          <cell r="L242">
            <v>482</v>
          </cell>
          <cell r="M242">
            <v>482</v>
          </cell>
          <cell r="N242">
            <v>482</v>
          </cell>
          <cell r="O242">
            <v>482</v>
          </cell>
          <cell r="P242">
            <v>482</v>
          </cell>
          <cell r="Q242">
            <v>482</v>
          </cell>
          <cell r="R242">
            <v>482</v>
          </cell>
          <cell r="S242">
            <v>482</v>
          </cell>
          <cell r="T242">
            <v>482</v>
          </cell>
          <cell r="U242">
            <v>482</v>
          </cell>
          <cell r="V242">
            <v>482</v>
          </cell>
        </row>
        <row r="243">
          <cell r="A243" t="str">
            <v>CTAH0303</v>
          </cell>
          <cell r="B243" t="str">
            <v>SW</v>
          </cell>
          <cell r="C243" t="str">
            <v>Mrs Iyabo Rasheed</v>
          </cell>
          <cell r="D243">
            <v>695284.78</v>
          </cell>
          <cell r="E243">
            <v>695284.78</v>
          </cell>
          <cell r="F243">
            <v>695284.78</v>
          </cell>
          <cell r="G243">
            <v>695284.78</v>
          </cell>
          <cell r="H243">
            <v>695284.78</v>
          </cell>
          <cell r="I243">
            <v>695284.78</v>
          </cell>
          <cell r="J243">
            <v>695284.78</v>
          </cell>
          <cell r="K243">
            <v>695284.78</v>
          </cell>
          <cell r="L243">
            <v>695284.78</v>
          </cell>
          <cell r="M243">
            <v>695284.78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</row>
        <row r="244">
          <cell r="A244" t="str">
            <v>CTAI0082</v>
          </cell>
          <cell r="B244" t="str">
            <v>SW</v>
          </cell>
          <cell r="C244" t="str">
            <v>Tope Adewole (Agege)</v>
          </cell>
          <cell r="D244">
            <v>0</v>
          </cell>
          <cell r="E244">
            <v>569511.22</v>
          </cell>
          <cell r="F244">
            <v>569511.22</v>
          </cell>
          <cell r="G244">
            <v>558286.22</v>
          </cell>
          <cell r="H244">
            <v>558286.22</v>
          </cell>
          <cell r="I244">
            <v>558286.22</v>
          </cell>
          <cell r="J244">
            <v>558286.22</v>
          </cell>
          <cell r="K244">
            <v>558286.22</v>
          </cell>
          <cell r="L244">
            <v>558286.22</v>
          </cell>
          <cell r="M244">
            <v>558286.22</v>
          </cell>
          <cell r="N244">
            <v>558286.22</v>
          </cell>
          <cell r="O244">
            <v>558286.22</v>
          </cell>
          <cell r="P244">
            <v>558286.22</v>
          </cell>
          <cell r="Q244">
            <v>558286.22</v>
          </cell>
          <cell r="R244">
            <v>414286.22</v>
          </cell>
          <cell r="S244">
            <v>414286.22</v>
          </cell>
          <cell r="T244">
            <v>414286.22</v>
          </cell>
          <cell r="U244">
            <v>414286.22</v>
          </cell>
          <cell r="V244">
            <v>414286.22</v>
          </cell>
        </row>
        <row r="245">
          <cell r="A245" t="str">
            <v>CTAJ0003</v>
          </cell>
          <cell r="B245" t="str">
            <v>SW</v>
          </cell>
          <cell r="C245" t="str">
            <v>MAMMAH ROSEMARY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</row>
        <row r="246">
          <cell r="A246" t="str">
            <v>CTAJ0006</v>
          </cell>
          <cell r="B246" t="str">
            <v>SW</v>
          </cell>
          <cell r="C246" t="str">
            <v>EMMANUEL NWADIKE</v>
          </cell>
          <cell r="D246">
            <v>10198286.25</v>
          </cell>
          <cell r="E246">
            <v>10198286.25</v>
          </cell>
          <cell r="F246">
            <v>10198286.25</v>
          </cell>
          <cell r="G246">
            <v>10198286.25</v>
          </cell>
          <cell r="H246">
            <v>10198286.25</v>
          </cell>
          <cell r="I246">
            <v>10198286.25</v>
          </cell>
          <cell r="J246">
            <v>10198286.25</v>
          </cell>
          <cell r="K246">
            <v>10198286.25</v>
          </cell>
          <cell r="L246">
            <v>10198286.25</v>
          </cell>
          <cell r="M246">
            <v>10198286.25</v>
          </cell>
          <cell r="N246">
            <v>10198286.25</v>
          </cell>
          <cell r="O246">
            <v>10198286.25</v>
          </cell>
          <cell r="P246">
            <v>10198286.25</v>
          </cell>
          <cell r="Q246">
            <v>10198286.25</v>
          </cell>
          <cell r="R246">
            <v>10198286.25</v>
          </cell>
          <cell r="S246">
            <v>10198286.25</v>
          </cell>
          <cell r="T246">
            <v>10198286.25</v>
          </cell>
          <cell r="U246">
            <v>10198286.25</v>
          </cell>
          <cell r="V246">
            <v>10198286.25</v>
          </cell>
        </row>
        <row r="247">
          <cell r="A247" t="str">
            <v>CTAJ0007</v>
          </cell>
          <cell r="B247" t="str">
            <v>SW</v>
          </cell>
          <cell r="C247" t="str">
            <v>ADEJOKE TIJANI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</row>
        <row r="248">
          <cell r="A248" t="str">
            <v>CTAK0003</v>
          </cell>
          <cell r="B248" t="str">
            <v>SW</v>
          </cell>
          <cell r="C248" t="str">
            <v>AIRATU OSAYEMI</v>
          </cell>
          <cell r="D248">
            <v>821288.6</v>
          </cell>
          <cell r="E248">
            <v>821288.6</v>
          </cell>
          <cell r="F248">
            <v>821288.6</v>
          </cell>
          <cell r="G248">
            <v>821288.6</v>
          </cell>
          <cell r="H248">
            <v>821288.6</v>
          </cell>
          <cell r="I248">
            <v>771288.6</v>
          </cell>
          <cell r="J248">
            <v>721288.6</v>
          </cell>
          <cell r="K248">
            <v>721288.6</v>
          </cell>
          <cell r="L248">
            <v>721288.6</v>
          </cell>
          <cell r="M248">
            <v>721288.6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</row>
        <row r="249">
          <cell r="A249" t="str">
            <v>CTAK0007</v>
          </cell>
          <cell r="B249" t="str">
            <v>SW</v>
          </cell>
          <cell r="C249" t="str">
            <v>IYABO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</row>
        <row r="250">
          <cell r="A250" t="str">
            <v>LAC0073</v>
          </cell>
          <cell r="B250" t="str">
            <v>SW</v>
          </cell>
          <cell r="C250" t="str">
            <v>BABA SODIQ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</row>
        <row r="251">
          <cell r="A251" t="str">
            <v>LAC0281</v>
          </cell>
          <cell r="B251" t="str">
            <v>SW</v>
          </cell>
          <cell r="C251" t="str">
            <v>Esther Jimoh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3356808.64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</row>
        <row r="252">
          <cell r="A252" t="str">
            <v>LAC0282</v>
          </cell>
          <cell r="B252" t="str">
            <v>SW</v>
          </cell>
          <cell r="C252" t="str">
            <v>IYA IBEJI JENNT COMFORT</v>
          </cell>
          <cell r="D252">
            <v>4942169.0999999996</v>
          </cell>
          <cell r="E252">
            <v>4942169.0999999996</v>
          </cell>
          <cell r="F252">
            <v>4942169.0999999996</v>
          </cell>
          <cell r="G252">
            <v>4942169.0999999996</v>
          </cell>
          <cell r="H252">
            <v>4942169.0999999996</v>
          </cell>
          <cell r="I252">
            <v>4942169.0999999996</v>
          </cell>
          <cell r="J252">
            <v>4942169.0999999996</v>
          </cell>
          <cell r="K252">
            <v>4942169.0999999996</v>
          </cell>
          <cell r="L252">
            <v>4942169.0999999996</v>
          </cell>
          <cell r="M252">
            <v>4942169.0999999996</v>
          </cell>
          <cell r="N252">
            <v>4942169.0999999996</v>
          </cell>
          <cell r="O252">
            <v>4942169.0999999996</v>
          </cell>
          <cell r="P252">
            <v>4942169.0999999996</v>
          </cell>
          <cell r="Q252">
            <v>4942169.0999999996</v>
          </cell>
          <cell r="R252">
            <v>4942169.0999999996</v>
          </cell>
          <cell r="S252">
            <v>4942169.0999999996</v>
          </cell>
          <cell r="T252">
            <v>4942169.0999999996</v>
          </cell>
          <cell r="U252">
            <v>4942169.0999999996</v>
          </cell>
          <cell r="V252">
            <v>4942169.0999999996</v>
          </cell>
        </row>
        <row r="253">
          <cell r="A253" t="str">
            <v>LAC0431</v>
          </cell>
          <cell r="B253" t="str">
            <v>SW</v>
          </cell>
          <cell r="C253" t="str">
            <v>Aminat Adeniyi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703123.23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</row>
        <row r="254">
          <cell r="A254" t="str">
            <v>LAC0616</v>
          </cell>
          <cell r="B254" t="str">
            <v>SW</v>
          </cell>
          <cell r="C254" t="str">
            <v>Onyekachi Ifeanyi</v>
          </cell>
          <cell r="D254">
            <v>5026539.0600000005</v>
          </cell>
          <cell r="E254">
            <v>5026539.0600000005</v>
          </cell>
          <cell r="F254">
            <v>5026539.0599999996</v>
          </cell>
          <cell r="G254">
            <v>5026539.0599999996</v>
          </cell>
          <cell r="H254">
            <v>5026539.0599999996</v>
          </cell>
          <cell r="I254">
            <v>5026539.0599999996</v>
          </cell>
          <cell r="J254">
            <v>5026539.0599999996</v>
          </cell>
          <cell r="K254">
            <v>5026539.0599999996</v>
          </cell>
          <cell r="L254">
            <v>5026539.0599999996</v>
          </cell>
          <cell r="M254">
            <v>5026539.0599999996</v>
          </cell>
          <cell r="N254">
            <v>5026539.0599999996</v>
          </cell>
          <cell r="O254">
            <v>5026539.0599999996</v>
          </cell>
          <cell r="P254">
            <v>5026539.0599999996</v>
          </cell>
          <cell r="Q254">
            <v>5026539.0599999996</v>
          </cell>
          <cell r="R254">
            <v>5026539.0599999996</v>
          </cell>
          <cell r="S254">
            <v>5026539.0599999996</v>
          </cell>
          <cell r="T254">
            <v>5026539.0599999996</v>
          </cell>
          <cell r="U254">
            <v>5026539.0599999996</v>
          </cell>
          <cell r="V254">
            <v>5026539.0599999996</v>
          </cell>
        </row>
        <row r="255">
          <cell r="A255" t="str">
            <v>LAC0666</v>
          </cell>
          <cell r="B255" t="str">
            <v>SW</v>
          </cell>
          <cell r="C255" t="str">
            <v>Iya Mohammed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3647645.13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</row>
        <row r="256">
          <cell r="A256" t="str">
            <v>LAC0696</v>
          </cell>
          <cell r="B256" t="str">
            <v>SW</v>
          </cell>
          <cell r="C256" t="str">
            <v>Ndigwe &amp; Igwe Venture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</row>
        <row r="257">
          <cell r="A257" t="str">
            <v>LAC1605</v>
          </cell>
          <cell r="B257" t="str">
            <v>SW</v>
          </cell>
          <cell r="C257" t="str">
            <v>Iya Faidat Trading Stores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</row>
        <row r="258">
          <cell r="A258" t="str">
            <v>LAC2292</v>
          </cell>
          <cell r="B258" t="str">
            <v>SW</v>
          </cell>
          <cell r="C258" t="str">
            <v>Iya Tosin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</row>
        <row r="259">
          <cell r="A259" t="str">
            <v>LAC2298</v>
          </cell>
          <cell r="B259" t="str">
            <v>SW</v>
          </cell>
          <cell r="C259" t="str">
            <v>WONUJUWONLO VENTURE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</row>
        <row r="260">
          <cell r="A260" t="str">
            <v>LAC2392</v>
          </cell>
          <cell r="B260" t="str">
            <v>SW</v>
          </cell>
          <cell r="C260" t="str">
            <v>UGWU JONAS EMEKA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</row>
        <row r="261">
          <cell r="A261" t="str">
            <v>LAC2393</v>
          </cell>
          <cell r="B261" t="str">
            <v>SW</v>
          </cell>
          <cell r="C261" t="str">
            <v>NDIGWE SAMUEL TOCHUKWU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</row>
        <row r="262">
          <cell r="A262" t="str">
            <v>SWC1390</v>
          </cell>
          <cell r="B262" t="str">
            <v>SW</v>
          </cell>
          <cell r="C262" t="str">
            <v>Selfas Merchandise Ent.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</row>
        <row r="263">
          <cell r="A263" t="str">
            <v>SWC2335</v>
          </cell>
          <cell r="B263" t="str">
            <v>SW</v>
          </cell>
          <cell r="C263" t="str">
            <v>Okafor Iloke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</row>
        <row r="264">
          <cell r="A264" t="str">
            <v>WCFA000175</v>
          </cell>
          <cell r="B264" t="str">
            <v>SW</v>
          </cell>
          <cell r="C264" t="str">
            <v>Chukwuma Ube</v>
          </cell>
          <cell r="D264">
            <v>3237178.1</v>
          </cell>
          <cell r="E264">
            <v>3187178.1</v>
          </cell>
          <cell r="F264">
            <v>3187178.1</v>
          </cell>
          <cell r="G264">
            <v>3137178.1</v>
          </cell>
          <cell r="H264">
            <v>3087178.1</v>
          </cell>
          <cell r="I264">
            <v>3037178.1</v>
          </cell>
          <cell r="J264">
            <v>3037178.1</v>
          </cell>
          <cell r="K264">
            <v>3037178.1</v>
          </cell>
          <cell r="L264">
            <v>3037178.1</v>
          </cell>
          <cell r="M264">
            <v>3037178.1</v>
          </cell>
          <cell r="N264">
            <v>3037178.1</v>
          </cell>
          <cell r="O264">
            <v>3037178.1</v>
          </cell>
          <cell r="P264">
            <v>3037178.1</v>
          </cell>
          <cell r="Q264">
            <v>3037178.1</v>
          </cell>
          <cell r="R264">
            <v>3037178.1</v>
          </cell>
          <cell r="S264">
            <v>3037178.1</v>
          </cell>
          <cell r="T264">
            <v>3037178.1</v>
          </cell>
          <cell r="U264">
            <v>2912538.1</v>
          </cell>
          <cell r="V264">
            <v>2912538.1</v>
          </cell>
        </row>
        <row r="265">
          <cell r="A265" t="str">
            <v>WCFA000177</v>
          </cell>
          <cell r="B265" t="str">
            <v>SW</v>
          </cell>
          <cell r="C265" t="str">
            <v>Samuel Ube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</row>
        <row r="266">
          <cell r="A266" t="str">
            <v>WCFA000208</v>
          </cell>
          <cell r="B266" t="str">
            <v>SW</v>
          </cell>
          <cell r="C266" t="str">
            <v>Alhaja Lateef Ayisat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103009223.91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</row>
        <row r="267">
          <cell r="A267" t="str">
            <v>WCFA000218</v>
          </cell>
          <cell r="B267" t="str">
            <v>SW</v>
          </cell>
          <cell r="C267" t="str">
            <v>Kelechi Store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12886601.870000005</v>
          </cell>
        </row>
        <row r="268">
          <cell r="A268" t="str">
            <v>WCFA000220</v>
          </cell>
          <cell r="B268" t="str">
            <v>SW</v>
          </cell>
          <cell r="C268" t="str">
            <v>Mc Igwe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</row>
        <row r="269">
          <cell r="A269" t="str">
            <v>WCFA000223</v>
          </cell>
          <cell r="B269" t="str">
            <v>SW</v>
          </cell>
          <cell r="C269" t="str">
            <v>St.Judes Stores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</row>
        <row r="270">
          <cell r="A270" t="str">
            <v>SWC0917</v>
          </cell>
          <cell r="B270" t="str">
            <v>SW</v>
          </cell>
          <cell r="C270" t="str">
            <v>Ben Stores</v>
          </cell>
          <cell r="D270">
            <v>2284731.7000000002</v>
          </cell>
          <cell r="E270">
            <v>2284731.7000000002</v>
          </cell>
          <cell r="F270">
            <v>2284731.7000000002</v>
          </cell>
          <cell r="G270">
            <v>2284731.7000000002</v>
          </cell>
          <cell r="H270">
            <v>2284731.7000000002</v>
          </cell>
          <cell r="I270">
            <v>2284731.7000000002</v>
          </cell>
          <cell r="J270">
            <v>2284731.7000000002</v>
          </cell>
          <cell r="K270">
            <v>2284731.7000000002</v>
          </cell>
          <cell r="L270">
            <v>2284731.7000000002</v>
          </cell>
          <cell r="M270">
            <v>2134731.7000000002</v>
          </cell>
          <cell r="N270">
            <v>2034731.7</v>
          </cell>
          <cell r="O270">
            <v>1934731.7</v>
          </cell>
          <cell r="P270">
            <v>1834731.7</v>
          </cell>
          <cell r="Q270">
            <v>1634731.7</v>
          </cell>
          <cell r="R270">
            <v>1634731.7</v>
          </cell>
          <cell r="S270">
            <v>1534731.7</v>
          </cell>
          <cell r="T270">
            <v>1434731.7</v>
          </cell>
          <cell r="U270">
            <v>1284731.7</v>
          </cell>
          <cell r="V270">
            <v>1184731.7</v>
          </cell>
        </row>
        <row r="271">
          <cell r="A271" t="str">
            <v>CTAN0004</v>
          </cell>
          <cell r="B271" t="str">
            <v>SW</v>
          </cell>
          <cell r="C271" t="str">
            <v>GBOSHE OLATUNJI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</row>
        <row r="272">
          <cell r="A272" t="str">
            <v>CTAN0007</v>
          </cell>
          <cell r="B272" t="str">
            <v>SW</v>
          </cell>
          <cell r="C272" t="str">
            <v>OYEDIJO MIKAILA</v>
          </cell>
          <cell r="D272">
            <v>0</v>
          </cell>
          <cell r="E272">
            <v>1917571.79</v>
          </cell>
          <cell r="F272">
            <v>1917571.79</v>
          </cell>
          <cell r="G272">
            <v>1917571.79</v>
          </cell>
          <cell r="H272">
            <v>1907571.79</v>
          </cell>
          <cell r="I272">
            <v>1907571.79</v>
          </cell>
          <cell r="J272">
            <v>1887571.79</v>
          </cell>
          <cell r="K272">
            <v>1887571.79</v>
          </cell>
          <cell r="L272">
            <v>1887571.79</v>
          </cell>
          <cell r="M272">
            <v>1887571.79</v>
          </cell>
          <cell r="N272">
            <v>1887571.79</v>
          </cell>
          <cell r="O272">
            <v>1787571.79</v>
          </cell>
          <cell r="P272">
            <v>1787571.79</v>
          </cell>
          <cell r="Q272">
            <v>1787571.79</v>
          </cell>
          <cell r="R272">
            <v>1737571.79</v>
          </cell>
          <cell r="S272">
            <v>1737571.79</v>
          </cell>
          <cell r="T272">
            <v>0</v>
          </cell>
          <cell r="U272">
            <v>0</v>
          </cell>
          <cell r="V272">
            <v>0</v>
          </cell>
        </row>
        <row r="273">
          <cell r="A273" t="str">
            <v>CTAN0008</v>
          </cell>
          <cell r="B273" t="str">
            <v>SW</v>
          </cell>
          <cell r="C273" t="str">
            <v>WASIU SILIFAT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</row>
        <row r="274">
          <cell r="A274" t="str">
            <v>CTAN0010</v>
          </cell>
          <cell r="B274" t="str">
            <v>SW</v>
          </cell>
          <cell r="C274" t="str">
            <v>KUBURATU LAWAL</v>
          </cell>
          <cell r="D274">
            <v>936237.6</v>
          </cell>
          <cell r="E274">
            <v>936237.6</v>
          </cell>
          <cell r="F274">
            <v>936237.6</v>
          </cell>
          <cell r="G274">
            <v>936237.6</v>
          </cell>
          <cell r="H274">
            <v>936237.6</v>
          </cell>
          <cell r="I274">
            <v>886237.6</v>
          </cell>
          <cell r="J274">
            <v>886237.6</v>
          </cell>
          <cell r="K274">
            <v>886237.6</v>
          </cell>
          <cell r="L274">
            <v>886237.6</v>
          </cell>
          <cell r="M274">
            <v>886237.6</v>
          </cell>
          <cell r="N274">
            <v>886237.6</v>
          </cell>
          <cell r="O274">
            <v>886237.6</v>
          </cell>
          <cell r="P274">
            <v>886237.6</v>
          </cell>
          <cell r="Q274">
            <v>876237.6</v>
          </cell>
          <cell r="R274">
            <v>866237.6</v>
          </cell>
          <cell r="S274">
            <v>866237.6</v>
          </cell>
          <cell r="T274">
            <v>846237.6</v>
          </cell>
          <cell r="U274">
            <v>846237.6</v>
          </cell>
          <cell r="V274">
            <v>846237.6</v>
          </cell>
        </row>
        <row r="275">
          <cell r="A275" t="str">
            <v>CTAN0011</v>
          </cell>
          <cell r="B275" t="str">
            <v>SW</v>
          </cell>
          <cell r="C275" t="str">
            <v>NIKE OLADIPO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596026.47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</row>
        <row r="276">
          <cell r="A276" t="str">
            <v>CTAN0012</v>
          </cell>
          <cell r="B276" t="str">
            <v>SW</v>
          </cell>
          <cell r="C276" t="str">
            <v>RASHIDAT OLAJIDE (Fauzat)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</row>
        <row r="277">
          <cell r="A277" t="str">
            <v>CTAP0019</v>
          </cell>
          <cell r="B277" t="str">
            <v>SW</v>
          </cell>
          <cell r="C277" t="str">
            <v>NAB NIG. ENTERPRISES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143732.1</v>
          </cell>
          <cell r="N277">
            <v>0</v>
          </cell>
          <cell r="O277">
            <v>1592338.1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</row>
        <row r="278">
          <cell r="A278" t="str">
            <v>CTAQ0005</v>
          </cell>
          <cell r="B278" t="str">
            <v>SW</v>
          </cell>
          <cell r="C278" t="str">
            <v>IDRIS (1) USENI</v>
          </cell>
          <cell r="D278">
            <v>293156</v>
          </cell>
          <cell r="E278">
            <v>293156</v>
          </cell>
          <cell r="F278">
            <v>293156</v>
          </cell>
          <cell r="G278">
            <v>293156</v>
          </cell>
          <cell r="H278">
            <v>293156</v>
          </cell>
          <cell r="I278">
            <v>293156</v>
          </cell>
          <cell r="J278">
            <v>293156</v>
          </cell>
          <cell r="K278">
            <v>293156</v>
          </cell>
          <cell r="L278">
            <v>293156</v>
          </cell>
          <cell r="M278">
            <v>293156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</row>
        <row r="279">
          <cell r="A279" t="str">
            <v>LAC0390</v>
          </cell>
          <cell r="B279" t="str">
            <v>SW</v>
          </cell>
          <cell r="C279" t="str">
            <v>Alfa Nofiu</v>
          </cell>
          <cell r="D279">
            <v>13640859.66</v>
          </cell>
          <cell r="E279">
            <v>12408859.66</v>
          </cell>
          <cell r="F279">
            <v>9678319.6600000001</v>
          </cell>
          <cell r="G279">
            <v>9443319.6600000001</v>
          </cell>
          <cell r="H279">
            <v>9443319.6600000001</v>
          </cell>
          <cell r="I279">
            <v>9443319.6600000001</v>
          </cell>
          <cell r="J279">
            <v>9443319.6600000001</v>
          </cell>
          <cell r="K279">
            <v>9443319.6600000001</v>
          </cell>
          <cell r="L279">
            <v>9143319.6600000001</v>
          </cell>
          <cell r="M279">
            <v>9143319.6600000001</v>
          </cell>
          <cell r="N279">
            <v>9143319.6600000001</v>
          </cell>
          <cell r="O279">
            <v>9143319.6600000001</v>
          </cell>
          <cell r="P279">
            <v>9143319.6600000001</v>
          </cell>
          <cell r="Q279">
            <v>9143319.6600000001</v>
          </cell>
          <cell r="R279">
            <v>9143319.6600000001</v>
          </cell>
          <cell r="S279">
            <v>9043319.6600000001</v>
          </cell>
          <cell r="T279">
            <v>9043319.6600000001</v>
          </cell>
          <cell r="U279">
            <v>9043319.6600000001</v>
          </cell>
          <cell r="V279">
            <v>8384819.6600000001</v>
          </cell>
        </row>
        <row r="280">
          <cell r="A280" t="str">
            <v>LAC1472</v>
          </cell>
          <cell r="B280" t="str">
            <v>SW</v>
          </cell>
          <cell r="C280" t="str">
            <v>King Joe Incorporation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5396800.8799999999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</row>
        <row r="281">
          <cell r="A281" t="str">
            <v>LAC2143</v>
          </cell>
          <cell r="B281" t="str">
            <v>SW</v>
          </cell>
          <cell r="C281" t="str">
            <v>IYA PETER (MRS AFOLABI)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</row>
        <row r="282">
          <cell r="A282" t="str">
            <v>LAC2253</v>
          </cell>
          <cell r="B282" t="str">
            <v>SW</v>
          </cell>
          <cell r="C282" t="str">
            <v>EDWIN ONWUAMAIZU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2649810.17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</row>
        <row r="283">
          <cell r="A283" t="str">
            <v>LAC2254</v>
          </cell>
          <cell r="B283" t="str">
            <v>SW</v>
          </cell>
          <cell r="C283" t="str">
            <v>GEOMAN OKUMA (GM)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</row>
        <row r="284">
          <cell r="A284" t="str">
            <v>LAC2255</v>
          </cell>
          <cell r="B284" t="str">
            <v>SW</v>
          </cell>
          <cell r="C284" t="str">
            <v>IYA LATEFATH OLAITAN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2734772.06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</row>
        <row r="285">
          <cell r="A285" t="str">
            <v>LAC2256</v>
          </cell>
          <cell r="B285" t="str">
            <v>SW</v>
          </cell>
          <cell r="C285" t="str">
            <v>MARUF FAUZAT (AYISATH)</v>
          </cell>
          <cell r="D285">
            <v>3000</v>
          </cell>
          <cell r="E285">
            <v>3000</v>
          </cell>
          <cell r="F285">
            <v>3000</v>
          </cell>
          <cell r="G285">
            <v>3000</v>
          </cell>
          <cell r="H285">
            <v>3000</v>
          </cell>
          <cell r="I285">
            <v>3000</v>
          </cell>
          <cell r="J285">
            <v>3000</v>
          </cell>
          <cell r="K285">
            <v>3000</v>
          </cell>
          <cell r="L285">
            <v>3000</v>
          </cell>
          <cell r="M285">
            <v>3000</v>
          </cell>
          <cell r="N285">
            <v>3000</v>
          </cell>
          <cell r="O285">
            <v>3000</v>
          </cell>
          <cell r="P285">
            <v>3000</v>
          </cell>
          <cell r="Q285">
            <v>3000</v>
          </cell>
          <cell r="R285">
            <v>3000</v>
          </cell>
          <cell r="S285">
            <v>3000</v>
          </cell>
          <cell r="T285">
            <v>3000</v>
          </cell>
          <cell r="U285">
            <v>3000</v>
          </cell>
          <cell r="V285">
            <v>3000</v>
          </cell>
        </row>
        <row r="286">
          <cell r="A286" t="str">
            <v>LAC2259</v>
          </cell>
          <cell r="B286" t="str">
            <v>SW</v>
          </cell>
          <cell r="C286" t="str">
            <v>MOHAMED ALI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</row>
        <row r="287">
          <cell r="A287" t="str">
            <v>LAC2258</v>
          </cell>
          <cell r="B287" t="str">
            <v>SW</v>
          </cell>
          <cell r="C287" t="str">
            <v>IYA AHMED FALY</v>
          </cell>
          <cell r="D287">
            <v>8502.4</v>
          </cell>
          <cell r="E287">
            <v>168202.4</v>
          </cell>
          <cell r="F287">
            <v>0</v>
          </cell>
          <cell r="G287">
            <v>0</v>
          </cell>
          <cell r="H287">
            <v>0</v>
          </cell>
          <cell r="I287">
            <v>35916.75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</row>
        <row r="288">
          <cell r="A288" t="str">
            <v>LAC2268</v>
          </cell>
          <cell r="B288" t="str">
            <v>SW</v>
          </cell>
          <cell r="C288" t="str">
            <v>Ibrahim Yahaya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</row>
        <row r="289">
          <cell r="A289" t="str">
            <v>LAC3368</v>
          </cell>
          <cell r="B289" t="str">
            <v>SW</v>
          </cell>
          <cell r="C289" t="str">
            <v>FLORENCE AGBOOLA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976555.76</v>
          </cell>
          <cell r="T289">
            <v>0</v>
          </cell>
          <cell r="U289">
            <v>0</v>
          </cell>
          <cell r="V289">
            <v>0</v>
          </cell>
        </row>
        <row r="290">
          <cell r="A290" t="str">
            <v>LAC3519</v>
          </cell>
          <cell r="B290" t="str">
            <v>SW</v>
          </cell>
          <cell r="C290" t="str">
            <v>T.H. NIG. Enterprises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</row>
        <row r="291">
          <cell r="A291" t="str">
            <v>LAC3531</v>
          </cell>
          <cell r="B291" t="str">
            <v>SW</v>
          </cell>
          <cell r="C291" t="str">
            <v>CHUKWU EMERIE Stores Limited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</row>
        <row r="292">
          <cell r="A292" t="str">
            <v>LAC3572</v>
          </cell>
          <cell r="B292" t="str">
            <v>SW</v>
          </cell>
          <cell r="C292" t="str">
            <v>IYA KOKORO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</row>
        <row r="293">
          <cell r="A293" t="str">
            <v>SWC0914</v>
          </cell>
          <cell r="B293" t="str">
            <v>SW</v>
          </cell>
          <cell r="C293" t="str">
            <v>Mrs Dada Kolapo</v>
          </cell>
          <cell r="D293">
            <v>0</v>
          </cell>
          <cell r="E293">
            <v>0</v>
          </cell>
          <cell r="F293">
            <v>2427104.33</v>
          </cell>
          <cell r="G293">
            <v>0</v>
          </cell>
          <cell r="H293">
            <v>0</v>
          </cell>
          <cell r="I293">
            <v>1538428.35</v>
          </cell>
          <cell r="J293">
            <v>0</v>
          </cell>
          <cell r="K293">
            <v>0</v>
          </cell>
          <cell r="L293">
            <v>1945797.35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3213822.27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</row>
        <row r="294">
          <cell r="A294" t="str">
            <v>SWC1078</v>
          </cell>
          <cell r="B294" t="str">
            <v>SW</v>
          </cell>
          <cell r="C294" t="str">
            <v>Ali Yusuf</v>
          </cell>
          <cell r="D294">
            <v>891355</v>
          </cell>
          <cell r="E294">
            <v>891355</v>
          </cell>
          <cell r="F294">
            <v>891355</v>
          </cell>
          <cell r="G294">
            <v>891355</v>
          </cell>
          <cell r="H294">
            <v>891355</v>
          </cell>
          <cell r="I294">
            <v>891355</v>
          </cell>
          <cell r="J294">
            <v>891355</v>
          </cell>
          <cell r="K294">
            <v>891355</v>
          </cell>
          <cell r="L294">
            <v>891355</v>
          </cell>
          <cell r="M294">
            <v>891355</v>
          </cell>
          <cell r="N294">
            <v>891355</v>
          </cell>
          <cell r="O294">
            <v>891355</v>
          </cell>
          <cell r="P294">
            <v>891355</v>
          </cell>
          <cell r="Q294">
            <v>891355</v>
          </cell>
          <cell r="R294">
            <v>891355</v>
          </cell>
          <cell r="S294">
            <v>0</v>
          </cell>
          <cell r="T294">
            <v>891355</v>
          </cell>
          <cell r="U294">
            <v>891355</v>
          </cell>
          <cell r="V294">
            <v>891355</v>
          </cell>
        </row>
        <row r="295">
          <cell r="A295" t="str">
            <v>SWC1102</v>
          </cell>
          <cell r="B295" t="str">
            <v>SW</v>
          </cell>
          <cell r="C295" t="str">
            <v>Alhaja Mosadoluwa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2607783.9700000002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2666803.8599999985</v>
          </cell>
          <cell r="U295">
            <v>0</v>
          </cell>
          <cell r="V295">
            <v>4160923.8600000003</v>
          </cell>
        </row>
        <row r="296">
          <cell r="A296" t="str">
            <v>SWC1105</v>
          </cell>
          <cell r="B296" t="str">
            <v>SW</v>
          </cell>
          <cell r="C296" t="str">
            <v>Alhaja Tanimola Adeyinka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</row>
        <row r="297">
          <cell r="A297" t="str">
            <v>SWC1269</v>
          </cell>
          <cell r="B297" t="str">
            <v>SW</v>
          </cell>
          <cell r="C297" t="str">
            <v>Mrs. Ayinke Adebayo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2266566.9800000004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</row>
        <row r="298">
          <cell r="A298" t="str">
            <v>SWC2006</v>
          </cell>
          <cell r="B298" t="str">
            <v>SW</v>
          </cell>
          <cell r="C298" t="str">
            <v>MAVELLOUS STORE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</row>
        <row r="299">
          <cell r="A299" t="str">
            <v>SWC2092</v>
          </cell>
          <cell r="B299" t="str">
            <v>SW</v>
          </cell>
          <cell r="C299" t="str">
            <v>IYA TOPE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</row>
        <row r="300">
          <cell r="A300" t="str">
            <v>WCFA000001</v>
          </cell>
          <cell r="B300" t="str">
            <v>SW</v>
          </cell>
          <cell r="C300" t="str">
            <v>Iya Amina Rafiu</v>
          </cell>
          <cell r="D300">
            <v>0</v>
          </cell>
          <cell r="E300">
            <v>0</v>
          </cell>
          <cell r="F300">
            <v>3370448.62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4718555.26</v>
          </cell>
          <cell r="R300">
            <v>0</v>
          </cell>
          <cell r="S300">
            <v>0</v>
          </cell>
          <cell r="T300">
            <v>2042957.3999999994</v>
          </cell>
          <cell r="U300">
            <v>292957.40000000037</v>
          </cell>
          <cell r="V300">
            <v>292957.40000000037</v>
          </cell>
        </row>
        <row r="301">
          <cell r="A301" t="str">
            <v>WCFA000003</v>
          </cell>
          <cell r="B301" t="str">
            <v>SW</v>
          </cell>
          <cell r="C301" t="str">
            <v>Twins Sister</v>
          </cell>
          <cell r="D301">
            <v>0</v>
          </cell>
          <cell r="E301">
            <v>2520782.46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4163904.5999999978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</row>
        <row r="302">
          <cell r="A302" t="str">
            <v>WCFA000004</v>
          </cell>
          <cell r="B302" t="str">
            <v>SW</v>
          </cell>
          <cell r="C302" t="str">
            <v>Olaide Oguniyi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2072750.0199999996</v>
          </cell>
          <cell r="S302">
            <v>0</v>
          </cell>
          <cell r="T302">
            <v>0</v>
          </cell>
          <cell r="U302">
            <v>0</v>
          </cell>
          <cell r="V302">
            <v>267970.51999999955</v>
          </cell>
        </row>
        <row r="303">
          <cell r="A303" t="str">
            <v>WCFA000008</v>
          </cell>
          <cell r="B303" t="str">
            <v>SW</v>
          </cell>
          <cell r="C303" t="str">
            <v>Funmi Alira(Mrs)</v>
          </cell>
          <cell r="D303">
            <v>0</v>
          </cell>
          <cell r="E303">
            <v>0</v>
          </cell>
          <cell r="F303">
            <v>2439342.9700000002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</row>
        <row r="304">
          <cell r="A304" t="str">
            <v>WCFA000018</v>
          </cell>
          <cell r="B304" t="str">
            <v>SW</v>
          </cell>
          <cell r="C304" t="str">
            <v>Anifat Ibikunle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</row>
        <row r="305">
          <cell r="A305" t="str">
            <v>WCFA000021</v>
          </cell>
          <cell r="B305" t="str">
            <v>SW</v>
          </cell>
          <cell r="C305" t="str">
            <v>Iya Ramon Isiaka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</row>
        <row r="306">
          <cell r="A306" t="str">
            <v>WCFA000023</v>
          </cell>
          <cell r="B306" t="str">
            <v>SW</v>
          </cell>
          <cell r="C306" t="str">
            <v>Sadiq Sile (iya)</v>
          </cell>
          <cell r="D306">
            <v>0</v>
          </cell>
          <cell r="E306">
            <v>0</v>
          </cell>
          <cell r="F306">
            <v>2605193.21</v>
          </cell>
          <cell r="G306">
            <v>645193.21</v>
          </cell>
          <cell r="H306">
            <v>0</v>
          </cell>
          <cell r="I306">
            <v>0</v>
          </cell>
          <cell r="J306">
            <v>0</v>
          </cell>
          <cell r="K306">
            <v>330090.23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2777324.5300000003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6444873.5300000003</v>
          </cell>
        </row>
        <row r="307">
          <cell r="A307" t="str">
            <v>WCFA000026</v>
          </cell>
          <cell r="B307" t="str">
            <v>SW</v>
          </cell>
          <cell r="C307" t="str">
            <v>Latifat Ajiboye</v>
          </cell>
          <cell r="D307">
            <v>2149585.73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4180825.75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3654173.75</v>
          </cell>
          <cell r="R307">
            <v>833105.5</v>
          </cell>
          <cell r="S307">
            <v>681105.5</v>
          </cell>
          <cell r="T307">
            <v>0</v>
          </cell>
          <cell r="U307">
            <v>0</v>
          </cell>
          <cell r="V307">
            <v>0</v>
          </cell>
        </row>
        <row r="308">
          <cell r="A308" t="str">
            <v>WCFA000027</v>
          </cell>
          <cell r="B308" t="str">
            <v>SW</v>
          </cell>
          <cell r="C308" t="str">
            <v>Abdul Ramon Mujidat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</row>
        <row r="309">
          <cell r="A309" t="str">
            <v>WCFA000029</v>
          </cell>
          <cell r="B309" t="str">
            <v>SW</v>
          </cell>
          <cell r="C309" t="str">
            <v>Omolara Bello Iya</v>
          </cell>
          <cell r="D309">
            <v>0.5</v>
          </cell>
          <cell r="E309">
            <v>0.5</v>
          </cell>
          <cell r="F309">
            <v>0.5</v>
          </cell>
          <cell r="G309">
            <v>0.5</v>
          </cell>
          <cell r="H309">
            <v>0.5</v>
          </cell>
          <cell r="I309">
            <v>0.5</v>
          </cell>
          <cell r="J309">
            <v>0.5</v>
          </cell>
          <cell r="K309">
            <v>0.5</v>
          </cell>
          <cell r="L309">
            <v>0.5</v>
          </cell>
          <cell r="M309">
            <v>0.5</v>
          </cell>
          <cell r="N309">
            <v>0.5</v>
          </cell>
          <cell r="O309">
            <v>0.5</v>
          </cell>
          <cell r="P309">
            <v>0.5</v>
          </cell>
          <cell r="Q309">
            <v>0.5</v>
          </cell>
          <cell r="R309">
            <v>0.5</v>
          </cell>
          <cell r="S309">
            <v>0.5</v>
          </cell>
          <cell r="T309">
            <v>0.5</v>
          </cell>
          <cell r="U309">
            <v>0.5</v>
          </cell>
          <cell r="V309">
            <v>0.5</v>
          </cell>
        </row>
        <row r="310">
          <cell r="A310" t="str">
            <v>WCFA000034</v>
          </cell>
          <cell r="B310" t="str">
            <v>SW</v>
          </cell>
          <cell r="C310" t="str">
            <v>Mama Kemi Oluwalana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6002822.7699999996</v>
          </cell>
        </row>
        <row r="311">
          <cell r="A311" t="str">
            <v>WCFA000039</v>
          </cell>
          <cell r="B311" t="str">
            <v>SW</v>
          </cell>
          <cell r="C311" t="str">
            <v>Fausat Adetunji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520206.8200000003</v>
          </cell>
        </row>
        <row r="312">
          <cell r="A312" t="str">
            <v>WCFA000042</v>
          </cell>
          <cell r="B312" t="str">
            <v>SW</v>
          </cell>
          <cell r="C312" t="str">
            <v>Omolara Alamu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15155763.49</v>
          </cell>
          <cell r="V312">
            <v>0</v>
          </cell>
        </row>
        <row r="313">
          <cell r="A313" t="str">
            <v>WCFA000045</v>
          </cell>
          <cell r="B313" t="str">
            <v>SW</v>
          </cell>
          <cell r="C313" t="str">
            <v>Saidat Omotayo(Iya)</v>
          </cell>
          <cell r="D313">
            <v>3441641.94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16110302.58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23801264.640000001</v>
          </cell>
        </row>
        <row r="314">
          <cell r="A314" t="str">
            <v>WCFA000046</v>
          </cell>
          <cell r="B314" t="str">
            <v>SW</v>
          </cell>
          <cell r="C314" t="str">
            <v>Tale Morufat (Iya)</v>
          </cell>
          <cell r="D314">
            <v>0</v>
          </cell>
          <cell r="E314">
            <v>0</v>
          </cell>
          <cell r="F314">
            <v>1583561.87</v>
          </cell>
          <cell r="G314">
            <v>0</v>
          </cell>
          <cell r="H314">
            <v>0</v>
          </cell>
          <cell r="I314">
            <v>0</v>
          </cell>
          <cell r="J314">
            <v>1093935.8899999999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1099935.8899999999</v>
          </cell>
          <cell r="P314">
            <v>0</v>
          </cell>
          <cell r="Q314">
            <v>1414935.8899999997</v>
          </cell>
          <cell r="R314">
            <v>0</v>
          </cell>
          <cell r="S314">
            <v>1408180.7800000003</v>
          </cell>
          <cell r="T314">
            <v>0</v>
          </cell>
          <cell r="U314">
            <v>0</v>
          </cell>
          <cell r="V314">
            <v>2852140.78</v>
          </cell>
        </row>
        <row r="315">
          <cell r="A315" t="str">
            <v>WCFA000047</v>
          </cell>
          <cell r="B315" t="str">
            <v>SW</v>
          </cell>
          <cell r="C315" t="str">
            <v>Gbotie Makinde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1260819.99</v>
          </cell>
          <cell r="P315">
            <v>0</v>
          </cell>
          <cell r="Q315">
            <v>0</v>
          </cell>
          <cell r="R315">
            <v>0</v>
          </cell>
          <cell r="S315">
            <v>1174913.3200000003</v>
          </cell>
          <cell r="T315">
            <v>0</v>
          </cell>
          <cell r="U315">
            <v>0</v>
          </cell>
          <cell r="V315">
            <v>0</v>
          </cell>
        </row>
        <row r="316">
          <cell r="A316" t="str">
            <v>WCFA000049</v>
          </cell>
          <cell r="B316" t="str">
            <v>SW</v>
          </cell>
          <cell r="C316" t="str">
            <v>Jibola Aminu(Iya)</v>
          </cell>
          <cell r="D316">
            <v>1584031.74</v>
          </cell>
          <cell r="E316">
            <v>1584031.74</v>
          </cell>
          <cell r="F316">
            <v>1584031.74</v>
          </cell>
          <cell r="G316">
            <v>1584031.74</v>
          </cell>
          <cell r="H316">
            <v>1584031.74</v>
          </cell>
          <cell r="I316">
            <v>1574031.74</v>
          </cell>
          <cell r="J316">
            <v>1564031.74</v>
          </cell>
          <cell r="K316">
            <v>1559031.74</v>
          </cell>
          <cell r="L316">
            <v>1559031.74</v>
          </cell>
          <cell r="M316">
            <v>1559031.74</v>
          </cell>
          <cell r="N316">
            <v>1559031.74</v>
          </cell>
          <cell r="O316">
            <v>1559031.74</v>
          </cell>
          <cell r="P316">
            <v>1559031.74</v>
          </cell>
          <cell r="Q316">
            <v>1559031.74</v>
          </cell>
          <cell r="R316">
            <v>1559031.74</v>
          </cell>
          <cell r="S316">
            <v>1559031.74</v>
          </cell>
          <cell r="T316">
            <v>1559031.74</v>
          </cell>
          <cell r="U316">
            <v>1559031.74</v>
          </cell>
          <cell r="V316">
            <v>1559031.74</v>
          </cell>
        </row>
        <row r="317">
          <cell r="A317" t="str">
            <v>WCFA000052</v>
          </cell>
          <cell r="B317" t="str">
            <v>SW</v>
          </cell>
          <cell r="C317" t="str">
            <v>Mujidat Adepegba</v>
          </cell>
          <cell r="D317">
            <v>0</v>
          </cell>
          <cell r="E317">
            <v>0</v>
          </cell>
          <cell r="F317">
            <v>0</v>
          </cell>
          <cell r="G317">
            <v>134018</v>
          </cell>
          <cell r="H317">
            <v>0</v>
          </cell>
          <cell r="I317">
            <v>7910287.1900000004</v>
          </cell>
          <cell r="J317">
            <v>0</v>
          </cell>
          <cell r="K317">
            <v>0</v>
          </cell>
          <cell r="L317">
            <v>2612606.19</v>
          </cell>
          <cell r="M317">
            <v>0</v>
          </cell>
          <cell r="N317">
            <v>0</v>
          </cell>
          <cell r="O317">
            <v>0</v>
          </cell>
          <cell r="P317">
            <v>3706606.1899999995</v>
          </cell>
          <cell r="Q317">
            <v>1639106.189999999</v>
          </cell>
          <cell r="R317">
            <v>0</v>
          </cell>
          <cell r="S317">
            <v>0</v>
          </cell>
          <cell r="T317">
            <v>0</v>
          </cell>
          <cell r="U317">
            <v>270761.5</v>
          </cell>
          <cell r="V317">
            <v>634761.5</v>
          </cell>
        </row>
        <row r="318">
          <cell r="A318" t="str">
            <v>WCFA000054</v>
          </cell>
          <cell r="B318" t="str">
            <v>SW</v>
          </cell>
          <cell r="C318" t="str">
            <v>Funmi Idowu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</row>
        <row r="319">
          <cell r="A319" t="str">
            <v>WCFA000055</v>
          </cell>
          <cell r="B319" t="str">
            <v>SW</v>
          </cell>
          <cell r="C319" t="str">
            <v>Titi Alausa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8685800.0800000001</v>
          </cell>
        </row>
        <row r="320">
          <cell r="A320" t="str">
            <v>WCFA000057</v>
          </cell>
          <cell r="B320" t="str">
            <v>SW</v>
          </cell>
          <cell r="C320" t="str">
            <v>Tawakali Olisa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3723242.59</v>
          </cell>
          <cell r="S320">
            <v>0</v>
          </cell>
          <cell r="T320">
            <v>0</v>
          </cell>
          <cell r="U320">
            <v>0</v>
          </cell>
          <cell r="V320">
            <v>6347419.5899999999</v>
          </cell>
        </row>
        <row r="321">
          <cell r="A321" t="str">
            <v>WCFA000058</v>
          </cell>
          <cell r="B321" t="str">
            <v>SW</v>
          </cell>
          <cell r="C321" t="str">
            <v>Akeem Funmilayo</v>
          </cell>
          <cell r="D321">
            <v>925437.26</v>
          </cell>
          <cell r="E321">
            <v>925437.26</v>
          </cell>
          <cell r="F321">
            <v>925437.26</v>
          </cell>
          <cell r="G321">
            <v>875437.26</v>
          </cell>
          <cell r="H321">
            <v>825437.26</v>
          </cell>
          <cell r="I321">
            <v>740437.26</v>
          </cell>
          <cell r="J321">
            <v>720437.26</v>
          </cell>
          <cell r="K321">
            <v>720437.26</v>
          </cell>
          <cell r="L321">
            <v>610437.26</v>
          </cell>
          <cell r="M321">
            <v>610437.26</v>
          </cell>
          <cell r="N321">
            <v>610437.26</v>
          </cell>
          <cell r="O321">
            <v>610437.26</v>
          </cell>
          <cell r="P321">
            <v>610437.26</v>
          </cell>
          <cell r="Q321">
            <v>610437.26</v>
          </cell>
          <cell r="R321">
            <v>580437.26</v>
          </cell>
          <cell r="S321">
            <v>580437.26</v>
          </cell>
          <cell r="T321">
            <v>580437.26</v>
          </cell>
          <cell r="U321">
            <v>580437.26</v>
          </cell>
          <cell r="V321">
            <v>580437.26</v>
          </cell>
        </row>
        <row r="322">
          <cell r="A322" t="str">
            <v>WCFA000060</v>
          </cell>
          <cell r="B322" t="str">
            <v>SW</v>
          </cell>
          <cell r="C322" t="str">
            <v>Onipanla Todun</v>
          </cell>
          <cell r="D322">
            <v>2881618.78</v>
          </cell>
          <cell r="E322">
            <v>2881618.78</v>
          </cell>
          <cell r="F322">
            <v>2881618.78</v>
          </cell>
          <cell r="G322">
            <v>2881618.78</v>
          </cell>
          <cell r="H322">
            <v>2881618.78</v>
          </cell>
          <cell r="I322">
            <v>2881618.78</v>
          </cell>
          <cell r="J322">
            <v>2881618.78</v>
          </cell>
          <cell r="K322">
            <v>2881618.78</v>
          </cell>
          <cell r="L322">
            <v>2765618.78</v>
          </cell>
          <cell r="M322">
            <v>2765618.78</v>
          </cell>
          <cell r="N322">
            <v>2765618.78</v>
          </cell>
          <cell r="O322">
            <v>2765618.78</v>
          </cell>
          <cell r="P322">
            <v>2765618.78</v>
          </cell>
          <cell r="Q322">
            <v>2765618.78</v>
          </cell>
          <cell r="R322">
            <v>2765618.78</v>
          </cell>
          <cell r="S322">
            <v>2765618.78</v>
          </cell>
          <cell r="T322">
            <v>2765618.78</v>
          </cell>
          <cell r="U322">
            <v>2765618.78</v>
          </cell>
          <cell r="V322">
            <v>2765618.78</v>
          </cell>
        </row>
        <row r="323">
          <cell r="A323" t="str">
            <v>WCFA000061</v>
          </cell>
          <cell r="B323" t="str">
            <v>SW</v>
          </cell>
          <cell r="C323" t="str">
            <v>Salewa Stores</v>
          </cell>
          <cell r="D323">
            <v>0</v>
          </cell>
          <cell r="E323">
            <v>13459049.699999999</v>
          </cell>
          <cell r="F323">
            <v>0</v>
          </cell>
          <cell r="G323">
            <v>0</v>
          </cell>
          <cell r="H323">
            <v>0</v>
          </cell>
          <cell r="I323">
            <v>15453177.630000001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127416043.63</v>
          </cell>
          <cell r="U323">
            <v>122454543.63</v>
          </cell>
          <cell r="V323">
            <v>110454543.63</v>
          </cell>
        </row>
        <row r="324">
          <cell r="A324" t="str">
            <v>WCFA000071</v>
          </cell>
          <cell r="B324" t="str">
            <v>SW</v>
          </cell>
          <cell r="C324" t="str">
            <v>Eskay Tajudeen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</row>
        <row r="325">
          <cell r="A325" t="str">
            <v>WCFA000073</v>
          </cell>
          <cell r="B325" t="str">
            <v>SW</v>
          </cell>
          <cell r="C325" t="str">
            <v>Mutiyat Olawuwo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</row>
        <row r="326">
          <cell r="A326" t="str">
            <v>WCFA000074</v>
          </cell>
          <cell r="B326" t="str">
            <v>SW</v>
          </cell>
          <cell r="C326" t="str">
            <v>Aderibigbe Jumoke</v>
          </cell>
          <cell r="D326">
            <v>253385.67</v>
          </cell>
          <cell r="E326">
            <v>0</v>
          </cell>
          <cell r="F326">
            <v>0</v>
          </cell>
          <cell r="G326">
            <v>2965385.67</v>
          </cell>
          <cell r="H326">
            <v>1648911.39</v>
          </cell>
          <cell r="I326">
            <v>264233.96999999997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</row>
        <row r="327">
          <cell r="A327" t="str">
            <v>WCFA000075</v>
          </cell>
          <cell r="B327" t="str">
            <v>SW</v>
          </cell>
          <cell r="C327" t="str">
            <v>Hammed Idowu</v>
          </cell>
          <cell r="D327">
            <v>0</v>
          </cell>
          <cell r="E327">
            <v>0</v>
          </cell>
          <cell r="F327">
            <v>0</v>
          </cell>
          <cell r="G327">
            <v>162660.39000000001</v>
          </cell>
          <cell r="H327">
            <v>0</v>
          </cell>
          <cell r="I327">
            <v>2633031.41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8310580.7200000016</v>
          </cell>
        </row>
        <row r="328">
          <cell r="A328" t="str">
            <v>WCFA000082</v>
          </cell>
          <cell r="B328" t="str">
            <v>SW</v>
          </cell>
          <cell r="C328" t="str">
            <v>Adelaja D.A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1602896.5</v>
          </cell>
          <cell r="P328">
            <v>2424896.5</v>
          </cell>
          <cell r="Q328">
            <v>1924896.5</v>
          </cell>
          <cell r="R328">
            <v>1924896.5</v>
          </cell>
          <cell r="S328">
            <v>1924896.5</v>
          </cell>
          <cell r="T328">
            <v>1924896.5</v>
          </cell>
          <cell r="U328">
            <v>1924896.5</v>
          </cell>
          <cell r="V328">
            <v>1924896.5</v>
          </cell>
        </row>
        <row r="329">
          <cell r="A329" t="str">
            <v>SWC0009</v>
          </cell>
          <cell r="B329" t="str">
            <v>SW</v>
          </cell>
          <cell r="C329" t="str">
            <v>Arewa Toyin O.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</row>
        <row r="330">
          <cell r="A330" t="str">
            <v>SWC0086</v>
          </cell>
          <cell r="B330" t="str">
            <v>SW</v>
          </cell>
          <cell r="C330" t="str">
            <v>Mrs Adeosun Funmilayo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</row>
        <row r="331">
          <cell r="A331" t="str">
            <v>SWC0934</v>
          </cell>
          <cell r="B331" t="str">
            <v>SW</v>
          </cell>
          <cell r="C331" t="str">
            <v>Mrs Balikis Oseni (Iya Malik)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1549000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</row>
        <row r="332">
          <cell r="A332" t="str">
            <v>SWC1039</v>
          </cell>
          <cell r="B332" t="str">
            <v>SW</v>
          </cell>
          <cell r="C332" t="str">
            <v>Alhaja Oniwiridi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</row>
        <row r="333">
          <cell r="A333" t="str">
            <v>SWC1886</v>
          </cell>
          <cell r="B333" t="str">
            <v>SW</v>
          </cell>
          <cell r="C333" t="str">
            <v>Zino Stores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</row>
        <row r="334">
          <cell r="A334" t="str">
            <v>WCFA000088</v>
          </cell>
          <cell r="B334" t="str">
            <v>SW</v>
          </cell>
          <cell r="C334" t="str">
            <v>Alfa Yahaya</v>
          </cell>
          <cell r="D334">
            <v>0</v>
          </cell>
          <cell r="E334">
            <v>0</v>
          </cell>
          <cell r="F334">
            <v>10430637.689999999</v>
          </cell>
          <cell r="G334">
            <v>2945897.69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5743099.21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</row>
        <row r="335">
          <cell r="A335" t="str">
            <v>WCFA000090</v>
          </cell>
          <cell r="B335" t="str">
            <v>SW</v>
          </cell>
          <cell r="C335" t="str">
            <v>Musili Sanni Ramota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</row>
        <row r="336">
          <cell r="A336" t="str">
            <v>WCFA000091</v>
          </cell>
          <cell r="B336" t="str">
            <v>SW</v>
          </cell>
          <cell r="C336" t="str">
            <v>Mumini Onikepe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</row>
        <row r="337">
          <cell r="A337" t="str">
            <v>WCFA000095</v>
          </cell>
          <cell r="B337" t="str">
            <v>SW</v>
          </cell>
          <cell r="C337" t="str">
            <v>Iya Lukman</v>
          </cell>
          <cell r="D337">
            <v>2253629.21</v>
          </cell>
          <cell r="E337">
            <v>1753629.21</v>
          </cell>
          <cell r="F337">
            <v>1753629.21</v>
          </cell>
          <cell r="G337">
            <v>1253629.21</v>
          </cell>
          <cell r="H337">
            <v>753629.21</v>
          </cell>
          <cell r="I337">
            <v>753629.21</v>
          </cell>
          <cell r="J337">
            <v>253629.21</v>
          </cell>
          <cell r="K337">
            <v>253629.21</v>
          </cell>
          <cell r="L337">
            <v>253629.21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</row>
        <row r="338">
          <cell r="A338" t="str">
            <v>WCFA000096</v>
          </cell>
          <cell r="B338" t="str">
            <v>SW</v>
          </cell>
          <cell r="C338" t="str">
            <v>Salimat Elejo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</row>
        <row r="339">
          <cell r="A339" t="str">
            <v>WCFA000097</v>
          </cell>
          <cell r="B339" t="str">
            <v>SW</v>
          </cell>
          <cell r="C339" t="str">
            <v>Kikelomo Iman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</row>
        <row r="340">
          <cell r="A340" t="str">
            <v>WCFA000098</v>
          </cell>
          <cell r="B340" t="str">
            <v>SW</v>
          </cell>
          <cell r="C340" t="str">
            <v>Rukayat Folorunsho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</row>
        <row r="341">
          <cell r="A341" t="str">
            <v>WCFA000099</v>
          </cell>
          <cell r="B341" t="str">
            <v>SW</v>
          </cell>
          <cell r="C341" t="str">
            <v>Iya Kemi</v>
          </cell>
          <cell r="D341">
            <v>0</v>
          </cell>
          <cell r="E341">
            <v>0</v>
          </cell>
          <cell r="F341">
            <v>0.05</v>
          </cell>
          <cell r="G341">
            <v>0.05</v>
          </cell>
          <cell r="H341">
            <v>0</v>
          </cell>
          <cell r="I341">
            <v>0.05</v>
          </cell>
          <cell r="J341">
            <v>0.05</v>
          </cell>
          <cell r="K341">
            <v>0.05</v>
          </cell>
          <cell r="L341">
            <v>0.05</v>
          </cell>
          <cell r="M341">
            <v>0.05</v>
          </cell>
          <cell r="N341">
            <v>0.05</v>
          </cell>
          <cell r="O341">
            <v>0.05</v>
          </cell>
          <cell r="P341">
            <v>0.05</v>
          </cell>
          <cell r="Q341">
            <v>0.05</v>
          </cell>
          <cell r="R341">
            <v>0.05</v>
          </cell>
          <cell r="S341">
            <v>0.05</v>
          </cell>
          <cell r="T341">
            <v>0.05</v>
          </cell>
          <cell r="U341">
            <v>0.05</v>
          </cell>
          <cell r="V341">
            <v>0.05</v>
          </cell>
        </row>
        <row r="342">
          <cell r="A342" t="str">
            <v>WCFA000102</v>
          </cell>
          <cell r="B342" t="str">
            <v>SW</v>
          </cell>
          <cell r="C342" t="str">
            <v>Iya Sadiat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</row>
        <row r="343">
          <cell r="A343" t="str">
            <v>WCFA000103</v>
          </cell>
          <cell r="B343" t="str">
            <v>SW</v>
          </cell>
          <cell r="C343" t="str">
            <v>Alh Taiye</v>
          </cell>
          <cell r="D343">
            <v>568991.35</v>
          </cell>
          <cell r="E343">
            <v>568991.35</v>
          </cell>
          <cell r="F343">
            <v>568991.35</v>
          </cell>
          <cell r="G343">
            <v>568991.35</v>
          </cell>
          <cell r="H343">
            <v>568991.35</v>
          </cell>
          <cell r="I343">
            <v>568991.35</v>
          </cell>
          <cell r="J343">
            <v>568991.35</v>
          </cell>
          <cell r="K343">
            <v>568991.35</v>
          </cell>
          <cell r="L343">
            <v>568991.35</v>
          </cell>
          <cell r="M343">
            <v>568991.35</v>
          </cell>
          <cell r="N343">
            <v>568991.35</v>
          </cell>
          <cell r="O343">
            <v>568991.35</v>
          </cell>
          <cell r="P343">
            <v>568991.35</v>
          </cell>
          <cell r="Q343">
            <v>568991.35</v>
          </cell>
          <cell r="R343">
            <v>568991.35</v>
          </cell>
          <cell r="S343">
            <v>568991.35</v>
          </cell>
          <cell r="T343">
            <v>568991.35</v>
          </cell>
          <cell r="U343">
            <v>538991.35</v>
          </cell>
          <cell r="V343">
            <v>538991.35</v>
          </cell>
        </row>
        <row r="344">
          <cell r="A344" t="str">
            <v>WCFA000113</v>
          </cell>
          <cell r="B344" t="str">
            <v>SW</v>
          </cell>
          <cell r="C344" t="str">
            <v>Alh Hamsat Sabitiyu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</row>
        <row r="345">
          <cell r="A345" t="str">
            <v>WCFA000116</v>
          </cell>
          <cell r="B345" t="str">
            <v>SW</v>
          </cell>
          <cell r="C345" t="str">
            <v>Fausat Najeem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</row>
        <row r="346">
          <cell r="A346" t="str">
            <v>WCFA000672</v>
          </cell>
          <cell r="B346" t="str">
            <v>SW</v>
          </cell>
          <cell r="C346" t="str">
            <v>Tajudeen Opeyemi (Iya Nofi)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10574297.85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3955824.2099999981</v>
          </cell>
          <cell r="T346">
            <v>0</v>
          </cell>
          <cell r="U346">
            <v>0</v>
          </cell>
          <cell r="V346">
            <v>0</v>
          </cell>
        </row>
        <row r="347">
          <cell r="A347" t="str">
            <v>CTAE0002</v>
          </cell>
          <cell r="B347" t="str">
            <v>SW</v>
          </cell>
          <cell r="C347" t="str">
            <v>ALHAJI ABIODUN  BELLO</v>
          </cell>
          <cell r="D347">
            <v>1132345.3999999999</v>
          </cell>
          <cell r="E347">
            <v>1132345.3999999999</v>
          </cell>
          <cell r="F347">
            <v>1132345.3999999999</v>
          </cell>
          <cell r="G347">
            <v>1032345.4</v>
          </cell>
          <cell r="H347">
            <v>932345.4</v>
          </cell>
          <cell r="I347">
            <v>932345.4</v>
          </cell>
          <cell r="J347">
            <v>932345.4</v>
          </cell>
          <cell r="K347">
            <v>932345.4</v>
          </cell>
          <cell r="L347">
            <v>932345.4</v>
          </cell>
          <cell r="M347">
            <v>932345.4</v>
          </cell>
          <cell r="N347">
            <v>932345.4</v>
          </cell>
          <cell r="O347">
            <v>932345.4</v>
          </cell>
          <cell r="P347">
            <v>932345.4</v>
          </cell>
          <cell r="Q347">
            <v>932345.4</v>
          </cell>
          <cell r="R347">
            <v>932345.4</v>
          </cell>
          <cell r="S347">
            <v>932345.4</v>
          </cell>
          <cell r="T347">
            <v>932345.4</v>
          </cell>
          <cell r="U347">
            <v>932345.4</v>
          </cell>
          <cell r="V347">
            <v>932345.4</v>
          </cell>
        </row>
        <row r="348">
          <cell r="A348" t="str">
            <v>CTAE0003</v>
          </cell>
          <cell r="B348" t="str">
            <v>SW</v>
          </cell>
          <cell r="C348" t="str">
            <v>ALHAJI ADEYELE ADEPATE</v>
          </cell>
          <cell r="D348">
            <v>1593784.12</v>
          </cell>
          <cell r="E348">
            <v>1593784.12</v>
          </cell>
          <cell r="F348">
            <v>1593784.12</v>
          </cell>
          <cell r="G348">
            <v>1518784.12</v>
          </cell>
          <cell r="H348">
            <v>1518784.12</v>
          </cell>
          <cell r="I348">
            <v>1218784.1200000001</v>
          </cell>
          <cell r="J348">
            <v>1218784.1200000001</v>
          </cell>
          <cell r="K348">
            <v>1168784.1200000001</v>
          </cell>
          <cell r="L348">
            <v>1168784.1200000001</v>
          </cell>
          <cell r="M348">
            <v>1168784.1200000001</v>
          </cell>
          <cell r="N348">
            <v>1168784.1200000001</v>
          </cell>
          <cell r="O348">
            <v>1168784.1200000001</v>
          </cell>
          <cell r="P348">
            <v>1168784.1200000001</v>
          </cell>
          <cell r="Q348">
            <v>722784.12</v>
          </cell>
          <cell r="R348">
            <v>822784.12</v>
          </cell>
          <cell r="S348">
            <v>822784.12</v>
          </cell>
          <cell r="T348">
            <v>822784.12</v>
          </cell>
          <cell r="U348">
            <v>822784.12</v>
          </cell>
          <cell r="V348">
            <v>822784.12</v>
          </cell>
        </row>
        <row r="349">
          <cell r="A349" t="str">
            <v>CTAE0006</v>
          </cell>
          <cell r="B349" t="str">
            <v>SW</v>
          </cell>
          <cell r="C349" t="str">
            <v>MR AJAYI  AYINKE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</row>
        <row r="350">
          <cell r="A350" t="str">
            <v>CTAE0008</v>
          </cell>
          <cell r="B350" t="str">
            <v>SW</v>
          </cell>
          <cell r="C350" t="str">
            <v>MRS ALABI LUKMAN</v>
          </cell>
          <cell r="D350">
            <v>59862</v>
          </cell>
          <cell r="E350">
            <v>59862</v>
          </cell>
          <cell r="F350">
            <v>59862</v>
          </cell>
          <cell r="G350">
            <v>59862</v>
          </cell>
          <cell r="H350">
            <v>59862</v>
          </cell>
          <cell r="I350">
            <v>59862</v>
          </cell>
          <cell r="J350">
            <v>59862</v>
          </cell>
          <cell r="K350">
            <v>59862</v>
          </cell>
          <cell r="L350">
            <v>59862</v>
          </cell>
          <cell r="M350">
            <v>59862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</row>
        <row r="351">
          <cell r="A351" t="str">
            <v>CTAE0013</v>
          </cell>
          <cell r="B351" t="str">
            <v>SW</v>
          </cell>
          <cell r="C351" t="str">
            <v>AROWOLO TAIBAT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15687772.6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</row>
        <row r="352">
          <cell r="A352" t="str">
            <v>CTAE0017</v>
          </cell>
          <cell r="B352" t="str">
            <v>SW</v>
          </cell>
          <cell r="C352" t="str">
            <v>BOLTIKAY NIG LIMITED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</row>
        <row r="353">
          <cell r="A353" t="str">
            <v>CTAE0018</v>
          </cell>
          <cell r="B353" t="str">
            <v>SW</v>
          </cell>
          <cell r="C353" t="str">
            <v>DAYO OLAREWAJU ODEBODE</v>
          </cell>
          <cell r="D353">
            <v>0</v>
          </cell>
          <cell r="E353">
            <v>0</v>
          </cell>
          <cell r="F353">
            <v>1752056.29</v>
          </cell>
          <cell r="G353">
            <v>2659532.29</v>
          </cell>
          <cell r="H353">
            <v>1998094.75</v>
          </cell>
          <cell r="I353">
            <v>1909532.29</v>
          </cell>
          <cell r="J353">
            <v>1709532.29</v>
          </cell>
          <cell r="K353">
            <v>1459532.29</v>
          </cell>
          <cell r="L353">
            <v>1209532.29</v>
          </cell>
          <cell r="M353">
            <v>909532.29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</row>
        <row r="354">
          <cell r="A354" t="str">
            <v>LAC3996</v>
          </cell>
          <cell r="B354" t="str">
            <v>SW</v>
          </cell>
          <cell r="C354" t="str">
            <v>MR EDATOMOLA KAZEEM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</row>
        <row r="355">
          <cell r="A355" t="str">
            <v>CTAE0020</v>
          </cell>
          <cell r="B355" t="str">
            <v>SW</v>
          </cell>
          <cell r="C355" t="str">
            <v>MR EDATOMOLA KAZEEM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53.75</v>
          </cell>
          <cell r="S355">
            <v>53.75</v>
          </cell>
          <cell r="T355">
            <v>0</v>
          </cell>
          <cell r="U355">
            <v>53.75</v>
          </cell>
          <cell r="V355">
            <v>0</v>
          </cell>
        </row>
        <row r="356">
          <cell r="A356" t="str">
            <v>CTAE0023</v>
          </cell>
          <cell r="B356" t="str">
            <v>SW</v>
          </cell>
          <cell r="C356" t="str">
            <v>ALH. FOLU  F. OGUNDALU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1735028.29</v>
          </cell>
          <cell r="K356">
            <v>0</v>
          </cell>
          <cell r="L356">
            <v>0</v>
          </cell>
          <cell r="M356">
            <v>2131136.1800000002</v>
          </cell>
          <cell r="N356">
            <v>0</v>
          </cell>
          <cell r="O356">
            <v>0</v>
          </cell>
          <cell r="P356">
            <v>0</v>
          </cell>
          <cell r="Q356">
            <v>2105946.6800000002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</row>
        <row r="357">
          <cell r="A357" t="str">
            <v>CTAE0026</v>
          </cell>
          <cell r="B357" t="str">
            <v>SW</v>
          </cell>
          <cell r="C357" t="str">
            <v>MR GANIYU YAHAYA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14068725.65</v>
          </cell>
          <cell r="S357">
            <v>12965821.65</v>
          </cell>
          <cell r="T357">
            <v>13159773.65</v>
          </cell>
          <cell r="U357">
            <v>13159773.65</v>
          </cell>
          <cell r="V357">
            <v>13159773.65</v>
          </cell>
        </row>
        <row r="358">
          <cell r="A358" t="str">
            <v>CTAE0031</v>
          </cell>
          <cell r="B358" t="str">
            <v>SW</v>
          </cell>
          <cell r="C358" t="str">
            <v>ALH LUKMAN BELLO</v>
          </cell>
          <cell r="D358">
            <v>7543807.21</v>
          </cell>
          <cell r="E358">
            <v>7543807.21</v>
          </cell>
          <cell r="F358">
            <v>7543807.21</v>
          </cell>
          <cell r="G358">
            <v>6943232.21</v>
          </cell>
          <cell r="H358">
            <v>6443232.21</v>
          </cell>
          <cell r="I358">
            <v>6443232.21</v>
          </cell>
          <cell r="J358">
            <v>6443232.21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</row>
        <row r="359">
          <cell r="A359" t="str">
            <v>CTAE0032</v>
          </cell>
          <cell r="B359" t="str">
            <v>SW</v>
          </cell>
          <cell r="C359" t="str">
            <v>MR MADINAT  YUSUF</v>
          </cell>
          <cell r="D359">
            <v>1450313.72</v>
          </cell>
          <cell r="E359">
            <v>950313.72</v>
          </cell>
          <cell r="F359">
            <v>950313.72</v>
          </cell>
          <cell r="G359">
            <v>935313.72</v>
          </cell>
          <cell r="H359">
            <v>435313.72</v>
          </cell>
          <cell r="I359">
            <v>435313.72</v>
          </cell>
          <cell r="J359">
            <v>435313.72</v>
          </cell>
          <cell r="K359">
            <v>270313.71999999997</v>
          </cell>
          <cell r="L359">
            <v>270313.71999999997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3503106.79</v>
          </cell>
          <cell r="V359">
            <v>0</v>
          </cell>
        </row>
        <row r="360">
          <cell r="A360" t="str">
            <v>CTAE0037</v>
          </cell>
          <cell r="B360" t="str">
            <v>SW</v>
          </cell>
          <cell r="C360" t="str">
            <v>MRS OKEKE FELICIA</v>
          </cell>
          <cell r="D360">
            <v>783946.68</v>
          </cell>
          <cell r="E360">
            <v>783946.68</v>
          </cell>
          <cell r="F360">
            <v>783946.68</v>
          </cell>
          <cell r="G360">
            <v>783946.68</v>
          </cell>
          <cell r="H360">
            <v>583946.68000000005</v>
          </cell>
          <cell r="I360">
            <v>583946.68000000005</v>
          </cell>
          <cell r="J360">
            <v>583946.68000000005</v>
          </cell>
          <cell r="K360">
            <v>583946.68000000005</v>
          </cell>
          <cell r="L360">
            <v>583946.68000000005</v>
          </cell>
          <cell r="M360">
            <v>583946.68000000005</v>
          </cell>
          <cell r="N360">
            <v>583946.68000000005</v>
          </cell>
          <cell r="O360">
            <v>583946.68000000005</v>
          </cell>
          <cell r="P360">
            <v>523946.68</v>
          </cell>
          <cell r="Q360">
            <v>523946.68</v>
          </cell>
          <cell r="R360">
            <v>453946.68</v>
          </cell>
          <cell r="S360">
            <v>453946.68</v>
          </cell>
          <cell r="T360">
            <v>453946.68</v>
          </cell>
          <cell r="U360">
            <v>453946.68</v>
          </cell>
          <cell r="V360">
            <v>453946.68</v>
          </cell>
        </row>
        <row r="361">
          <cell r="A361" t="str">
            <v>CTAE0041</v>
          </cell>
          <cell r="B361" t="str">
            <v>SW</v>
          </cell>
          <cell r="C361" t="str">
            <v>Mattew Okonkwo</v>
          </cell>
          <cell r="D361">
            <v>0</v>
          </cell>
          <cell r="E361">
            <v>0</v>
          </cell>
          <cell r="F361">
            <v>8472893.5500000007</v>
          </cell>
          <cell r="G361">
            <v>0</v>
          </cell>
          <cell r="H361">
            <v>0</v>
          </cell>
          <cell r="I361">
            <v>5719561.0700000003</v>
          </cell>
          <cell r="J361">
            <v>174702.55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</row>
        <row r="362">
          <cell r="A362" t="str">
            <v>CTAE0042</v>
          </cell>
          <cell r="B362" t="str">
            <v>SW</v>
          </cell>
          <cell r="C362" t="str">
            <v>MR R A IBRAHIM</v>
          </cell>
          <cell r="D362">
            <v>0</v>
          </cell>
          <cell r="E362">
            <v>319817.90000000002</v>
          </cell>
          <cell r="F362">
            <v>0</v>
          </cell>
          <cell r="G362">
            <v>0</v>
          </cell>
          <cell r="H362">
            <v>0</v>
          </cell>
          <cell r="I362">
            <v>3809065.46</v>
          </cell>
          <cell r="J362">
            <v>0</v>
          </cell>
          <cell r="K362">
            <v>0</v>
          </cell>
          <cell r="L362">
            <v>3204412.9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</row>
        <row r="363">
          <cell r="A363" t="str">
            <v>CTAE0045</v>
          </cell>
          <cell r="B363" t="str">
            <v>SW</v>
          </cell>
          <cell r="C363" t="str">
            <v>MRS SEMO &amp; CO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</row>
        <row r="364">
          <cell r="A364" t="str">
            <v>CTAE0047</v>
          </cell>
          <cell r="B364" t="str">
            <v>SW</v>
          </cell>
          <cell r="C364" t="str">
            <v>MR.  SEGUN ADEMOLA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18194573.93</v>
          </cell>
          <cell r="I364">
            <v>0</v>
          </cell>
          <cell r="J364">
            <v>0</v>
          </cell>
          <cell r="K364">
            <v>8289877.3399999999</v>
          </cell>
          <cell r="L364">
            <v>10337877.34</v>
          </cell>
          <cell r="M364">
            <v>10337877.34</v>
          </cell>
          <cell r="N364">
            <v>1618977.34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</row>
        <row r="365">
          <cell r="A365" t="str">
            <v>CTAE0052</v>
          </cell>
          <cell r="B365" t="str">
            <v>SW</v>
          </cell>
          <cell r="C365" t="str">
            <v>MR TOYOSI OSILAJA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</row>
        <row r="366">
          <cell r="A366" t="str">
            <v>CTAE0054</v>
          </cell>
          <cell r="B366" t="str">
            <v>SW</v>
          </cell>
          <cell r="C366" t="str">
            <v>MESSRS YAKUBU AISHA</v>
          </cell>
          <cell r="D366">
            <v>575138.28</v>
          </cell>
          <cell r="E366">
            <v>0</v>
          </cell>
          <cell r="F366">
            <v>0</v>
          </cell>
          <cell r="G366">
            <v>2375897.2799999998</v>
          </cell>
          <cell r="H366">
            <v>0</v>
          </cell>
          <cell r="I366">
            <v>3058835.58</v>
          </cell>
          <cell r="J366">
            <v>0</v>
          </cell>
          <cell r="K366">
            <v>0</v>
          </cell>
          <cell r="L366">
            <v>1508181.28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</row>
        <row r="367">
          <cell r="A367" t="str">
            <v>CTAE0058</v>
          </cell>
          <cell r="B367" t="str">
            <v>SW</v>
          </cell>
          <cell r="C367" t="str">
            <v>Jakande Iya Samson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</row>
        <row r="368">
          <cell r="A368" t="str">
            <v>CTAE0064</v>
          </cell>
          <cell r="B368" t="str">
            <v>SW</v>
          </cell>
          <cell r="C368" t="str">
            <v>Taofiq Yahaya</v>
          </cell>
          <cell r="D368">
            <v>341245</v>
          </cell>
          <cell r="E368">
            <v>341245</v>
          </cell>
          <cell r="F368">
            <v>341245</v>
          </cell>
          <cell r="G368">
            <v>321245</v>
          </cell>
          <cell r="H368">
            <v>251218.12</v>
          </cell>
          <cell r="I368">
            <v>271245</v>
          </cell>
          <cell r="J368">
            <v>241245</v>
          </cell>
          <cell r="K368">
            <v>241245</v>
          </cell>
          <cell r="L368">
            <v>221245</v>
          </cell>
          <cell r="M368">
            <v>221245</v>
          </cell>
          <cell r="N368">
            <v>221245</v>
          </cell>
          <cell r="O368">
            <v>221245</v>
          </cell>
          <cell r="P368">
            <v>221245</v>
          </cell>
          <cell r="Q368">
            <v>221245</v>
          </cell>
          <cell r="R368">
            <v>201245</v>
          </cell>
          <cell r="S368">
            <v>201245</v>
          </cell>
          <cell r="T368">
            <v>201245</v>
          </cell>
          <cell r="U368">
            <v>201245</v>
          </cell>
          <cell r="V368">
            <v>201245</v>
          </cell>
        </row>
        <row r="369">
          <cell r="A369" t="str">
            <v>LAC0017</v>
          </cell>
          <cell r="B369" t="str">
            <v>SW</v>
          </cell>
          <cell r="C369" t="str">
            <v>Abolaji Enterprises</v>
          </cell>
          <cell r="D369">
            <v>8027393.1200000001</v>
          </cell>
          <cell r="E369">
            <v>8027393.1200000001</v>
          </cell>
          <cell r="F369">
            <v>8027393.1200000001</v>
          </cell>
          <cell r="G369">
            <v>3237691.12</v>
          </cell>
          <cell r="H369">
            <v>3237691.12</v>
          </cell>
          <cell r="I369">
            <v>3037691.12</v>
          </cell>
          <cell r="J369">
            <v>3037691.12</v>
          </cell>
          <cell r="K369">
            <v>2517691.12</v>
          </cell>
          <cell r="L369">
            <v>2107691.12</v>
          </cell>
          <cell r="M369">
            <v>1462691.12</v>
          </cell>
          <cell r="N369">
            <v>1462691.12</v>
          </cell>
          <cell r="O369">
            <v>1462691.12</v>
          </cell>
          <cell r="P369">
            <v>962691.12</v>
          </cell>
          <cell r="Q369">
            <v>962691.12</v>
          </cell>
          <cell r="R369">
            <v>962691.12</v>
          </cell>
          <cell r="S369">
            <v>962691.12</v>
          </cell>
          <cell r="T369">
            <v>962691.12</v>
          </cell>
          <cell r="U369">
            <v>962691.12</v>
          </cell>
          <cell r="V369">
            <v>962691.12</v>
          </cell>
        </row>
        <row r="370">
          <cell r="A370" t="str">
            <v>LAC0160</v>
          </cell>
          <cell r="B370" t="str">
            <v>SW</v>
          </cell>
          <cell r="C370" t="str">
            <v>Mumuni Ibrahim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</row>
        <row r="371">
          <cell r="A371" t="str">
            <v>LAC0161</v>
          </cell>
          <cell r="B371" t="str">
            <v>SW</v>
          </cell>
          <cell r="C371" t="str">
            <v>Blessed Kanayo</v>
          </cell>
          <cell r="D371">
            <v>1882348.51</v>
          </cell>
          <cell r="E371">
            <v>0</v>
          </cell>
          <cell r="F371">
            <v>0</v>
          </cell>
          <cell r="G371">
            <v>5957693.5099999998</v>
          </cell>
          <cell r="H371">
            <v>0</v>
          </cell>
          <cell r="I371">
            <v>0</v>
          </cell>
          <cell r="J371">
            <v>3860691.81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</row>
        <row r="372">
          <cell r="A372" t="str">
            <v>LAC3995</v>
          </cell>
          <cell r="B372" t="str">
            <v>SW</v>
          </cell>
          <cell r="C372" t="str">
            <v>Marthy B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</row>
        <row r="373">
          <cell r="A373" t="str">
            <v>LAC0424</v>
          </cell>
          <cell r="B373" t="str">
            <v>SW</v>
          </cell>
          <cell r="C373" t="str">
            <v>BANKOLE STORE</v>
          </cell>
          <cell r="D373">
            <v>1779186.62</v>
          </cell>
          <cell r="E373">
            <v>1779186.62</v>
          </cell>
          <cell r="F373">
            <v>1027186.62</v>
          </cell>
          <cell r="G373">
            <v>1027186.62</v>
          </cell>
          <cell r="H373">
            <v>1027186.62</v>
          </cell>
          <cell r="I373">
            <v>1027186.62</v>
          </cell>
          <cell r="J373">
            <v>827186.62</v>
          </cell>
          <cell r="K373">
            <v>827186.62</v>
          </cell>
          <cell r="L373">
            <v>827186.62</v>
          </cell>
          <cell r="M373">
            <v>827186.62</v>
          </cell>
          <cell r="N373">
            <v>327186.62</v>
          </cell>
          <cell r="O373">
            <v>327186.62</v>
          </cell>
          <cell r="P373">
            <v>327186.62</v>
          </cell>
          <cell r="Q373">
            <v>327186.62</v>
          </cell>
          <cell r="R373">
            <v>327186.62</v>
          </cell>
          <cell r="S373">
            <v>327186.62</v>
          </cell>
          <cell r="T373">
            <v>327186.62</v>
          </cell>
          <cell r="U373">
            <v>327186.62</v>
          </cell>
          <cell r="V373">
            <v>327186.62</v>
          </cell>
        </row>
        <row r="374">
          <cell r="A374" t="str">
            <v>LAC0429</v>
          </cell>
          <cell r="B374" t="str">
            <v>SW</v>
          </cell>
          <cell r="C374" t="str">
            <v>DAMTOY NIG LTD</v>
          </cell>
          <cell r="D374">
            <v>0</v>
          </cell>
          <cell r="E374">
            <v>5252072.12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</row>
        <row r="375">
          <cell r="A375" t="str">
            <v>LAC3987</v>
          </cell>
          <cell r="B375" t="str">
            <v>SW</v>
          </cell>
          <cell r="C375" t="str">
            <v>Yahya Mutairu Rasheedat</v>
          </cell>
          <cell r="D375">
            <v>0</v>
          </cell>
          <cell r="E375">
            <v>0</v>
          </cell>
          <cell r="F375">
            <v>6650194.6100000003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</row>
        <row r="376">
          <cell r="A376" t="str">
            <v>LAC1419</v>
          </cell>
          <cell r="B376" t="str">
            <v>SW</v>
          </cell>
          <cell r="C376" t="str">
            <v>Three Zeroes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</row>
        <row r="377">
          <cell r="A377" t="str">
            <v>LAC3504</v>
          </cell>
          <cell r="B377" t="str">
            <v>SW</v>
          </cell>
          <cell r="C377" t="str">
            <v>Novtech Integrated Ltd</v>
          </cell>
          <cell r="D377">
            <v>4914846.75</v>
          </cell>
          <cell r="E377">
            <v>4914846.75</v>
          </cell>
          <cell r="F377">
            <v>4914846.75</v>
          </cell>
          <cell r="G377">
            <v>4914846.75</v>
          </cell>
          <cell r="H377">
            <v>4664846.75</v>
          </cell>
          <cell r="I377">
            <v>4252846.75</v>
          </cell>
          <cell r="J377">
            <v>4056846.75</v>
          </cell>
          <cell r="K377">
            <v>3749846.75</v>
          </cell>
          <cell r="L377">
            <v>3732846.75</v>
          </cell>
          <cell r="M377">
            <v>3717846.75</v>
          </cell>
          <cell r="N377">
            <v>3697846.75</v>
          </cell>
          <cell r="O377">
            <v>3597846.75</v>
          </cell>
          <cell r="P377">
            <v>3597846.75</v>
          </cell>
          <cell r="Q377">
            <v>3015159.75</v>
          </cell>
          <cell r="R377">
            <v>2982159.75</v>
          </cell>
          <cell r="S377">
            <v>2982159.75</v>
          </cell>
          <cell r="T377">
            <v>2982159.75</v>
          </cell>
          <cell r="U377">
            <v>2982159.75</v>
          </cell>
          <cell r="V377">
            <v>2982159.75</v>
          </cell>
        </row>
        <row r="378">
          <cell r="A378" t="str">
            <v>CTAF0319</v>
          </cell>
          <cell r="B378" t="str">
            <v>SW</v>
          </cell>
          <cell r="C378" t="str">
            <v>Chinedu (Stores)</v>
          </cell>
          <cell r="D378">
            <v>1249581.31</v>
          </cell>
          <cell r="E378">
            <v>1249581.31</v>
          </cell>
          <cell r="F378">
            <v>1249581.31</v>
          </cell>
          <cell r="G378">
            <v>1249581.31</v>
          </cell>
          <cell r="H378">
            <v>1249581.31</v>
          </cell>
          <cell r="I378">
            <v>1249581.31</v>
          </cell>
          <cell r="J378">
            <v>1249581.31</v>
          </cell>
          <cell r="K378">
            <v>1249581.31</v>
          </cell>
          <cell r="L378">
            <v>1249581.31</v>
          </cell>
          <cell r="M378">
            <v>1249581.31</v>
          </cell>
          <cell r="N378">
            <v>1249581.31</v>
          </cell>
          <cell r="O378">
            <v>1249581.31</v>
          </cell>
          <cell r="P378">
            <v>1249581.31</v>
          </cell>
          <cell r="Q378">
            <v>1249581.31</v>
          </cell>
          <cell r="R378">
            <v>1249581.31</v>
          </cell>
          <cell r="S378">
            <v>1249581.31</v>
          </cell>
          <cell r="T378">
            <v>1249581.31</v>
          </cell>
          <cell r="U378">
            <v>1249581.31</v>
          </cell>
          <cell r="V378">
            <v>1249581.31</v>
          </cell>
        </row>
        <row r="379">
          <cell r="A379" t="str">
            <v>CTAW0001</v>
          </cell>
          <cell r="B379" t="str">
            <v>SW</v>
          </cell>
          <cell r="C379" t="str">
            <v>LAWAL MOHAMMED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</row>
        <row r="380">
          <cell r="A380" t="str">
            <v>CTAW0002</v>
          </cell>
          <cell r="B380" t="str">
            <v>SW</v>
          </cell>
          <cell r="C380" t="str">
            <v>CHIJIOKE ONU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</row>
        <row r="381">
          <cell r="A381" t="str">
            <v>CTAW0004</v>
          </cell>
          <cell r="B381" t="str">
            <v>SW</v>
          </cell>
          <cell r="C381" t="str">
            <v>ALI GADO GARUBA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4335096.21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</row>
        <row r="382">
          <cell r="A382" t="str">
            <v>CTAW0006</v>
          </cell>
          <cell r="B382" t="str">
            <v>SW</v>
          </cell>
          <cell r="C382" t="str">
            <v>FUNMILAYO SHITTU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</row>
        <row r="383">
          <cell r="A383" t="str">
            <v>CTAZ0001</v>
          </cell>
          <cell r="B383" t="str">
            <v>SW</v>
          </cell>
          <cell r="C383" t="str">
            <v>TAIWO BASANYA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</row>
        <row r="384">
          <cell r="A384" t="str">
            <v>CTAZ0007</v>
          </cell>
          <cell r="B384" t="str">
            <v>SW</v>
          </cell>
          <cell r="C384" t="str">
            <v>IYA BUNMI</v>
          </cell>
          <cell r="D384">
            <v>3366736.08</v>
          </cell>
          <cell r="E384">
            <v>3366736.08</v>
          </cell>
          <cell r="F384">
            <v>3366736.08</v>
          </cell>
          <cell r="G384">
            <v>3366736.08</v>
          </cell>
          <cell r="H384">
            <v>3366736.08</v>
          </cell>
          <cell r="I384">
            <v>3316736.08</v>
          </cell>
          <cell r="J384">
            <v>3316736.08</v>
          </cell>
          <cell r="K384">
            <v>3316736.08</v>
          </cell>
          <cell r="L384">
            <v>3316736.08</v>
          </cell>
          <cell r="M384">
            <v>3316736.08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</row>
        <row r="385">
          <cell r="A385" t="str">
            <v>CTAZ0008</v>
          </cell>
          <cell r="B385" t="str">
            <v>SW</v>
          </cell>
          <cell r="C385" t="str">
            <v>SEGUN FUNMILAYO BABALOLA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</row>
        <row r="386">
          <cell r="A386" t="str">
            <v>CTAZ0035</v>
          </cell>
          <cell r="B386" t="str">
            <v>SW</v>
          </cell>
          <cell r="C386" t="str">
            <v>OLOMO FUNMILOLA FAGBEMI</v>
          </cell>
          <cell r="D386">
            <v>12909.92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</row>
        <row r="387">
          <cell r="A387" t="str">
            <v>CTAZ0040</v>
          </cell>
          <cell r="B387" t="str">
            <v>SW</v>
          </cell>
          <cell r="C387" t="str">
            <v>IYA HABEEB</v>
          </cell>
          <cell r="D387">
            <v>2910032.21</v>
          </cell>
          <cell r="E387">
            <v>2910032.21</v>
          </cell>
          <cell r="F387">
            <v>2910032.21</v>
          </cell>
          <cell r="G387">
            <v>2910032.21</v>
          </cell>
          <cell r="H387">
            <v>2910032.21</v>
          </cell>
          <cell r="I387">
            <v>2910032.21</v>
          </cell>
          <cell r="J387">
            <v>2410032.21</v>
          </cell>
          <cell r="K387">
            <v>2410032.21</v>
          </cell>
          <cell r="L387">
            <v>2410032.21</v>
          </cell>
          <cell r="M387">
            <v>2410032.21</v>
          </cell>
          <cell r="N387">
            <v>2410032.21</v>
          </cell>
          <cell r="O387">
            <v>2410032.21</v>
          </cell>
          <cell r="P387">
            <v>2410032.21</v>
          </cell>
          <cell r="Q387">
            <v>2410032.21</v>
          </cell>
          <cell r="R387">
            <v>2410032.21</v>
          </cell>
          <cell r="S387">
            <v>2410032.21</v>
          </cell>
          <cell r="T387">
            <v>2410032.21</v>
          </cell>
          <cell r="U387">
            <v>2410032.21</v>
          </cell>
          <cell r="V387">
            <v>2410032.21</v>
          </cell>
        </row>
        <row r="388">
          <cell r="A388" t="str">
            <v>CTAZ0043</v>
          </cell>
          <cell r="B388" t="str">
            <v>SW</v>
          </cell>
          <cell r="C388" t="str">
            <v>JUNIOR (IYA)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</row>
        <row r="389">
          <cell r="A389" t="str">
            <v>CTAZ0044</v>
          </cell>
          <cell r="B389" t="str">
            <v>SW</v>
          </cell>
          <cell r="C389" t="str">
            <v>KOFO THOMAS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</row>
        <row r="390">
          <cell r="A390" t="str">
            <v>CTAZ0045</v>
          </cell>
          <cell r="B390" t="str">
            <v>SW</v>
          </cell>
          <cell r="C390" t="str">
            <v>SIKIRAT AGBOOLA</v>
          </cell>
          <cell r="D390">
            <v>0</v>
          </cell>
          <cell r="E390">
            <v>0</v>
          </cell>
          <cell r="F390">
            <v>-431992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7299853.1299999999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</row>
        <row r="391">
          <cell r="A391" t="str">
            <v>CTAZ0049</v>
          </cell>
          <cell r="B391" t="str">
            <v>SW</v>
          </cell>
          <cell r="C391" t="str">
            <v>MRS BELLO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</row>
        <row r="392">
          <cell r="A392" t="str">
            <v>LAC0083</v>
          </cell>
          <cell r="B392" t="str">
            <v>SW</v>
          </cell>
          <cell r="C392" t="str">
            <v>Sunday Ossai (Ojota)</v>
          </cell>
          <cell r="D392">
            <v>1850534.2</v>
          </cell>
          <cell r="E392">
            <v>1850534.2</v>
          </cell>
          <cell r="F392">
            <v>1850534.2</v>
          </cell>
          <cell r="G392">
            <v>1850534.2</v>
          </cell>
          <cell r="H392">
            <v>1850534.2</v>
          </cell>
          <cell r="I392">
            <v>1850534.2</v>
          </cell>
          <cell r="J392">
            <v>1850534.2</v>
          </cell>
          <cell r="K392">
            <v>1850534.2</v>
          </cell>
          <cell r="L392">
            <v>1850534.2</v>
          </cell>
          <cell r="M392">
            <v>1433034.2</v>
          </cell>
          <cell r="N392">
            <v>1433034.2</v>
          </cell>
          <cell r="O392">
            <v>1433034.2</v>
          </cell>
          <cell r="P392">
            <v>1433034.2</v>
          </cell>
          <cell r="Q392">
            <v>1433034.2</v>
          </cell>
          <cell r="R392">
            <v>1433034.2</v>
          </cell>
          <cell r="S392">
            <v>1433034.2</v>
          </cell>
          <cell r="T392">
            <v>1433034.2</v>
          </cell>
          <cell r="U392">
            <v>1433034.2</v>
          </cell>
          <cell r="V392">
            <v>1433034.2</v>
          </cell>
        </row>
        <row r="393">
          <cell r="A393" t="str">
            <v>LAC0085</v>
          </cell>
          <cell r="B393" t="str">
            <v>SW</v>
          </cell>
          <cell r="C393" t="str">
            <v>Mrs Eze Ann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</row>
        <row r="394">
          <cell r="A394" t="str">
            <v>LAC0087</v>
          </cell>
          <cell r="B394" t="str">
            <v>SW</v>
          </cell>
          <cell r="C394" t="str">
            <v>Ameh Amos Ifeanyichukwu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</row>
        <row r="395">
          <cell r="A395" t="str">
            <v>LAC0088</v>
          </cell>
          <cell r="B395" t="str">
            <v>SW</v>
          </cell>
          <cell r="C395" t="str">
            <v>Sunday Adama (Ojota)</v>
          </cell>
          <cell r="D395">
            <v>0</v>
          </cell>
          <cell r="E395">
            <v>0</v>
          </cell>
          <cell r="F395">
            <v>-118470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</row>
        <row r="396">
          <cell r="A396" t="str">
            <v>LAC0212</v>
          </cell>
          <cell r="B396" t="str">
            <v>SW</v>
          </cell>
          <cell r="C396" t="str">
            <v>Mrs. Alade Tawakalitu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</row>
        <row r="397">
          <cell r="A397" t="str">
            <v>LAC0411</v>
          </cell>
          <cell r="B397" t="str">
            <v>SW</v>
          </cell>
          <cell r="C397" t="str">
            <v>Sarafa Oladele</v>
          </cell>
          <cell r="D397">
            <v>1</v>
          </cell>
          <cell r="E397">
            <v>1</v>
          </cell>
          <cell r="F397">
            <v>1</v>
          </cell>
          <cell r="G397">
            <v>1</v>
          </cell>
          <cell r="H397">
            <v>1</v>
          </cell>
          <cell r="I397">
            <v>1</v>
          </cell>
          <cell r="J397">
            <v>1</v>
          </cell>
          <cell r="K397">
            <v>1</v>
          </cell>
          <cell r="L397">
            <v>1</v>
          </cell>
          <cell r="M397">
            <v>1</v>
          </cell>
          <cell r="N397">
            <v>1</v>
          </cell>
          <cell r="O397">
            <v>1</v>
          </cell>
          <cell r="P397">
            <v>1</v>
          </cell>
          <cell r="Q397">
            <v>1</v>
          </cell>
          <cell r="R397">
            <v>1</v>
          </cell>
          <cell r="S397">
            <v>1</v>
          </cell>
          <cell r="T397">
            <v>1</v>
          </cell>
          <cell r="U397">
            <v>1</v>
          </cell>
          <cell r="V397">
            <v>1</v>
          </cell>
        </row>
        <row r="398">
          <cell r="A398" t="str">
            <v>LAC2310</v>
          </cell>
          <cell r="B398" t="str">
            <v>SW</v>
          </cell>
          <cell r="C398" t="str">
            <v>Opeloyeru Godsgift</v>
          </cell>
          <cell r="D398">
            <v>11863272.550000001</v>
          </cell>
          <cell r="E398">
            <v>11863272.550000001</v>
          </cell>
          <cell r="F398">
            <v>11863272.550000001</v>
          </cell>
          <cell r="G398">
            <v>11863272.550000001</v>
          </cell>
          <cell r="H398">
            <v>11863272.550000001</v>
          </cell>
          <cell r="I398">
            <v>11863272.550000001</v>
          </cell>
          <cell r="J398">
            <v>11863272.550000001</v>
          </cell>
          <cell r="K398">
            <v>11863272.550000001</v>
          </cell>
          <cell r="L398">
            <v>11863272.550000001</v>
          </cell>
          <cell r="M398">
            <v>11863272.550000001</v>
          </cell>
          <cell r="N398">
            <v>11863272.550000001</v>
          </cell>
          <cell r="O398">
            <v>11863272.550000001</v>
          </cell>
          <cell r="P398">
            <v>11863272.550000001</v>
          </cell>
          <cell r="Q398">
            <v>11863272.550000001</v>
          </cell>
          <cell r="R398">
            <v>11863272.550000001</v>
          </cell>
          <cell r="S398">
            <v>11863272.550000001</v>
          </cell>
          <cell r="T398">
            <v>11863272.550000001</v>
          </cell>
          <cell r="U398">
            <v>11863272.550000001</v>
          </cell>
          <cell r="V398">
            <v>11863272.550000001</v>
          </cell>
        </row>
        <row r="399">
          <cell r="A399" t="str">
            <v>LAC3508</v>
          </cell>
          <cell r="B399" t="str">
            <v>SW</v>
          </cell>
          <cell r="C399" t="str">
            <v>Iya Zainab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</row>
        <row r="400">
          <cell r="A400" t="str">
            <v>CTAZ0010</v>
          </cell>
          <cell r="B400" t="str">
            <v>SW</v>
          </cell>
          <cell r="C400" t="str">
            <v>ANISU SANYAOLU</v>
          </cell>
          <cell r="D400">
            <v>307195</v>
          </cell>
          <cell r="E400">
            <v>307195</v>
          </cell>
          <cell r="F400">
            <v>307195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</row>
        <row r="401">
          <cell r="A401" t="str">
            <v>WCFA000209</v>
          </cell>
          <cell r="B401" t="str">
            <v>SW</v>
          </cell>
          <cell r="C401" t="str">
            <v>Iya Ibeji</v>
          </cell>
          <cell r="D401">
            <v>2239118.91</v>
          </cell>
          <cell r="E401">
            <v>2149118.91</v>
          </cell>
          <cell r="F401">
            <v>2149118.91</v>
          </cell>
          <cell r="G401">
            <v>2149118.91</v>
          </cell>
          <cell r="H401">
            <v>2149118.91</v>
          </cell>
          <cell r="I401">
            <v>2049118.91</v>
          </cell>
          <cell r="J401">
            <v>2049118.91</v>
          </cell>
          <cell r="K401">
            <v>1385118.91</v>
          </cell>
          <cell r="L401">
            <v>1385118.91</v>
          </cell>
          <cell r="M401">
            <v>1385118.91</v>
          </cell>
          <cell r="N401">
            <v>1385118.91</v>
          </cell>
          <cell r="O401">
            <v>1385118.91</v>
          </cell>
          <cell r="P401">
            <v>1385118.91</v>
          </cell>
          <cell r="Q401">
            <v>1385118.91</v>
          </cell>
          <cell r="R401">
            <v>1385118.91</v>
          </cell>
          <cell r="S401">
            <v>1385118.91</v>
          </cell>
          <cell r="T401">
            <v>1385118.91</v>
          </cell>
          <cell r="U401">
            <v>1385118.91</v>
          </cell>
          <cell r="V401">
            <v>1335118.9099999999</v>
          </cell>
        </row>
        <row r="402">
          <cell r="A402" t="str">
            <v>LAC3860</v>
          </cell>
          <cell r="B402" t="str">
            <v>SW</v>
          </cell>
          <cell r="C402" t="str">
            <v>Solid Venturee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</row>
        <row r="403">
          <cell r="A403" t="str">
            <v>CTAZ0023</v>
          </cell>
          <cell r="B403" t="str">
            <v>SW</v>
          </cell>
          <cell r="C403" t="str">
            <v>MUINAT (IYA)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</row>
        <row r="404">
          <cell r="A404" t="str">
            <v>CTAZ0005</v>
          </cell>
          <cell r="B404" t="str">
            <v>SW</v>
          </cell>
          <cell r="C404" t="str">
            <v>NURUDEEN (IYA)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</row>
        <row r="405">
          <cell r="A405" t="str">
            <v>CTAE0033</v>
          </cell>
          <cell r="B405" t="str">
            <v>SW</v>
          </cell>
          <cell r="C405" t="str">
            <v>ALHAJA MOGBONJUBOLA OLANREWAJU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</row>
        <row r="406">
          <cell r="A406" t="str">
            <v>LAC3712</v>
          </cell>
          <cell r="B406" t="str">
            <v>SW</v>
          </cell>
          <cell r="C406" t="str">
            <v>Alh. Idiat Olatunji - 2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</row>
        <row r="407">
          <cell r="A407" t="str">
            <v>NTC2395</v>
          </cell>
          <cell r="B407" t="str">
            <v>North</v>
          </cell>
          <cell r="C407" t="str">
            <v>Aminu Buba Baffa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</row>
        <row r="408">
          <cell r="A408" t="str">
            <v>SEC003622</v>
          </cell>
          <cell r="B408" t="str">
            <v>SE</v>
          </cell>
          <cell r="C408" t="str">
            <v>ALOU ENTERPRISE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1829589</v>
          </cell>
          <cell r="O408">
            <v>4628589</v>
          </cell>
          <cell r="P408">
            <v>4628589</v>
          </cell>
          <cell r="Q408">
            <v>4628589</v>
          </cell>
          <cell r="R408">
            <v>4628589</v>
          </cell>
          <cell r="S408">
            <v>4628589</v>
          </cell>
          <cell r="T408">
            <v>4628589</v>
          </cell>
          <cell r="U408">
            <v>4628589</v>
          </cell>
          <cell r="V408">
            <v>4628589</v>
          </cell>
        </row>
        <row r="409">
          <cell r="A409" t="str">
            <v>LAC3675</v>
          </cell>
          <cell r="B409" t="str">
            <v>SW</v>
          </cell>
          <cell r="C409" t="str">
            <v>Holy water Universal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</row>
        <row r="410">
          <cell r="A410" t="str">
            <v>WCDA000068</v>
          </cell>
          <cell r="B410" t="str">
            <v>North</v>
          </cell>
          <cell r="C410" t="str">
            <v>Alh Abdul Mohammed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</row>
        <row r="411">
          <cell r="A411" t="str">
            <v>MBC003573</v>
          </cell>
          <cell r="B411" t="str">
            <v>North</v>
          </cell>
          <cell r="C411" t="str">
            <v>Adamu Usman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</row>
        <row r="412">
          <cell r="A412" t="str">
            <v>MBC003587</v>
          </cell>
          <cell r="B412" t="str">
            <v>MB</v>
          </cell>
          <cell r="C412" t="str">
            <v>Ezedinbu Sam-Isamaco Ltd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</row>
        <row r="413">
          <cell r="A413" t="str">
            <v>SWC2850</v>
          </cell>
          <cell r="B413" t="str">
            <v>SW</v>
          </cell>
          <cell r="C413" t="str">
            <v>Modester Ube</v>
          </cell>
          <cell r="M413">
            <v>0</v>
          </cell>
          <cell r="N413">
            <v>0</v>
          </cell>
          <cell r="O413">
            <v>0</v>
          </cell>
          <cell r="P413">
            <v>1614310.2</v>
          </cell>
          <cell r="Q413">
            <v>0</v>
          </cell>
          <cell r="R413">
            <v>210310.2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</row>
        <row r="414">
          <cell r="A414" t="str">
            <v>SWC3120</v>
          </cell>
          <cell r="B414" t="str">
            <v>MB</v>
          </cell>
          <cell r="C414" t="str">
            <v>Aliyu Aishat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</row>
        <row r="415">
          <cell r="A415" t="str">
            <v>SEC003795</v>
          </cell>
          <cell r="B415" t="str">
            <v>SE</v>
          </cell>
          <cell r="C415" t="str">
            <v>Enojane Intergrated Ent.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</row>
        <row r="416">
          <cell r="A416" t="str">
            <v>SWC3226</v>
          </cell>
          <cell r="B416" t="str">
            <v>SW</v>
          </cell>
          <cell r="C416" t="str">
            <v>Odofin Adekunle Global Limited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</row>
        <row r="417">
          <cell r="A417" t="str">
            <v>SEC003986</v>
          </cell>
          <cell r="B417" t="str">
            <v>SE</v>
          </cell>
          <cell r="C417" t="str">
            <v>Elijah James Udoh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</row>
        <row r="418">
          <cell r="A418" t="str">
            <v>LAC4068</v>
          </cell>
          <cell r="B418" t="str">
            <v>SW</v>
          </cell>
          <cell r="C418" t="str">
            <v>Ariwoayo Safiat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</row>
        <row r="419">
          <cell r="A419" t="str">
            <v>WCFA000080</v>
          </cell>
          <cell r="B419" t="str">
            <v>SW</v>
          </cell>
          <cell r="C419" t="str">
            <v>Agaga Olayinka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</row>
        <row r="420">
          <cell r="A420" t="str">
            <v>LAC4090</v>
          </cell>
          <cell r="B420" t="str">
            <v>SW</v>
          </cell>
          <cell r="C420" t="str">
            <v>David Store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</row>
        <row r="421">
          <cell r="A421" t="str">
            <v>WCFA000193</v>
          </cell>
          <cell r="B421" t="str">
            <v>SW</v>
          </cell>
          <cell r="C421" t="str">
            <v>Lydia Omanze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</row>
        <row r="422">
          <cell r="A422" t="str">
            <v>LAC4043</v>
          </cell>
          <cell r="B422" t="str">
            <v>SW</v>
          </cell>
          <cell r="C422" t="str">
            <v>Maurice Chibueze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ices" displayName="Prices" ref="B1:C25" totalsRowShown="0">
  <autoFilter ref="B1:C25" xr:uid="{00000000-0009-0000-0100-000001000000}"/>
  <tableColumns count="2">
    <tableColumn id="1" xr3:uid="{00000000-0010-0000-0000-000001000000}" name="Brand"/>
    <tableColumn id="2" xr3:uid="{00000000-0010-0000-0000-000002000000}" name="Case Pric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02"/>
  <sheetViews>
    <sheetView zoomScale="80" zoomScaleNormal="80" workbookViewId="0">
      <pane xSplit="5" ySplit="8" topLeftCell="F9" activePane="bottomRight" state="frozen"/>
      <selection activeCell="N19" sqref="N19"/>
      <selection pane="topRight" activeCell="N19" sqref="N19"/>
      <selection pane="bottomLeft" activeCell="N19" sqref="N19"/>
      <selection pane="bottomRight" activeCell="I12" sqref="I12"/>
    </sheetView>
  </sheetViews>
  <sheetFormatPr defaultColWidth="8.7109375" defaultRowHeight="15" outlineLevelCol="1" x14ac:dyDescent="0.25"/>
  <cols>
    <col min="1" max="1" width="5" style="4" bestFit="1" customWidth="1"/>
    <col min="2" max="2" width="8.7109375" style="4"/>
    <col min="3" max="3" width="14.28515625" style="4" customWidth="1"/>
    <col min="4" max="4" width="10" style="4" hidden="1" customWidth="1"/>
    <col min="5" max="5" width="39.28515625" style="4" bestFit="1" customWidth="1"/>
    <col min="6" max="6" width="20" style="4" customWidth="1"/>
    <col min="7" max="7" width="11.5703125" style="4" customWidth="1"/>
    <col min="8" max="8" width="15.5703125" style="4" customWidth="1" outlineLevel="1"/>
    <col min="9" max="9" width="14.28515625" style="4" customWidth="1" outlineLevel="1"/>
    <col min="10" max="10" width="10.42578125" style="4" customWidth="1" outlineLevel="1"/>
    <col min="11" max="11" width="10.7109375" style="4" customWidth="1" outlineLevel="1"/>
    <col min="12" max="12" width="13" style="4" customWidth="1" outlineLevel="1"/>
    <col min="13" max="13" width="11.28515625" style="4" customWidth="1" outlineLevel="1"/>
    <col min="14" max="15" width="10.42578125" style="4" customWidth="1" outlineLevel="1"/>
    <col min="16" max="16" width="10.7109375" style="4" customWidth="1" outlineLevel="1"/>
    <col min="17" max="17" width="11.5703125" style="4" bestFit="1" customWidth="1" outlineLevel="1"/>
    <col min="18" max="18" width="12.7109375" style="4" customWidth="1" outlineLevel="1"/>
    <col min="19" max="19" width="10" style="4" customWidth="1" outlineLevel="1"/>
    <col min="20" max="20" width="11.28515625" style="4" customWidth="1" outlineLevel="1"/>
    <col min="21" max="21" width="11" style="4" customWidth="1" outlineLevel="1"/>
    <col min="22" max="22" width="11.42578125" style="4" customWidth="1" outlineLevel="1"/>
    <col min="23" max="23" width="11.5703125" style="4" customWidth="1" outlineLevel="1"/>
    <col min="24" max="24" width="10.42578125" style="4" customWidth="1" outlineLevel="1"/>
    <col min="25" max="25" width="10.28515625" style="4" customWidth="1" outlineLevel="1"/>
    <col min="26" max="27" width="10.42578125" style="4" customWidth="1" outlineLevel="1"/>
    <col min="28" max="28" width="9.5703125" style="4" customWidth="1" outlineLevel="1"/>
    <col min="29" max="29" width="19.42578125" style="4" customWidth="1" outlineLevel="1"/>
    <col min="30" max="30" width="4" style="4" customWidth="1" outlineLevel="1"/>
    <col min="31" max="31" width="18" style="4" customWidth="1"/>
    <col min="32" max="32" width="12.5703125" style="4" customWidth="1"/>
    <col min="33" max="33" width="10.7109375" style="4" customWidth="1"/>
    <col min="34" max="42" width="10.7109375" style="4" customWidth="1" outlineLevel="1"/>
    <col min="43" max="43" width="12.28515625" style="4" customWidth="1" outlineLevel="1"/>
    <col min="44" max="44" width="13.42578125" style="4" customWidth="1" outlineLevel="1"/>
    <col min="45" max="45" width="10.140625" style="4" customWidth="1" outlineLevel="1"/>
    <col min="46" max="46" width="10.7109375" style="4" customWidth="1" outlineLevel="1"/>
    <col min="47" max="47" width="15.5703125" style="4" customWidth="1" outlineLevel="1"/>
    <col min="48" max="48" width="19.42578125" style="4" customWidth="1" outlineLevel="1"/>
    <col min="49" max="49" width="17.5703125" style="4" customWidth="1"/>
    <col min="50" max="50" width="25.42578125" style="4" customWidth="1"/>
    <col min="51" max="51" width="16.42578125" style="4" customWidth="1"/>
    <col min="52" max="52" width="20.28515625" style="4" customWidth="1"/>
    <col min="53" max="16384" width="8.7109375" style="4"/>
  </cols>
  <sheetData>
    <row r="1" spans="1:52" ht="32.25" customHeight="1" thickBot="1" x14ac:dyDescent="0.3">
      <c r="B1" s="5" t="s">
        <v>0</v>
      </c>
      <c r="C1" s="6" t="s">
        <v>511</v>
      </c>
      <c r="E1" s="5" t="s">
        <v>541</v>
      </c>
      <c r="F1" s="7">
        <f>'October Credit Allocation'!G8</f>
        <v>906712230.39160013</v>
      </c>
    </row>
    <row r="2" spans="1:52" s="8" customFormat="1" ht="27" customHeight="1" thickBot="1" x14ac:dyDescent="0.3">
      <c r="B2" s="9"/>
      <c r="C2" s="10"/>
      <c r="E2" s="5" t="s">
        <v>542</v>
      </c>
      <c r="F2" s="7">
        <f>SUM(AU8:AU1048576)</f>
        <v>894634289.31244886</v>
      </c>
      <c r="H2" s="109"/>
    </row>
    <row r="3" spans="1:52" s="11" customFormat="1" x14ac:dyDescent="0.25"/>
    <row r="4" spans="1:52" ht="15.75" customHeight="1" x14ac:dyDescent="0.35">
      <c r="B4" s="146" t="s">
        <v>1167</v>
      </c>
      <c r="C4" s="147"/>
      <c r="D4" s="147"/>
      <c r="E4" s="147"/>
      <c r="H4" s="148" t="s">
        <v>499</v>
      </c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2"/>
      <c r="AE4" s="149" t="s">
        <v>502</v>
      </c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2"/>
      <c r="AZ4" s="12"/>
    </row>
    <row r="5" spans="1:52" ht="15.75" customHeight="1" thickBot="1" x14ac:dyDescent="0.4">
      <c r="B5" s="147"/>
      <c r="C5" s="147"/>
      <c r="D5" s="147"/>
      <c r="E5" s="147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2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2"/>
      <c r="AZ5" s="12"/>
    </row>
    <row r="6" spans="1:52" ht="15.75" hidden="1" customHeight="1" x14ac:dyDescent="0.4">
      <c r="B6" s="41"/>
      <c r="C6" s="41"/>
      <c r="D6" s="41"/>
      <c r="E6" s="41"/>
      <c r="H6" s="13" t="s">
        <v>640</v>
      </c>
      <c r="I6" s="13" t="s">
        <v>642</v>
      </c>
      <c r="J6" s="13" t="s">
        <v>643</v>
      </c>
      <c r="K6" s="13" t="s">
        <v>645</v>
      </c>
      <c r="L6" s="13" t="s">
        <v>646</v>
      </c>
      <c r="M6" s="13" t="s">
        <v>647</v>
      </c>
      <c r="N6" s="13" t="s">
        <v>648</v>
      </c>
      <c r="O6" s="13" t="s">
        <v>650</v>
      </c>
      <c r="P6" s="13" t="s">
        <v>651</v>
      </c>
      <c r="Q6" s="13" t="s">
        <v>652</v>
      </c>
      <c r="R6" s="13" t="s">
        <v>653</v>
      </c>
      <c r="S6" s="13"/>
      <c r="T6" s="13" t="s">
        <v>654</v>
      </c>
      <c r="U6" s="13" t="s">
        <v>655</v>
      </c>
      <c r="V6" s="13" t="s">
        <v>656</v>
      </c>
      <c r="W6" s="13" t="s">
        <v>657</v>
      </c>
      <c r="X6" s="13" t="s">
        <v>658</v>
      </c>
      <c r="Y6" s="13" t="s">
        <v>659</v>
      </c>
      <c r="Z6" s="13" t="s">
        <v>660</v>
      </c>
      <c r="AA6" s="13"/>
      <c r="AB6" s="13" t="s">
        <v>661</v>
      </c>
      <c r="AC6" s="13" t="s">
        <v>662</v>
      </c>
      <c r="AD6" s="13" t="s">
        <v>663</v>
      </c>
      <c r="AE6" s="13"/>
      <c r="AF6" s="14"/>
      <c r="AG6" s="15"/>
      <c r="AH6" s="15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124"/>
      <c r="AT6" s="42"/>
      <c r="AU6" s="42"/>
      <c r="AV6" s="42"/>
      <c r="AW6" s="42"/>
      <c r="AX6" s="42"/>
      <c r="AY6" s="12"/>
      <c r="AZ6" s="12"/>
    </row>
    <row r="7" spans="1:52" ht="21.75" hidden="1" thickBot="1" x14ac:dyDescent="0.4">
      <c r="G7" s="3" t="s">
        <v>896</v>
      </c>
      <c r="H7" s="4">
        <v>10063228</v>
      </c>
      <c r="I7" s="4">
        <v>10063348</v>
      </c>
      <c r="J7" s="4">
        <v>108880</v>
      </c>
      <c r="K7" s="4">
        <v>113042</v>
      </c>
      <c r="L7" s="4">
        <v>10040447</v>
      </c>
      <c r="M7" s="4">
        <v>113441</v>
      </c>
      <c r="N7" s="4">
        <v>10980611</v>
      </c>
      <c r="O7" s="4">
        <v>10983534</v>
      </c>
      <c r="P7" s="4" t="s">
        <v>651</v>
      </c>
      <c r="Q7" s="4" t="s">
        <v>652</v>
      </c>
      <c r="R7" s="4" t="s">
        <v>654</v>
      </c>
      <c r="T7" s="4" t="s">
        <v>655</v>
      </c>
      <c r="U7" s="4" t="s">
        <v>656</v>
      </c>
      <c r="V7" s="4">
        <v>10983534</v>
      </c>
      <c r="W7" s="4" t="s">
        <v>658</v>
      </c>
      <c r="X7" s="4" t="s">
        <v>659</v>
      </c>
      <c r="Y7" s="4" t="s">
        <v>660</v>
      </c>
      <c r="Z7" s="4">
        <v>10047371</v>
      </c>
      <c r="AB7" s="4" t="s">
        <v>662</v>
      </c>
      <c r="AY7" s="12"/>
      <c r="AZ7" s="12"/>
    </row>
    <row r="8" spans="1:52" s="40" customFormat="1" ht="39" thickBot="1" x14ac:dyDescent="0.4">
      <c r="A8" s="16" t="s">
        <v>2</v>
      </c>
      <c r="B8" s="17" t="s">
        <v>3</v>
      </c>
      <c r="C8" s="17" t="s">
        <v>4</v>
      </c>
      <c r="D8" s="17" t="s">
        <v>5</v>
      </c>
      <c r="E8" s="17" t="s">
        <v>6</v>
      </c>
      <c r="F8" s="17" t="s">
        <v>7</v>
      </c>
      <c r="G8" s="17" t="s">
        <v>8</v>
      </c>
      <c r="H8" s="18" t="s">
        <v>895</v>
      </c>
      <c r="I8" s="2" t="s">
        <v>1107</v>
      </c>
      <c r="J8" s="18" t="s">
        <v>641</v>
      </c>
      <c r="K8" s="18" t="s">
        <v>853</v>
      </c>
      <c r="L8" s="18" t="s">
        <v>487</v>
      </c>
      <c r="M8" s="18" t="s">
        <v>649</v>
      </c>
      <c r="N8" s="18" t="s">
        <v>848</v>
      </c>
      <c r="O8" s="18" t="s">
        <v>488</v>
      </c>
      <c r="P8" s="18" t="s">
        <v>489</v>
      </c>
      <c r="Q8" s="18" t="s">
        <v>490</v>
      </c>
      <c r="R8" s="18" t="s">
        <v>1108</v>
      </c>
      <c r="S8" s="126" t="s">
        <v>1148</v>
      </c>
      <c r="T8" s="18" t="s">
        <v>1121</v>
      </c>
      <c r="U8" s="2" t="s">
        <v>898</v>
      </c>
      <c r="V8" s="18" t="s">
        <v>491</v>
      </c>
      <c r="W8" s="18" t="s">
        <v>492</v>
      </c>
      <c r="X8" s="2" t="s">
        <v>493</v>
      </c>
      <c r="Y8" s="18" t="s">
        <v>494</v>
      </c>
      <c r="Z8" s="2" t="s">
        <v>1122</v>
      </c>
      <c r="AA8" s="2" t="s">
        <v>1071</v>
      </c>
      <c r="AB8" s="18" t="s">
        <v>496</v>
      </c>
      <c r="AC8" s="19" t="s">
        <v>500</v>
      </c>
      <c r="AE8" s="20" t="s">
        <v>504</v>
      </c>
      <c r="AF8" s="21" t="s">
        <v>496</v>
      </c>
      <c r="AG8" s="21" t="s">
        <v>490</v>
      </c>
      <c r="AH8" s="21" t="s">
        <v>488</v>
      </c>
      <c r="AI8" s="21" t="s">
        <v>641</v>
      </c>
      <c r="AJ8" s="21" t="s">
        <v>649</v>
      </c>
      <c r="AK8" s="21" t="s">
        <v>487</v>
      </c>
      <c r="AL8" s="21" t="s">
        <v>493</v>
      </c>
      <c r="AM8" s="21" t="s">
        <v>853</v>
      </c>
      <c r="AN8" s="21" t="s">
        <v>1122</v>
      </c>
      <c r="AO8" s="21" t="s">
        <v>1108</v>
      </c>
      <c r="AP8" s="22" t="s">
        <v>491</v>
      </c>
      <c r="AQ8" s="22" t="s">
        <v>895</v>
      </c>
      <c r="AR8" s="92" t="s">
        <v>1107</v>
      </c>
      <c r="AS8" s="126" t="s">
        <v>1148</v>
      </c>
      <c r="AT8" s="22" t="s">
        <v>492</v>
      </c>
      <c r="AU8" s="22" t="s">
        <v>501</v>
      </c>
      <c r="AV8" s="92" t="s">
        <v>1119</v>
      </c>
      <c r="AW8" s="22" t="s">
        <v>503</v>
      </c>
      <c r="AX8" s="23" t="s">
        <v>833</v>
      </c>
      <c r="AY8" s="12"/>
      <c r="AZ8" s="12"/>
    </row>
    <row r="9" spans="1:52" ht="21" x14ac:dyDescent="0.35">
      <c r="A9" s="90">
        <v>1</v>
      </c>
      <c r="B9" s="24" t="s">
        <v>12</v>
      </c>
      <c r="C9" s="24" t="s">
        <v>1001</v>
      </c>
      <c r="D9" s="24"/>
      <c r="E9" s="24" t="s">
        <v>1008</v>
      </c>
      <c r="F9" s="24" t="s">
        <v>11</v>
      </c>
      <c r="G9" s="25">
        <f t="shared" ref="G9:G40" si="0">SUM(H9:AB9)</f>
        <v>80</v>
      </c>
      <c r="H9" s="85"/>
      <c r="I9" s="85"/>
      <c r="J9" s="85">
        <v>47</v>
      </c>
      <c r="K9" s="85">
        <v>5</v>
      </c>
      <c r="L9" s="85">
        <v>5</v>
      </c>
      <c r="M9" s="85"/>
      <c r="N9" s="85"/>
      <c r="O9" s="85">
        <v>10</v>
      </c>
      <c r="P9" s="85"/>
      <c r="Q9" s="85"/>
      <c r="R9" s="85"/>
      <c r="S9" s="85"/>
      <c r="T9" s="85"/>
      <c r="U9" s="85"/>
      <c r="V9" s="85"/>
      <c r="W9" s="85"/>
      <c r="X9" s="85">
        <v>13</v>
      </c>
      <c r="Y9" s="85"/>
      <c r="Z9" s="85"/>
      <c r="AA9" s="26"/>
      <c r="AB9" s="26"/>
      <c r="AC9" s="27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15798500</v>
      </c>
      <c r="AE9" s="27">
        <f t="shared" ref="AE9:AE40" si="1">SUM(AF9:AT9)</f>
        <v>25</v>
      </c>
      <c r="AF9" s="28"/>
      <c r="AG9" s="29"/>
      <c r="AH9" s="29"/>
      <c r="AI9" s="84">
        <v>24</v>
      </c>
      <c r="AJ9" s="29"/>
      <c r="AK9" s="29"/>
      <c r="AL9" s="29">
        <v>1</v>
      </c>
      <c r="AM9" s="29"/>
      <c r="AN9" s="29"/>
      <c r="AO9" s="29"/>
      <c r="AP9" s="29"/>
      <c r="AQ9" s="29"/>
      <c r="AR9" s="29"/>
      <c r="AS9" s="29"/>
      <c r="AT9" s="29"/>
      <c r="AU9" s="27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5492000</v>
      </c>
      <c r="AV9" s="27">
        <f>AC9*0.35</f>
        <v>5529475</v>
      </c>
      <c r="AW9" s="30" t="str">
        <f t="shared" ref="AW9:AW73" si="2">IF(AU9&gt;AV9,"Credit is above Limit. Requires HOTM approval",IF(AU9=0," ",IF(AV9&gt;=AU9,"Credit is within Limit","CheckInput")))</f>
        <v>Credit is within Limit</v>
      </c>
      <c r="AX9" s="30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12"/>
      <c r="AZ9" s="12"/>
    </row>
    <row r="10" spans="1:52" ht="21" x14ac:dyDescent="0.35">
      <c r="A10" s="90">
        <v>2</v>
      </c>
      <c r="B10" s="31" t="s">
        <v>12</v>
      </c>
      <c r="C10" s="31" t="s">
        <v>1002</v>
      </c>
      <c r="D10" s="31"/>
      <c r="E10" s="31" t="s">
        <v>1009</v>
      </c>
      <c r="F10" s="31" t="s">
        <v>11</v>
      </c>
      <c r="G10" s="25">
        <f t="shared" si="0"/>
        <v>0</v>
      </c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32"/>
      <c r="AB10" s="32"/>
      <c r="AC10" s="27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7">
        <f t="shared" si="1"/>
        <v>0</v>
      </c>
      <c r="AF10" s="33"/>
      <c r="AG10" s="34"/>
      <c r="AH10" s="34"/>
      <c r="AI10" s="8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27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7">
        <f t="shared" ref="AV10:AV74" si="3">AC10*0.35</f>
        <v>0</v>
      </c>
      <c r="AW10" s="30" t="str">
        <f t="shared" si="2"/>
        <v xml:space="preserve"> </v>
      </c>
      <c r="AX10" s="30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12"/>
      <c r="AZ10" s="12"/>
    </row>
    <row r="11" spans="1:52" ht="21" x14ac:dyDescent="0.35">
      <c r="A11" s="90">
        <v>3</v>
      </c>
      <c r="B11" s="31" t="s">
        <v>12</v>
      </c>
      <c r="C11" s="31" t="s">
        <v>1003</v>
      </c>
      <c r="D11" s="31"/>
      <c r="E11" s="31" t="s">
        <v>1010</v>
      </c>
      <c r="F11" s="31" t="s">
        <v>11</v>
      </c>
      <c r="G11" s="25">
        <f t="shared" si="0"/>
        <v>0</v>
      </c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32"/>
      <c r="AB11" s="32"/>
      <c r="AC11" s="27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7">
        <f t="shared" si="1"/>
        <v>0</v>
      </c>
      <c r="AF11" s="33"/>
      <c r="AG11" s="34"/>
      <c r="AH11" s="34"/>
      <c r="AI11" s="8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27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7">
        <f t="shared" si="3"/>
        <v>0</v>
      </c>
      <c r="AW11" s="30" t="str">
        <f t="shared" si="2"/>
        <v xml:space="preserve"> </v>
      </c>
      <c r="AX11" s="30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12"/>
      <c r="AZ11" s="12"/>
    </row>
    <row r="12" spans="1:52" ht="21" x14ac:dyDescent="0.35">
      <c r="A12" s="90">
        <v>4</v>
      </c>
      <c r="B12" s="31" t="s">
        <v>12</v>
      </c>
      <c r="C12" s="31" t="s">
        <v>1004</v>
      </c>
      <c r="D12" s="31"/>
      <c r="E12" s="31" t="s">
        <v>1011</v>
      </c>
      <c r="F12" s="31" t="s">
        <v>11</v>
      </c>
      <c r="G12" s="25">
        <f t="shared" si="0"/>
        <v>0</v>
      </c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32"/>
      <c r="AB12" s="32"/>
      <c r="AC12" s="27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7">
        <f t="shared" si="1"/>
        <v>0</v>
      </c>
      <c r="AF12" s="33"/>
      <c r="AG12" s="34"/>
      <c r="AH12" s="34"/>
      <c r="AI12" s="8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27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7">
        <f t="shared" si="3"/>
        <v>0</v>
      </c>
      <c r="AW12" s="30" t="str">
        <f t="shared" si="2"/>
        <v xml:space="preserve"> </v>
      </c>
      <c r="AX12" s="30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12"/>
      <c r="AZ12" s="12"/>
    </row>
    <row r="13" spans="1:52" ht="21" x14ac:dyDescent="0.35">
      <c r="A13" s="90">
        <v>5</v>
      </c>
      <c r="B13" s="31" t="s">
        <v>12</v>
      </c>
      <c r="C13" s="31" t="s">
        <v>1005</v>
      </c>
      <c r="D13" s="31"/>
      <c r="E13" s="31" t="s">
        <v>1012</v>
      </c>
      <c r="F13" s="31" t="s">
        <v>11</v>
      </c>
      <c r="G13" s="25">
        <f t="shared" si="0"/>
        <v>0</v>
      </c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32"/>
      <c r="AB13" s="32"/>
      <c r="AC13" s="27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7">
        <f t="shared" si="1"/>
        <v>0</v>
      </c>
      <c r="AF13" s="33"/>
      <c r="AG13" s="34"/>
      <c r="AH13" s="34"/>
      <c r="AI13" s="8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27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7">
        <f t="shared" si="3"/>
        <v>0</v>
      </c>
      <c r="AW13" s="30" t="str">
        <f t="shared" si="2"/>
        <v xml:space="preserve"> </v>
      </c>
      <c r="AX13" s="30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12"/>
      <c r="AZ13" s="12"/>
    </row>
    <row r="14" spans="1:52" ht="21" x14ac:dyDescent="0.35">
      <c r="A14" s="90">
        <v>6</v>
      </c>
      <c r="B14" s="31" t="s">
        <v>12</v>
      </c>
      <c r="C14" s="31" t="s">
        <v>1006</v>
      </c>
      <c r="D14" s="31"/>
      <c r="E14" s="31" t="s">
        <v>1013</v>
      </c>
      <c r="F14" s="31" t="s">
        <v>11</v>
      </c>
      <c r="G14" s="25">
        <f t="shared" si="0"/>
        <v>0</v>
      </c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32"/>
      <c r="AB14" s="32"/>
      <c r="AC14" s="27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7">
        <f t="shared" si="1"/>
        <v>0</v>
      </c>
      <c r="AF14" s="33"/>
      <c r="AG14" s="34"/>
      <c r="AH14" s="34"/>
      <c r="AI14" s="8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27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7">
        <f t="shared" si="3"/>
        <v>0</v>
      </c>
      <c r="AW14" s="30" t="str">
        <f t="shared" si="2"/>
        <v xml:space="preserve"> </v>
      </c>
      <c r="AX14" s="30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12"/>
      <c r="AZ14" s="12"/>
    </row>
    <row r="15" spans="1:52" ht="21" x14ac:dyDescent="0.35">
      <c r="A15" s="90">
        <v>7</v>
      </c>
      <c r="B15" s="31" t="s">
        <v>12</v>
      </c>
      <c r="C15" s="31" t="s">
        <v>1007</v>
      </c>
      <c r="D15" s="31"/>
      <c r="E15" s="31" t="s">
        <v>1014</v>
      </c>
      <c r="F15" s="31" t="s">
        <v>20</v>
      </c>
      <c r="G15" s="25">
        <f t="shared" si="0"/>
        <v>0</v>
      </c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32"/>
      <c r="AB15" s="32"/>
      <c r="AC15" s="27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7">
        <f t="shared" si="1"/>
        <v>0</v>
      </c>
      <c r="AF15" s="33"/>
      <c r="AG15" s="34"/>
      <c r="AH15" s="34"/>
      <c r="AI15" s="8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27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7">
        <f t="shared" si="3"/>
        <v>0</v>
      </c>
      <c r="AW15" s="30" t="str">
        <f t="shared" si="2"/>
        <v xml:space="preserve"> </v>
      </c>
      <c r="AX15" s="30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12"/>
      <c r="AZ15" s="12"/>
    </row>
    <row r="16" spans="1:52" ht="21" x14ac:dyDescent="0.35">
      <c r="A16" s="90">
        <v>8</v>
      </c>
      <c r="B16" s="31" t="s">
        <v>12</v>
      </c>
      <c r="C16" s="31" t="s">
        <v>478</v>
      </c>
      <c r="D16" s="31"/>
      <c r="E16" s="31" t="s">
        <v>907</v>
      </c>
      <c r="F16" s="31" t="s">
        <v>11</v>
      </c>
      <c r="G16" s="25">
        <f t="shared" si="0"/>
        <v>80</v>
      </c>
      <c r="H16" s="86"/>
      <c r="I16" s="86"/>
      <c r="J16" s="86">
        <v>47</v>
      </c>
      <c r="K16" s="86">
        <v>5</v>
      </c>
      <c r="L16" s="86">
        <v>5</v>
      </c>
      <c r="M16" s="86"/>
      <c r="N16" s="86"/>
      <c r="O16" s="86">
        <v>10</v>
      </c>
      <c r="P16" s="86"/>
      <c r="Q16" s="86"/>
      <c r="R16" s="86"/>
      <c r="S16" s="86"/>
      <c r="T16" s="86"/>
      <c r="U16" s="86"/>
      <c r="V16" s="86"/>
      <c r="W16" s="86"/>
      <c r="X16" s="86">
        <v>13</v>
      </c>
      <c r="Y16" s="86"/>
      <c r="Z16" s="86"/>
      <c r="AA16" s="32"/>
      <c r="AB16" s="32"/>
      <c r="AC16" s="27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15798500</v>
      </c>
      <c r="AE16" s="27">
        <f t="shared" si="1"/>
        <v>17</v>
      </c>
      <c r="AF16" s="33"/>
      <c r="AG16" s="34"/>
      <c r="AH16" s="34"/>
      <c r="AI16" s="84">
        <v>17</v>
      </c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27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3782500</v>
      </c>
      <c r="AV16" s="27">
        <f t="shared" si="3"/>
        <v>5529475</v>
      </c>
      <c r="AW16" s="30" t="str">
        <f t="shared" si="2"/>
        <v>Credit is within Limit</v>
      </c>
      <c r="AX16" s="30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12"/>
      <c r="AZ16" s="12"/>
    </row>
    <row r="17" spans="1:52" ht="21" x14ac:dyDescent="0.35">
      <c r="A17" s="90">
        <v>9</v>
      </c>
      <c r="B17" s="31" t="s">
        <v>12</v>
      </c>
      <c r="C17" s="31" t="s">
        <v>105</v>
      </c>
      <c r="D17" s="31"/>
      <c r="E17" s="1" t="s">
        <v>564</v>
      </c>
      <c r="F17" s="31" t="s">
        <v>11</v>
      </c>
      <c r="G17" s="25">
        <f t="shared" si="0"/>
        <v>95</v>
      </c>
      <c r="H17" s="86"/>
      <c r="I17" s="86"/>
      <c r="J17" s="86">
        <v>65</v>
      </c>
      <c r="K17" s="86">
        <v>1</v>
      </c>
      <c r="L17" s="86">
        <v>2</v>
      </c>
      <c r="M17" s="86"/>
      <c r="N17" s="86"/>
      <c r="O17" s="86">
        <v>6</v>
      </c>
      <c r="P17" s="86">
        <v>15</v>
      </c>
      <c r="Q17" s="86"/>
      <c r="R17" s="86"/>
      <c r="S17" s="86"/>
      <c r="T17" s="86"/>
      <c r="U17" s="86"/>
      <c r="V17" s="86"/>
      <c r="W17" s="86"/>
      <c r="X17" s="86">
        <v>6</v>
      </c>
      <c r="Y17" s="86"/>
      <c r="Z17" s="86"/>
      <c r="AA17" s="32"/>
      <c r="AB17" s="32"/>
      <c r="AC17" s="27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20193000</v>
      </c>
      <c r="AE17" s="27">
        <f t="shared" si="1"/>
        <v>21</v>
      </c>
      <c r="AF17" s="33"/>
      <c r="AG17" s="34"/>
      <c r="AH17" s="34"/>
      <c r="AI17" s="84">
        <v>21</v>
      </c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27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4672500</v>
      </c>
      <c r="AV17" s="27">
        <f t="shared" si="3"/>
        <v>7067550</v>
      </c>
      <c r="AW17" s="30" t="str">
        <f t="shared" si="2"/>
        <v>Credit is within Limit</v>
      </c>
      <c r="AX17" s="30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12"/>
      <c r="AZ17" s="12"/>
    </row>
    <row r="18" spans="1:52" ht="21" x14ac:dyDescent="0.35">
      <c r="A18" s="90">
        <v>10</v>
      </c>
      <c r="B18" s="31" t="s">
        <v>12</v>
      </c>
      <c r="C18" s="31" t="s">
        <v>15</v>
      </c>
      <c r="D18" s="31"/>
      <c r="E18" s="1" t="s">
        <v>806</v>
      </c>
      <c r="F18" s="31" t="s">
        <v>13</v>
      </c>
      <c r="G18" s="25">
        <f t="shared" si="0"/>
        <v>80</v>
      </c>
      <c r="H18" s="86"/>
      <c r="I18" s="86"/>
      <c r="J18" s="86">
        <v>47</v>
      </c>
      <c r="K18" s="86">
        <v>5</v>
      </c>
      <c r="L18" s="86">
        <v>5</v>
      </c>
      <c r="M18" s="86"/>
      <c r="N18" s="86"/>
      <c r="O18" s="86">
        <v>10</v>
      </c>
      <c r="P18" s="86"/>
      <c r="Q18" s="86"/>
      <c r="R18" s="86"/>
      <c r="S18" s="86"/>
      <c r="T18" s="86"/>
      <c r="U18" s="86"/>
      <c r="V18" s="86"/>
      <c r="W18" s="86"/>
      <c r="X18" s="86">
        <v>13</v>
      </c>
      <c r="Y18" s="86"/>
      <c r="Z18" s="86"/>
      <c r="AA18" s="32"/>
      <c r="AB18" s="32"/>
      <c r="AC18" s="27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15798500</v>
      </c>
      <c r="AE18" s="27">
        <f t="shared" si="1"/>
        <v>18</v>
      </c>
      <c r="AF18" s="33"/>
      <c r="AG18" s="34"/>
      <c r="AH18" s="34"/>
      <c r="AI18" s="84">
        <v>18</v>
      </c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27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4005000</v>
      </c>
      <c r="AV18" s="27">
        <f t="shared" si="3"/>
        <v>5529475</v>
      </c>
      <c r="AW18" s="30" t="str">
        <f t="shared" si="2"/>
        <v>Credit is within Limit</v>
      </c>
      <c r="AX18" s="30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12"/>
      <c r="AZ18" s="12"/>
    </row>
    <row r="19" spans="1:52" ht="21" x14ac:dyDescent="0.35">
      <c r="A19" s="90">
        <v>11</v>
      </c>
      <c r="B19" s="31" t="s">
        <v>12</v>
      </c>
      <c r="C19" s="31" t="s">
        <v>93</v>
      </c>
      <c r="D19" s="31"/>
      <c r="E19" s="31" t="s">
        <v>807</v>
      </c>
      <c r="F19" s="31" t="s">
        <v>13</v>
      </c>
      <c r="G19" s="25">
        <f t="shared" si="0"/>
        <v>0</v>
      </c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32"/>
      <c r="AB19" s="32"/>
      <c r="AC19" s="27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7">
        <f t="shared" si="1"/>
        <v>0</v>
      </c>
      <c r="AF19" s="33"/>
      <c r="AG19" s="34"/>
      <c r="AH19" s="34"/>
      <c r="AI19" s="84">
        <v>0</v>
      </c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27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7">
        <f t="shared" si="3"/>
        <v>0</v>
      </c>
      <c r="AW19" s="30" t="str">
        <f t="shared" si="2"/>
        <v xml:space="preserve"> </v>
      </c>
      <c r="AX19" s="30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12"/>
      <c r="AZ19" s="12"/>
    </row>
    <row r="20" spans="1:52" ht="21" x14ac:dyDescent="0.35">
      <c r="A20" s="90">
        <v>12</v>
      </c>
      <c r="B20" s="31" t="s">
        <v>12</v>
      </c>
      <c r="C20" s="31" t="s">
        <v>550</v>
      </c>
      <c r="D20" s="31"/>
      <c r="E20" s="31" t="s">
        <v>873</v>
      </c>
      <c r="F20" s="31" t="s">
        <v>13</v>
      </c>
      <c r="G20" s="25">
        <f t="shared" si="0"/>
        <v>90</v>
      </c>
      <c r="H20" s="86"/>
      <c r="I20" s="86"/>
      <c r="J20" s="86">
        <v>47</v>
      </c>
      <c r="K20" s="86">
        <v>7</v>
      </c>
      <c r="L20" s="86">
        <v>5</v>
      </c>
      <c r="M20" s="86"/>
      <c r="N20" s="86"/>
      <c r="O20" s="86">
        <v>8</v>
      </c>
      <c r="P20" s="86">
        <v>10</v>
      </c>
      <c r="Q20" s="86"/>
      <c r="R20" s="86"/>
      <c r="S20" s="86"/>
      <c r="T20" s="86"/>
      <c r="U20" s="86"/>
      <c r="V20" s="86"/>
      <c r="W20" s="86"/>
      <c r="X20" s="86">
        <v>13</v>
      </c>
      <c r="Y20" s="86"/>
      <c r="Z20" s="86"/>
      <c r="AA20" s="32"/>
      <c r="AB20" s="32"/>
      <c r="AC20" s="27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17890500</v>
      </c>
      <c r="AE20" s="27">
        <f t="shared" si="1"/>
        <v>14</v>
      </c>
      <c r="AF20" s="33"/>
      <c r="AG20" s="34"/>
      <c r="AH20" s="34"/>
      <c r="AI20" s="84">
        <v>14</v>
      </c>
      <c r="AJ20" s="34"/>
      <c r="AK20" s="34"/>
      <c r="AL20" s="34"/>
      <c r="AM20" s="34"/>
      <c r="AN20" s="34"/>
      <c r="AO20" s="34"/>
      <c r="AP20" s="34"/>
      <c r="AQ20" s="34"/>
      <c r="AR20" s="88"/>
      <c r="AS20" s="88"/>
      <c r="AT20" s="34"/>
      <c r="AU20" s="27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3115000</v>
      </c>
      <c r="AV20" s="27">
        <f t="shared" si="3"/>
        <v>6261675</v>
      </c>
      <c r="AW20" s="30" t="str">
        <f t="shared" si="2"/>
        <v>Credit is within Limit</v>
      </c>
      <c r="AX20" s="30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12"/>
      <c r="AZ20" s="12"/>
    </row>
    <row r="21" spans="1:52" ht="21" x14ac:dyDescent="0.35">
      <c r="A21" s="90">
        <v>13</v>
      </c>
      <c r="B21" s="31" t="s">
        <v>12</v>
      </c>
      <c r="C21" s="31" t="s">
        <v>485</v>
      </c>
      <c r="D21" s="31"/>
      <c r="E21" s="31" t="s">
        <v>567</v>
      </c>
      <c r="F21" s="31" t="s">
        <v>11</v>
      </c>
      <c r="G21" s="25">
        <f t="shared" si="0"/>
        <v>95</v>
      </c>
      <c r="H21" s="86"/>
      <c r="I21" s="86"/>
      <c r="J21" s="86">
        <v>65</v>
      </c>
      <c r="K21" s="86">
        <v>1</v>
      </c>
      <c r="L21" s="86">
        <v>2</v>
      </c>
      <c r="M21" s="86"/>
      <c r="N21" s="86"/>
      <c r="O21" s="86">
        <v>6</v>
      </c>
      <c r="P21" s="86">
        <v>15</v>
      </c>
      <c r="Q21" s="86"/>
      <c r="R21" s="86"/>
      <c r="S21" s="86"/>
      <c r="T21" s="86"/>
      <c r="U21" s="86"/>
      <c r="V21" s="86"/>
      <c r="W21" s="86"/>
      <c r="X21" s="86">
        <v>6</v>
      </c>
      <c r="Y21" s="86"/>
      <c r="Z21" s="86"/>
      <c r="AA21" s="32"/>
      <c r="AB21" s="32"/>
      <c r="AC21" s="27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20193000</v>
      </c>
      <c r="AE21" s="27">
        <f t="shared" si="1"/>
        <v>21</v>
      </c>
      <c r="AF21" s="33"/>
      <c r="AG21" s="34"/>
      <c r="AH21" s="34"/>
      <c r="AI21" s="84">
        <v>21</v>
      </c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27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4672500</v>
      </c>
      <c r="AV21" s="27">
        <f t="shared" si="3"/>
        <v>7067550</v>
      </c>
      <c r="AW21" s="30" t="str">
        <f t="shared" si="2"/>
        <v>Credit is within Limit</v>
      </c>
      <c r="AX21" s="30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12"/>
      <c r="AZ21" s="12"/>
    </row>
    <row r="22" spans="1:52" ht="21" x14ac:dyDescent="0.35">
      <c r="A22" s="90">
        <v>14</v>
      </c>
      <c r="B22" s="31" t="s">
        <v>12</v>
      </c>
      <c r="C22" s="31" t="s">
        <v>107</v>
      </c>
      <c r="D22" s="31"/>
      <c r="E22" s="31" t="s">
        <v>1015</v>
      </c>
      <c r="F22" s="31" t="s">
        <v>11</v>
      </c>
      <c r="G22" s="25">
        <f t="shared" si="0"/>
        <v>0</v>
      </c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32"/>
      <c r="AB22" s="32"/>
      <c r="AC22" s="27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7">
        <f t="shared" si="1"/>
        <v>0</v>
      </c>
      <c r="AF22" s="33"/>
      <c r="AG22" s="34"/>
      <c r="AH22" s="34"/>
      <c r="AI22" s="84">
        <v>0</v>
      </c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27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7">
        <f t="shared" si="3"/>
        <v>0</v>
      </c>
      <c r="AW22" s="30" t="str">
        <f t="shared" si="2"/>
        <v xml:space="preserve"> </v>
      </c>
      <c r="AX22" s="30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12"/>
      <c r="AZ22" s="12"/>
    </row>
    <row r="23" spans="1:52" ht="21" x14ac:dyDescent="0.35">
      <c r="A23" s="90">
        <v>15</v>
      </c>
      <c r="B23" s="31" t="s">
        <v>12</v>
      </c>
      <c r="C23" s="31" t="s">
        <v>103</v>
      </c>
      <c r="D23" s="31"/>
      <c r="E23" s="31" t="s">
        <v>780</v>
      </c>
      <c r="F23" s="31" t="s">
        <v>11</v>
      </c>
      <c r="G23" s="25">
        <f t="shared" si="0"/>
        <v>0</v>
      </c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32"/>
      <c r="AB23" s="32"/>
      <c r="AC23" s="27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7">
        <f t="shared" si="1"/>
        <v>0</v>
      </c>
      <c r="AF23" s="33"/>
      <c r="AG23" s="34"/>
      <c r="AH23" s="34"/>
      <c r="AI23" s="84">
        <v>0</v>
      </c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27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7">
        <f t="shared" si="3"/>
        <v>0</v>
      </c>
      <c r="AW23" s="30" t="str">
        <f t="shared" si="2"/>
        <v xml:space="preserve"> </v>
      </c>
      <c r="AX23" s="30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12"/>
      <c r="AZ23" s="12"/>
    </row>
    <row r="24" spans="1:52" ht="21" x14ac:dyDescent="0.35">
      <c r="A24" s="90">
        <v>16</v>
      </c>
      <c r="B24" s="31" t="s">
        <v>12</v>
      </c>
      <c r="C24" s="31" t="s">
        <v>98</v>
      </c>
      <c r="D24" s="31"/>
      <c r="E24" s="31" t="s">
        <v>562</v>
      </c>
      <c r="F24" s="31" t="s">
        <v>13</v>
      </c>
      <c r="G24" s="25">
        <f t="shared" si="0"/>
        <v>0</v>
      </c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32"/>
      <c r="AB24" s="32"/>
      <c r="AC24" s="27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7">
        <f t="shared" si="1"/>
        <v>0</v>
      </c>
      <c r="AF24" s="33"/>
      <c r="AG24" s="34"/>
      <c r="AH24" s="34"/>
      <c r="AI24" s="84">
        <v>0</v>
      </c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27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7">
        <f t="shared" si="3"/>
        <v>0</v>
      </c>
      <c r="AW24" s="30" t="str">
        <f t="shared" si="2"/>
        <v xml:space="preserve"> </v>
      </c>
      <c r="AX24" s="30" t="str">
        <f>IFERROR(IF(VLOOKUP(C24,'Overdue Credits'!$A:$F,6,0)&gt;2,"High Risk Customer",IF(VLOOKUP(C24,'Overdue Credits'!$A:$F,6,0)&gt;0,"Medium Risk Customer","Low Risk Customer")),"Low Risk Customer")</f>
        <v>High Risk Customer</v>
      </c>
      <c r="AY24" s="12"/>
      <c r="AZ24" s="12"/>
    </row>
    <row r="25" spans="1:52" ht="21" x14ac:dyDescent="0.35">
      <c r="A25" s="90">
        <v>17</v>
      </c>
      <c r="B25" s="31" t="s">
        <v>12</v>
      </c>
      <c r="C25" s="31" t="s">
        <v>92</v>
      </c>
      <c r="D25" s="31"/>
      <c r="E25" s="31" t="s">
        <v>785</v>
      </c>
      <c r="F25" s="31" t="s">
        <v>11</v>
      </c>
      <c r="G25" s="25">
        <f t="shared" si="0"/>
        <v>80</v>
      </c>
      <c r="H25" s="86"/>
      <c r="I25" s="86"/>
      <c r="J25" s="86">
        <v>47</v>
      </c>
      <c r="K25" s="86">
        <v>5</v>
      </c>
      <c r="L25" s="86">
        <v>5</v>
      </c>
      <c r="M25" s="86"/>
      <c r="N25" s="86"/>
      <c r="O25" s="86">
        <v>10</v>
      </c>
      <c r="P25" s="86"/>
      <c r="Q25" s="86"/>
      <c r="R25" s="86"/>
      <c r="S25" s="86"/>
      <c r="T25" s="86"/>
      <c r="U25" s="86"/>
      <c r="V25" s="86"/>
      <c r="W25" s="86"/>
      <c r="X25" s="86">
        <v>13</v>
      </c>
      <c r="Y25" s="86"/>
      <c r="Z25" s="86"/>
      <c r="AA25" s="32"/>
      <c r="AB25" s="32"/>
      <c r="AC25" s="27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15798500</v>
      </c>
      <c r="AE25" s="27">
        <f t="shared" si="1"/>
        <v>17</v>
      </c>
      <c r="AF25" s="33"/>
      <c r="AG25" s="34"/>
      <c r="AH25" s="34"/>
      <c r="AI25" s="84">
        <v>17</v>
      </c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27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3782500</v>
      </c>
      <c r="AV25" s="27">
        <f t="shared" si="3"/>
        <v>5529475</v>
      </c>
      <c r="AW25" s="30" t="str">
        <f t="shared" si="2"/>
        <v>Credit is within Limit</v>
      </c>
      <c r="AX25" s="30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12"/>
      <c r="AZ25" s="12"/>
    </row>
    <row r="26" spans="1:52" ht="21" x14ac:dyDescent="0.35">
      <c r="A26" s="90">
        <v>18</v>
      </c>
      <c r="B26" s="31" t="s">
        <v>12</v>
      </c>
      <c r="C26" s="31" t="s">
        <v>94</v>
      </c>
      <c r="D26" s="31"/>
      <c r="E26" s="31" t="s">
        <v>808</v>
      </c>
      <c r="F26" s="31" t="s">
        <v>13</v>
      </c>
      <c r="G26" s="25">
        <f t="shared" si="0"/>
        <v>130</v>
      </c>
      <c r="H26" s="86"/>
      <c r="I26" s="86"/>
      <c r="J26" s="86">
        <v>62</v>
      </c>
      <c r="K26" s="86">
        <v>4</v>
      </c>
      <c r="L26" s="86">
        <v>5</v>
      </c>
      <c r="M26" s="86"/>
      <c r="N26" s="86"/>
      <c r="O26" s="86">
        <v>20</v>
      </c>
      <c r="P26" s="86">
        <v>12</v>
      </c>
      <c r="Q26" s="86"/>
      <c r="R26" s="86"/>
      <c r="S26" s="86"/>
      <c r="T26" s="86"/>
      <c r="U26" s="86"/>
      <c r="V26" s="86"/>
      <c r="W26" s="86"/>
      <c r="X26" s="86">
        <v>27</v>
      </c>
      <c r="Y26" s="86"/>
      <c r="Z26" s="86"/>
      <c r="AA26" s="32"/>
      <c r="AB26" s="32"/>
      <c r="AC26" s="27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25595000</v>
      </c>
      <c r="AE26" s="27">
        <f t="shared" si="1"/>
        <v>22.5</v>
      </c>
      <c r="AF26" s="33"/>
      <c r="AG26" s="34"/>
      <c r="AH26" s="34"/>
      <c r="AI26" s="84">
        <v>22.5</v>
      </c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27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5006250</v>
      </c>
      <c r="AV26" s="27">
        <f t="shared" si="3"/>
        <v>8958250</v>
      </c>
      <c r="AW26" s="30" t="str">
        <f t="shared" si="2"/>
        <v>Credit is within Limit</v>
      </c>
      <c r="AX26" s="30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12"/>
      <c r="AZ26" s="12"/>
    </row>
    <row r="27" spans="1:52" ht="21" x14ac:dyDescent="0.35">
      <c r="A27" s="90">
        <v>19</v>
      </c>
      <c r="B27" s="31" t="s">
        <v>12</v>
      </c>
      <c r="C27" s="31" t="s">
        <v>104</v>
      </c>
      <c r="D27" s="31"/>
      <c r="E27" s="31" t="s">
        <v>809</v>
      </c>
      <c r="F27" s="31" t="s">
        <v>11</v>
      </c>
      <c r="G27" s="25">
        <f t="shared" si="0"/>
        <v>0</v>
      </c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32"/>
      <c r="AB27" s="32"/>
      <c r="AC27" s="27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7">
        <f t="shared" si="1"/>
        <v>0</v>
      </c>
      <c r="AF27" s="33"/>
      <c r="AG27" s="34"/>
      <c r="AH27" s="34"/>
      <c r="AI27" s="84">
        <v>0</v>
      </c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27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7">
        <f t="shared" si="3"/>
        <v>0</v>
      </c>
      <c r="AW27" s="30" t="str">
        <f t="shared" si="2"/>
        <v xml:space="preserve"> </v>
      </c>
      <c r="AX27" s="30" t="str">
        <f>IFERROR(IF(VLOOKUP(C27,'Overdue Credits'!$A:$F,6,0)&gt;2,"High Risk Customer",IF(VLOOKUP(C27,'Overdue Credits'!$A:$F,6,0)&gt;0,"Medium Risk Customer","Low Risk Customer")),"Low Risk Customer")</f>
        <v>High Risk Customer</v>
      </c>
      <c r="AY27" s="12"/>
      <c r="AZ27" s="12"/>
    </row>
    <row r="28" spans="1:52" ht="21" x14ac:dyDescent="0.35">
      <c r="A28" s="90">
        <v>20</v>
      </c>
      <c r="B28" s="31" t="s">
        <v>12</v>
      </c>
      <c r="C28" s="31" t="s">
        <v>108</v>
      </c>
      <c r="D28" s="31"/>
      <c r="E28" s="31" t="s">
        <v>810</v>
      </c>
      <c r="F28" s="31" t="s">
        <v>11</v>
      </c>
      <c r="G28" s="25">
        <f t="shared" si="0"/>
        <v>80</v>
      </c>
      <c r="H28" s="86"/>
      <c r="I28" s="86"/>
      <c r="J28" s="86">
        <v>47</v>
      </c>
      <c r="K28" s="86">
        <v>5</v>
      </c>
      <c r="L28" s="86">
        <v>5</v>
      </c>
      <c r="M28" s="86"/>
      <c r="N28" s="86"/>
      <c r="O28" s="86">
        <v>10</v>
      </c>
      <c r="P28" s="86"/>
      <c r="Q28" s="86"/>
      <c r="R28" s="86"/>
      <c r="S28" s="86"/>
      <c r="T28" s="86"/>
      <c r="U28" s="86"/>
      <c r="V28" s="86"/>
      <c r="W28" s="86"/>
      <c r="X28" s="86">
        <v>13</v>
      </c>
      <c r="Y28" s="86"/>
      <c r="Z28" s="86"/>
      <c r="AA28" s="32"/>
      <c r="AB28" s="32"/>
      <c r="AC28" s="27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15798500</v>
      </c>
      <c r="AE28" s="27">
        <f t="shared" si="1"/>
        <v>17</v>
      </c>
      <c r="AF28" s="33"/>
      <c r="AG28" s="34"/>
      <c r="AH28" s="34"/>
      <c r="AI28" s="84">
        <v>17</v>
      </c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27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3782500</v>
      </c>
      <c r="AV28" s="27">
        <f t="shared" si="3"/>
        <v>5529475</v>
      </c>
      <c r="AW28" s="30" t="str">
        <f t="shared" si="2"/>
        <v>Credit is within Limit</v>
      </c>
      <c r="AX28" s="30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12"/>
      <c r="AZ28" s="12"/>
    </row>
    <row r="29" spans="1:52" ht="21" x14ac:dyDescent="0.35">
      <c r="A29" s="90">
        <v>21</v>
      </c>
      <c r="B29" s="31" t="s">
        <v>12</v>
      </c>
      <c r="C29" s="31" t="s">
        <v>479</v>
      </c>
      <c r="D29" s="31"/>
      <c r="E29" s="31" t="s">
        <v>772</v>
      </c>
      <c r="F29" s="31" t="s">
        <v>13</v>
      </c>
      <c r="G29" s="25">
        <f t="shared" si="0"/>
        <v>345</v>
      </c>
      <c r="H29" s="86"/>
      <c r="I29" s="86"/>
      <c r="J29" s="86">
        <v>178</v>
      </c>
      <c r="K29" s="86">
        <v>6</v>
      </c>
      <c r="L29" s="86">
        <v>6</v>
      </c>
      <c r="M29" s="86"/>
      <c r="N29" s="86"/>
      <c r="O29" s="86">
        <v>30</v>
      </c>
      <c r="P29" s="86">
        <v>100</v>
      </c>
      <c r="Q29" s="86"/>
      <c r="R29" s="86"/>
      <c r="S29" s="86"/>
      <c r="T29" s="86"/>
      <c r="U29" s="86"/>
      <c r="V29" s="86"/>
      <c r="W29" s="86"/>
      <c r="X29" s="86">
        <v>25</v>
      </c>
      <c r="Y29" s="86"/>
      <c r="Z29" s="86"/>
      <c r="AA29" s="32"/>
      <c r="AB29" s="32"/>
      <c r="AC29" s="27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72486000</v>
      </c>
      <c r="AE29" s="27">
        <f t="shared" si="1"/>
        <v>78</v>
      </c>
      <c r="AF29" s="33"/>
      <c r="AG29" s="34"/>
      <c r="AH29" s="34"/>
      <c r="AI29" s="84">
        <v>78</v>
      </c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27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17355000</v>
      </c>
      <c r="AV29" s="27">
        <f t="shared" si="3"/>
        <v>25370100</v>
      </c>
      <c r="AW29" s="30" t="str">
        <f t="shared" si="2"/>
        <v>Credit is within Limit</v>
      </c>
      <c r="AX29" s="30" t="str">
        <f>IFERROR(IF(VLOOKUP(C29,'Overdue Credits'!$A:$F,6,0)&gt;2,"High Risk Customer",IF(VLOOKUP(C29,'Overdue Credits'!$A:$F,6,0)&gt;0,"Medium Risk Customer","Low Risk Customer")),"Low Risk Customer")</f>
        <v>Medium Risk Customer</v>
      </c>
      <c r="AY29" s="12"/>
      <c r="AZ29" s="12"/>
    </row>
    <row r="30" spans="1:52" ht="21" x14ac:dyDescent="0.35">
      <c r="A30" s="90">
        <v>22</v>
      </c>
      <c r="B30" s="31" t="s">
        <v>12</v>
      </c>
      <c r="C30" s="31" t="s">
        <v>106</v>
      </c>
      <c r="D30" s="31"/>
      <c r="E30" s="31" t="s">
        <v>778</v>
      </c>
      <c r="F30" s="31" t="s">
        <v>13</v>
      </c>
      <c r="G30" s="25">
        <f t="shared" si="0"/>
        <v>105</v>
      </c>
      <c r="H30" s="86"/>
      <c r="I30" s="86"/>
      <c r="J30" s="86">
        <v>50</v>
      </c>
      <c r="K30" s="86">
        <v>2</v>
      </c>
      <c r="L30" s="86">
        <v>2</v>
      </c>
      <c r="M30" s="86"/>
      <c r="N30" s="86"/>
      <c r="O30" s="86">
        <v>10</v>
      </c>
      <c r="P30" s="86">
        <v>21</v>
      </c>
      <c r="Q30" s="86"/>
      <c r="R30" s="86"/>
      <c r="S30" s="86"/>
      <c r="T30" s="86"/>
      <c r="U30" s="86"/>
      <c r="V30" s="86"/>
      <c r="W30" s="86"/>
      <c r="X30" s="86">
        <v>20</v>
      </c>
      <c r="Y30" s="86"/>
      <c r="Z30" s="86"/>
      <c r="AA30" s="32"/>
      <c r="AB30" s="32"/>
      <c r="AC30" s="27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21188500</v>
      </c>
      <c r="AE30" s="27">
        <f t="shared" si="1"/>
        <v>21.5</v>
      </c>
      <c r="AF30" s="33"/>
      <c r="AG30" s="34"/>
      <c r="AH30" s="34"/>
      <c r="AI30" s="84">
        <v>21.5</v>
      </c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27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4783750</v>
      </c>
      <c r="AV30" s="27">
        <f t="shared" si="3"/>
        <v>7415974.9999999991</v>
      </c>
      <c r="AW30" s="30" t="str">
        <f t="shared" si="2"/>
        <v>Credit is within Limit</v>
      </c>
      <c r="AX30" s="30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12"/>
      <c r="AZ30" s="12"/>
    </row>
    <row r="31" spans="1:52" ht="21" x14ac:dyDescent="0.35">
      <c r="A31" s="90">
        <v>23</v>
      </c>
      <c r="B31" s="31" t="s">
        <v>12</v>
      </c>
      <c r="C31" s="31" t="s">
        <v>100</v>
      </c>
      <c r="D31" s="31"/>
      <c r="E31" s="31" t="s">
        <v>566</v>
      </c>
      <c r="F31" s="31" t="s">
        <v>13</v>
      </c>
      <c r="G31" s="25">
        <f t="shared" si="0"/>
        <v>0</v>
      </c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32"/>
      <c r="AB31" s="32"/>
      <c r="AC31" s="27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7">
        <f t="shared" si="1"/>
        <v>0</v>
      </c>
      <c r="AF31" s="33"/>
      <c r="AG31" s="34"/>
      <c r="AH31" s="34"/>
      <c r="AI31" s="84">
        <v>0</v>
      </c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27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7">
        <f t="shared" si="3"/>
        <v>0</v>
      </c>
      <c r="AW31" s="30" t="str">
        <f t="shared" si="2"/>
        <v xml:space="preserve"> </v>
      </c>
      <c r="AX31" s="30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12"/>
      <c r="AZ31" s="12"/>
    </row>
    <row r="32" spans="1:52" ht="21" x14ac:dyDescent="0.35">
      <c r="A32" s="90">
        <v>24</v>
      </c>
      <c r="B32" s="31" t="s">
        <v>12</v>
      </c>
      <c r="C32" s="31" t="s">
        <v>97</v>
      </c>
      <c r="D32" s="31"/>
      <c r="E32" s="31" t="s">
        <v>784</v>
      </c>
      <c r="F32" s="31" t="s">
        <v>20</v>
      </c>
      <c r="G32" s="25">
        <f t="shared" si="0"/>
        <v>0</v>
      </c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32"/>
      <c r="AB32" s="32"/>
      <c r="AC32" s="27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7">
        <f t="shared" si="1"/>
        <v>0</v>
      </c>
      <c r="AF32" s="33"/>
      <c r="AG32" s="34"/>
      <c r="AH32" s="34"/>
      <c r="AI32" s="84">
        <v>0</v>
      </c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27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7">
        <f t="shared" si="3"/>
        <v>0</v>
      </c>
      <c r="AW32" s="30" t="str">
        <f t="shared" si="2"/>
        <v xml:space="preserve"> </v>
      </c>
      <c r="AX32" s="30" t="str">
        <f>IFERROR(IF(VLOOKUP(C32,'Overdue Credits'!$A:$F,6,0)&gt;2,"High Risk Customer",IF(VLOOKUP(C32,'Overdue Credits'!$A:$F,6,0)&gt;0,"Medium Risk Customer","Low Risk Customer")),"Low Risk Customer")</f>
        <v>High Risk Customer</v>
      </c>
      <c r="AY32" s="12"/>
      <c r="AZ32" s="12"/>
    </row>
    <row r="33" spans="1:52" ht="21" x14ac:dyDescent="0.35">
      <c r="A33" s="90">
        <v>25</v>
      </c>
      <c r="B33" s="31" t="s">
        <v>12</v>
      </c>
      <c r="C33" s="31" t="s">
        <v>95</v>
      </c>
      <c r="D33" s="31"/>
      <c r="E33" s="31" t="s">
        <v>565</v>
      </c>
      <c r="F33" s="31" t="s">
        <v>13</v>
      </c>
      <c r="G33" s="25">
        <f t="shared" si="0"/>
        <v>120</v>
      </c>
      <c r="H33" s="86"/>
      <c r="I33" s="86"/>
      <c r="J33" s="86">
        <v>60</v>
      </c>
      <c r="K33" s="86">
        <v>3</v>
      </c>
      <c r="L33" s="86">
        <v>3</v>
      </c>
      <c r="M33" s="86"/>
      <c r="N33" s="86"/>
      <c r="O33" s="86">
        <v>11</v>
      </c>
      <c r="P33" s="86">
        <v>20</v>
      </c>
      <c r="Q33" s="86"/>
      <c r="R33" s="86"/>
      <c r="S33" s="86"/>
      <c r="T33" s="86"/>
      <c r="U33" s="86"/>
      <c r="V33" s="86"/>
      <c r="W33" s="86"/>
      <c r="X33" s="86">
        <v>23</v>
      </c>
      <c r="Y33" s="86"/>
      <c r="Z33" s="86"/>
      <c r="AA33" s="32"/>
      <c r="AB33" s="32"/>
      <c r="AC33" s="27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24137500</v>
      </c>
      <c r="AE33" s="27">
        <f t="shared" si="1"/>
        <v>22</v>
      </c>
      <c r="AF33" s="33"/>
      <c r="AG33" s="34"/>
      <c r="AH33" s="34"/>
      <c r="AI33" s="84">
        <v>22</v>
      </c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27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4895000</v>
      </c>
      <c r="AV33" s="27">
        <f t="shared" si="3"/>
        <v>8448125</v>
      </c>
      <c r="AW33" s="30" t="str">
        <f t="shared" si="2"/>
        <v>Credit is within Limit</v>
      </c>
      <c r="AX33" s="30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12"/>
      <c r="AZ33" s="12"/>
    </row>
    <row r="34" spans="1:52" ht="21" x14ac:dyDescent="0.35">
      <c r="A34" s="90">
        <v>26</v>
      </c>
      <c r="B34" s="31" t="s">
        <v>12</v>
      </c>
      <c r="C34" s="31" t="s">
        <v>101</v>
      </c>
      <c r="D34" s="31"/>
      <c r="E34" s="31" t="s">
        <v>561</v>
      </c>
      <c r="F34" s="31" t="s">
        <v>11</v>
      </c>
      <c r="G34" s="25">
        <f t="shared" si="0"/>
        <v>0</v>
      </c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32"/>
      <c r="AB34" s="32"/>
      <c r="AC34" s="27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7">
        <f t="shared" si="1"/>
        <v>0</v>
      </c>
      <c r="AF34" s="33"/>
      <c r="AG34" s="34"/>
      <c r="AH34" s="34"/>
      <c r="AI34" s="84">
        <v>0</v>
      </c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27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7">
        <f t="shared" si="3"/>
        <v>0</v>
      </c>
      <c r="AW34" s="30" t="str">
        <f t="shared" si="2"/>
        <v xml:space="preserve"> </v>
      </c>
      <c r="AX34" s="30" t="str">
        <f>IFERROR(IF(VLOOKUP(C34,'Overdue Credits'!$A:$F,6,0)&gt;2,"High Risk Customer",IF(VLOOKUP(C34,'Overdue Credits'!$A:$F,6,0)&gt;0,"Medium Risk Customer","Low Risk Customer")),"Low Risk Customer")</f>
        <v>High Risk Customer</v>
      </c>
      <c r="AY34" s="12"/>
      <c r="AZ34" s="12"/>
    </row>
    <row r="35" spans="1:52" ht="21" x14ac:dyDescent="0.35">
      <c r="A35" s="90">
        <v>27</v>
      </c>
      <c r="B35" s="31" t="s">
        <v>12</v>
      </c>
      <c r="C35" s="31" t="s">
        <v>99</v>
      </c>
      <c r="D35" s="31"/>
      <c r="E35" s="31" t="s">
        <v>563</v>
      </c>
      <c r="F35" s="31" t="s">
        <v>13</v>
      </c>
      <c r="G35" s="25">
        <f t="shared" si="0"/>
        <v>0</v>
      </c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32"/>
      <c r="AB35" s="32"/>
      <c r="AC35" s="27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7">
        <f t="shared" si="1"/>
        <v>0</v>
      </c>
      <c r="AF35" s="33"/>
      <c r="AG35" s="34"/>
      <c r="AH35" s="34"/>
      <c r="AI35" s="84">
        <v>0</v>
      </c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27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7">
        <f t="shared" si="3"/>
        <v>0</v>
      </c>
      <c r="AW35" s="30" t="str">
        <f t="shared" si="2"/>
        <v xml:space="preserve"> </v>
      </c>
      <c r="AX35" s="30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12"/>
      <c r="AZ35" s="12"/>
    </row>
    <row r="36" spans="1:52" ht="21" x14ac:dyDescent="0.35">
      <c r="A36" s="90">
        <v>28</v>
      </c>
      <c r="B36" s="31" t="s">
        <v>12</v>
      </c>
      <c r="C36" s="31" t="s">
        <v>19</v>
      </c>
      <c r="D36" s="31"/>
      <c r="E36" s="31" t="s">
        <v>890</v>
      </c>
      <c r="F36" s="31" t="s">
        <v>13</v>
      </c>
      <c r="G36" s="25">
        <f t="shared" si="0"/>
        <v>120</v>
      </c>
      <c r="H36" s="86"/>
      <c r="I36" s="86"/>
      <c r="J36" s="86">
        <v>60</v>
      </c>
      <c r="K36" s="86">
        <v>3</v>
      </c>
      <c r="L36" s="86">
        <v>3</v>
      </c>
      <c r="M36" s="86"/>
      <c r="N36" s="86"/>
      <c r="O36" s="86">
        <v>11</v>
      </c>
      <c r="P36" s="86">
        <v>20</v>
      </c>
      <c r="Q36" s="86"/>
      <c r="R36" s="86"/>
      <c r="S36" s="86"/>
      <c r="T36" s="86"/>
      <c r="U36" s="86"/>
      <c r="V36" s="86"/>
      <c r="W36" s="86"/>
      <c r="X36" s="86">
        <v>23</v>
      </c>
      <c r="Y36" s="86"/>
      <c r="Z36" s="86"/>
      <c r="AA36" s="32"/>
      <c r="AB36" s="32"/>
      <c r="AC36" s="27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24137500</v>
      </c>
      <c r="AE36" s="27">
        <f t="shared" si="1"/>
        <v>0</v>
      </c>
      <c r="AF36" s="33"/>
      <c r="AG36" s="34"/>
      <c r="AH36" s="34"/>
      <c r="AI36" s="84">
        <v>0</v>
      </c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27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7">
        <f t="shared" si="3"/>
        <v>8448125</v>
      </c>
      <c r="AW36" s="30" t="str">
        <f t="shared" si="2"/>
        <v xml:space="preserve"> </v>
      </c>
      <c r="AX36" s="30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12"/>
      <c r="AZ36" s="12"/>
    </row>
    <row r="37" spans="1:52" ht="21" x14ac:dyDescent="0.35">
      <c r="A37" s="90">
        <v>29</v>
      </c>
      <c r="B37" s="31" t="s">
        <v>12</v>
      </c>
      <c r="C37" s="31" t="s">
        <v>96</v>
      </c>
      <c r="D37" s="31"/>
      <c r="E37" s="31" t="s">
        <v>811</v>
      </c>
      <c r="F37" s="1" t="s">
        <v>20</v>
      </c>
      <c r="G37" s="25">
        <f t="shared" si="0"/>
        <v>0</v>
      </c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32"/>
      <c r="AB37" s="32"/>
      <c r="AC37" s="27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7">
        <f t="shared" si="1"/>
        <v>0</v>
      </c>
      <c r="AF37" s="33"/>
      <c r="AG37" s="34"/>
      <c r="AH37" s="34"/>
      <c r="AI37" s="84">
        <v>0</v>
      </c>
      <c r="AJ37" s="34"/>
      <c r="AK37" s="34"/>
      <c r="AL37" s="34"/>
      <c r="AM37" s="34"/>
      <c r="AN37" s="34"/>
      <c r="AO37" s="34"/>
      <c r="AP37" s="34"/>
      <c r="AQ37" s="88"/>
      <c r="AR37" s="34"/>
      <c r="AS37" s="34"/>
      <c r="AT37" s="34"/>
      <c r="AU37" s="27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7">
        <f t="shared" si="3"/>
        <v>0</v>
      </c>
      <c r="AW37" s="30" t="str">
        <f t="shared" si="2"/>
        <v xml:space="preserve"> </v>
      </c>
      <c r="AX37" s="30" t="str">
        <f>IFERROR(IF(VLOOKUP(C37,'Overdue Credits'!$A:$F,6,0)&gt;2,"High Risk Customer",IF(VLOOKUP(C37,'Overdue Credits'!$A:$F,6,0)&gt;0,"Medium Risk Customer","Low Risk Customer")),"Low Risk Customer")</f>
        <v>High Risk Customer</v>
      </c>
      <c r="AY37" s="12"/>
      <c r="AZ37" s="12"/>
    </row>
    <row r="38" spans="1:52" ht="21" x14ac:dyDescent="0.35">
      <c r="A38" s="90">
        <v>30</v>
      </c>
      <c r="B38" s="31" t="s">
        <v>12</v>
      </c>
      <c r="C38" s="31" t="s">
        <v>102</v>
      </c>
      <c r="D38" s="31"/>
      <c r="E38" s="31" t="s">
        <v>812</v>
      </c>
      <c r="F38" s="31" t="s">
        <v>933</v>
      </c>
      <c r="G38" s="25">
        <f t="shared" si="0"/>
        <v>1350</v>
      </c>
      <c r="H38" s="87"/>
      <c r="I38" s="87"/>
      <c r="J38" s="87">
        <v>439</v>
      </c>
      <c r="K38" s="87">
        <v>96</v>
      </c>
      <c r="L38" s="87">
        <v>20</v>
      </c>
      <c r="M38" s="87"/>
      <c r="N38" s="87"/>
      <c r="O38" s="87">
        <v>300</v>
      </c>
      <c r="P38" s="87">
        <v>313</v>
      </c>
      <c r="Q38" s="87"/>
      <c r="R38" s="87"/>
      <c r="S38" s="87"/>
      <c r="T38" s="86"/>
      <c r="U38" s="87"/>
      <c r="V38" s="86"/>
      <c r="W38" s="87"/>
      <c r="X38" s="87">
        <v>182</v>
      </c>
      <c r="Y38" s="86"/>
      <c r="Z38" s="86"/>
      <c r="AA38" s="32"/>
      <c r="AB38" s="35"/>
      <c r="AC38" s="27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267128000</v>
      </c>
      <c r="AE38" s="27">
        <f t="shared" si="1"/>
        <v>200</v>
      </c>
      <c r="AF38" s="33"/>
      <c r="AG38" s="34"/>
      <c r="AH38" s="34"/>
      <c r="AI38" s="84">
        <v>200</v>
      </c>
      <c r="AJ38" s="34"/>
      <c r="AK38" s="34"/>
      <c r="AL38" s="34"/>
      <c r="AM38" s="34"/>
      <c r="AN38" s="34"/>
      <c r="AO38" s="34"/>
      <c r="AP38" s="34"/>
      <c r="AQ38" s="34"/>
      <c r="AR38" s="88"/>
      <c r="AS38" s="88"/>
      <c r="AT38" s="34"/>
      <c r="AU38" s="27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44500000</v>
      </c>
      <c r="AV38" s="27">
        <f t="shared" si="3"/>
        <v>93494800</v>
      </c>
      <c r="AW38" s="30" t="str">
        <f t="shared" si="2"/>
        <v>Credit is within Limit</v>
      </c>
      <c r="AX38" s="30" t="str">
        <f>IFERROR(IF(VLOOKUP(C38,'Overdue Credits'!$A:$F,6,0)&gt;2,"High Risk Customer",IF(VLOOKUP(C38,'Overdue Credits'!$A:$F,6,0)&gt;0,"Medium Risk Customer","Low Risk Customer")),"Low Risk Customer")</f>
        <v>Medium Risk Customer</v>
      </c>
      <c r="AY38" s="12"/>
      <c r="AZ38" s="12"/>
    </row>
    <row r="39" spans="1:52" ht="21" x14ac:dyDescent="0.35">
      <c r="A39" s="90">
        <v>31</v>
      </c>
      <c r="B39" s="31" t="s">
        <v>12</v>
      </c>
      <c r="C39" s="31" t="s">
        <v>1066</v>
      </c>
      <c r="D39" s="31"/>
      <c r="E39" s="31" t="s">
        <v>1067</v>
      </c>
      <c r="F39" s="1" t="s">
        <v>516</v>
      </c>
      <c r="G39" s="25">
        <f t="shared" si="0"/>
        <v>0</v>
      </c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2"/>
      <c r="U39" s="35"/>
      <c r="V39" s="32"/>
      <c r="W39" s="35"/>
      <c r="X39" s="35"/>
      <c r="Y39" s="32"/>
      <c r="Z39" s="32"/>
      <c r="AA39" s="32"/>
      <c r="AB39" s="35"/>
      <c r="AC39" s="27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7">
        <f t="shared" si="1"/>
        <v>0</v>
      </c>
      <c r="AF39" s="33"/>
      <c r="AG39" s="34"/>
      <c r="AH39" s="34"/>
      <c r="AI39" s="84">
        <v>0</v>
      </c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27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7">
        <f t="shared" si="3"/>
        <v>0</v>
      </c>
      <c r="AW39" s="30" t="str">
        <f t="shared" si="2"/>
        <v xml:space="preserve"> </v>
      </c>
      <c r="AX39" s="30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12"/>
      <c r="AZ39" s="12"/>
    </row>
    <row r="40" spans="1:52" ht="21" x14ac:dyDescent="0.35">
      <c r="A40" s="90">
        <v>32</v>
      </c>
      <c r="B40" s="1" t="s">
        <v>12</v>
      </c>
      <c r="C40" s="1" t="s">
        <v>1094</v>
      </c>
      <c r="D40" s="31"/>
      <c r="E40" s="31" t="s">
        <v>1096</v>
      </c>
      <c r="F40" s="31" t="s">
        <v>11</v>
      </c>
      <c r="G40" s="25">
        <f t="shared" si="0"/>
        <v>120</v>
      </c>
      <c r="H40" s="95"/>
      <c r="I40" s="95"/>
      <c r="J40" s="95">
        <v>60</v>
      </c>
      <c r="K40" s="95">
        <v>3</v>
      </c>
      <c r="L40" s="95">
        <v>3</v>
      </c>
      <c r="M40" s="95"/>
      <c r="N40" s="95"/>
      <c r="O40" s="95">
        <v>11</v>
      </c>
      <c r="P40" s="95">
        <v>20</v>
      </c>
      <c r="Q40" s="95"/>
      <c r="R40" s="95"/>
      <c r="S40" s="95"/>
      <c r="T40" s="95"/>
      <c r="U40" s="95"/>
      <c r="V40" s="95"/>
      <c r="W40" s="95"/>
      <c r="X40" s="95">
        <v>23</v>
      </c>
      <c r="Y40" s="95"/>
      <c r="Z40" s="95"/>
      <c r="AA40" s="95"/>
      <c r="AB40" s="95"/>
      <c r="AC40" s="27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24137500</v>
      </c>
      <c r="AE40" s="27">
        <f t="shared" si="1"/>
        <v>23</v>
      </c>
      <c r="AF40" s="33"/>
      <c r="AG40" s="34"/>
      <c r="AH40" s="34"/>
      <c r="AI40" s="84">
        <v>22</v>
      </c>
      <c r="AJ40" s="34"/>
      <c r="AK40" s="34"/>
      <c r="AL40" s="34">
        <v>1</v>
      </c>
      <c r="AM40" s="34"/>
      <c r="AN40" s="34"/>
      <c r="AO40" s="34"/>
      <c r="AP40" s="34"/>
      <c r="AQ40" s="34"/>
      <c r="AR40" s="34"/>
      <c r="AS40" s="34"/>
      <c r="AT40" s="34"/>
      <c r="AU40" s="27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5047000</v>
      </c>
      <c r="AV40" s="27">
        <f t="shared" si="3"/>
        <v>8448125</v>
      </c>
      <c r="AW40" s="30" t="str">
        <f t="shared" si="2"/>
        <v>Credit is within Limit</v>
      </c>
      <c r="AX40" s="30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12"/>
      <c r="AZ40" s="12"/>
    </row>
    <row r="41" spans="1:52" ht="21" x14ac:dyDescent="0.35">
      <c r="A41" s="90">
        <v>33</v>
      </c>
      <c r="B41" s="1" t="s">
        <v>12</v>
      </c>
      <c r="C41" s="1" t="s">
        <v>1095</v>
      </c>
      <c r="D41" s="31"/>
      <c r="E41" s="31" t="s">
        <v>1097</v>
      </c>
      <c r="F41" s="31" t="s">
        <v>11</v>
      </c>
      <c r="G41" s="25">
        <f t="shared" ref="G41:G73" si="4">SUM(H41:AB41)</f>
        <v>0</v>
      </c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27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7">
        <f t="shared" ref="AE41:AE73" si="5">SUM(AF41:AT41)</f>
        <v>0</v>
      </c>
      <c r="AF41" s="33"/>
      <c r="AG41" s="34"/>
      <c r="AH41" s="34"/>
      <c r="AI41" s="84">
        <v>0</v>
      </c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27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7">
        <f t="shared" si="3"/>
        <v>0</v>
      </c>
      <c r="AW41" s="30" t="str">
        <f t="shared" si="2"/>
        <v xml:space="preserve"> </v>
      </c>
      <c r="AX41" s="30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12"/>
      <c r="AZ41" s="12"/>
    </row>
    <row r="42" spans="1:52" ht="21" x14ac:dyDescent="0.35">
      <c r="A42" s="90">
        <v>34</v>
      </c>
      <c r="B42" s="1" t="s">
        <v>12</v>
      </c>
      <c r="C42" s="1" t="s">
        <v>1132</v>
      </c>
      <c r="D42" s="31"/>
      <c r="E42" s="31" t="s">
        <v>1131</v>
      </c>
      <c r="F42" s="31" t="s">
        <v>11</v>
      </c>
      <c r="G42" s="25">
        <f>SUM(H42:AB42)</f>
        <v>80</v>
      </c>
      <c r="H42" s="95"/>
      <c r="I42" s="95"/>
      <c r="J42" s="95">
        <v>47</v>
      </c>
      <c r="K42" s="95">
        <v>5</v>
      </c>
      <c r="L42" s="95">
        <v>5</v>
      </c>
      <c r="M42" s="95"/>
      <c r="N42" s="95"/>
      <c r="O42" s="95">
        <v>10</v>
      </c>
      <c r="P42" s="95"/>
      <c r="Q42" s="95"/>
      <c r="R42" s="95"/>
      <c r="S42" s="95"/>
      <c r="T42" s="95"/>
      <c r="U42" s="95"/>
      <c r="V42" s="95"/>
      <c r="W42" s="95"/>
      <c r="X42" s="95">
        <v>13</v>
      </c>
      <c r="Y42" s="95"/>
      <c r="Z42" s="95"/>
      <c r="AA42" s="95"/>
      <c r="AB42" s="95"/>
      <c r="AC42" s="27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15798500</v>
      </c>
      <c r="AE42" s="27">
        <f>SUM(AF42:AT42)</f>
        <v>17</v>
      </c>
      <c r="AF42" s="33"/>
      <c r="AG42" s="34"/>
      <c r="AH42" s="34"/>
      <c r="AI42" s="84">
        <v>17</v>
      </c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27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3782500</v>
      </c>
      <c r="AV42" s="27">
        <f>AC42*0.35</f>
        <v>5529475</v>
      </c>
      <c r="AW42" s="30" t="str">
        <f>IF(AU42&gt;AV42,"Credit is above Limit. Requires HOTM approval",IF(AU42=0," ",IF(AV42&gt;=AU42,"Credit is within Limit","CheckInput")))</f>
        <v>Credit is within Limit</v>
      </c>
      <c r="AX42" s="30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12"/>
      <c r="AZ42" s="12"/>
    </row>
    <row r="43" spans="1:52" ht="21" x14ac:dyDescent="0.35">
      <c r="A43" s="90">
        <v>35</v>
      </c>
      <c r="B43" s="31" t="s">
        <v>83</v>
      </c>
      <c r="C43" s="31" t="s">
        <v>1016</v>
      </c>
      <c r="D43" s="31"/>
      <c r="E43" s="31" t="s">
        <v>1020</v>
      </c>
      <c r="F43" s="31" t="s">
        <v>516</v>
      </c>
      <c r="G43" s="25">
        <f t="shared" si="4"/>
        <v>0</v>
      </c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32"/>
      <c r="AC43" s="27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7">
        <f t="shared" si="5"/>
        <v>0</v>
      </c>
      <c r="AF43" s="33"/>
      <c r="AG43" s="34"/>
      <c r="AH43" s="81"/>
      <c r="AI43" s="8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27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7">
        <f t="shared" si="3"/>
        <v>0</v>
      </c>
      <c r="AW43" s="30" t="str">
        <f t="shared" si="2"/>
        <v xml:space="preserve"> </v>
      </c>
      <c r="AX43" s="30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12"/>
      <c r="AZ43" s="12"/>
    </row>
    <row r="44" spans="1:52" ht="21" x14ac:dyDescent="0.35">
      <c r="A44" s="90">
        <v>36</v>
      </c>
      <c r="B44" s="31" t="s">
        <v>83</v>
      </c>
      <c r="C44" s="31" t="s">
        <v>1017</v>
      </c>
      <c r="D44" s="31"/>
      <c r="E44" s="31" t="s">
        <v>1021</v>
      </c>
      <c r="F44" s="31" t="s">
        <v>516</v>
      </c>
      <c r="G44" s="25">
        <f t="shared" si="4"/>
        <v>0</v>
      </c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32"/>
      <c r="AC44" s="27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7">
        <f t="shared" si="5"/>
        <v>0</v>
      </c>
      <c r="AF44" s="33"/>
      <c r="AG44" s="34"/>
      <c r="AH44" s="81"/>
      <c r="AI44" s="8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27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7">
        <f t="shared" si="3"/>
        <v>0</v>
      </c>
      <c r="AW44" s="30" t="str">
        <f t="shared" si="2"/>
        <v xml:space="preserve"> </v>
      </c>
      <c r="AX44" s="30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12"/>
      <c r="AZ44" s="12"/>
    </row>
    <row r="45" spans="1:52" ht="21" x14ac:dyDescent="0.35">
      <c r="A45" s="90">
        <v>37</v>
      </c>
      <c r="B45" s="31" t="s">
        <v>83</v>
      </c>
      <c r="C45" s="31" t="s">
        <v>699</v>
      </c>
      <c r="D45" s="31"/>
      <c r="E45" s="31" t="s">
        <v>700</v>
      </c>
      <c r="F45" s="31" t="s">
        <v>11</v>
      </c>
      <c r="G45" s="25">
        <f t="shared" si="4"/>
        <v>170</v>
      </c>
      <c r="H45" s="95"/>
      <c r="I45" s="95"/>
      <c r="J45" s="95">
        <v>20</v>
      </c>
      <c r="K45" s="95"/>
      <c r="L45" s="95">
        <v>30</v>
      </c>
      <c r="M45" s="95"/>
      <c r="N45" s="95"/>
      <c r="O45" s="95">
        <v>50</v>
      </c>
      <c r="P45" s="95"/>
      <c r="Q45" s="95"/>
      <c r="R45" s="95">
        <v>25</v>
      </c>
      <c r="S45" s="95"/>
      <c r="T45" s="95"/>
      <c r="U45" s="95"/>
      <c r="V45" s="95">
        <v>1</v>
      </c>
      <c r="W45" s="95"/>
      <c r="X45" s="95">
        <v>42</v>
      </c>
      <c r="Y45" s="95">
        <v>2</v>
      </c>
      <c r="Z45" s="95"/>
      <c r="AA45" s="95"/>
      <c r="AB45" s="32"/>
      <c r="AC45" s="27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28192500</v>
      </c>
      <c r="AE45" s="27">
        <f t="shared" si="5"/>
        <v>40</v>
      </c>
      <c r="AF45" s="33"/>
      <c r="AG45" s="34"/>
      <c r="AH45" s="81"/>
      <c r="AI45" s="84">
        <v>40</v>
      </c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27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8900000</v>
      </c>
      <c r="AV45" s="27">
        <f t="shared" si="3"/>
        <v>9867375</v>
      </c>
      <c r="AW45" s="30" t="str">
        <f t="shared" si="2"/>
        <v>Credit is within Limit</v>
      </c>
      <c r="AX45" s="30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12"/>
      <c r="AZ45" s="12"/>
    </row>
    <row r="46" spans="1:52" ht="21" x14ac:dyDescent="0.35">
      <c r="A46" s="90">
        <v>38</v>
      </c>
      <c r="B46" s="31" t="s">
        <v>83</v>
      </c>
      <c r="C46" s="31" t="s">
        <v>481</v>
      </c>
      <c r="D46" s="31"/>
      <c r="E46" s="31" t="s">
        <v>1022</v>
      </c>
      <c r="F46" s="31" t="s">
        <v>11</v>
      </c>
      <c r="G46" s="25">
        <f t="shared" si="4"/>
        <v>0</v>
      </c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32"/>
      <c r="AC46" s="27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7">
        <f t="shared" si="5"/>
        <v>0</v>
      </c>
      <c r="AF46" s="33"/>
      <c r="AG46" s="34"/>
      <c r="AH46" s="81"/>
      <c r="AI46" s="8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27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7">
        <f t="shared" si="3"/>
        <v>0</v>
      </c>
      <c r="AW46" s="30" t="str">
        <f t="shared" si="2"/>
        <v xml:space="preserve"> </v>
      </c>
      <c r="AX46" s="30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12"/>
      <c r="AZ46" s="12"/>
    </row>
    <row r="47" spans="1:52" ht="21" x14ac:dyDescent="0.35">
      <c r="A47" s="90">
        <v>39</v>
      </c>
      <c r="B47" s="31" t="s">
        <v>83</v>
      </c>
      <c r="C47" s="31" t="s">
        <v>1018</v>
      </c>
      <c r="D47" s="31"/>
      <c r="E47" s="31" t="s">
        <v>1023</v>
      </c>
      <c r="F47" s="31" t="s">
        <v>11</v>
      </c>
      <c r="G47" s="25">
        <f t="shared" si="4"/>
        <v>0</v>
      </c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32"/>
      <c r="AC47" s="27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7">
        <f t="shared" si="5"/>
        <v>0</v>
      </c>
      <c r="AF47" s="33"/>
      <c r="AG47" s="34"/>
      <c r="AH47" s="81"/>
      <c r="AI47" s="8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27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7">
        <f t="shared" si="3"/>
        <v>0</v>
      </c>
      <c r="AW47" s="30" t="str">
        <f t="shared" si="2"/>
        <v xml:space="preserve"> </v>
      </c>
      <c r="AX47" s="30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12"/>
      <c r="AZ47" s="12"/>
    </row>
    <row r="48" spans="1:52" ht="21" x14ac:dyDescent="0.35">
      <c r="A48" s="90">
        <v>40</v>
      </c>
      <c r="B48" s="31" t="s">
        <v>83</v>
      </c>
      <c r="C48" s="31" t="s">
        <v>89</v>
      </c>
      <c r="D48" s="31"/>
      <c r="E48" s="31" t="s">
        <v>568</v>
      </c>
      <c r="F48" s="31" t="s">
        <v>20</v>
      </c>
      <c r="G48" s="25">
        <f t="shared" si="4"/>
        <v>300</v>
      </c>
      <c r="H48" s="95"/>
      <c r="I48" s="95"/>
      <c r="J48" s="95">
        <v>30</v>
      </c>
      <c r="K48" s="95"/>
      <c r="L48" s="95">
        <v>33</v>
      </c>
      <c r="M48" s="95"/>
      <c r="N48" s="95"/>
      <c r="O48" s="95">
        <v>80</v>
      </c>
      <c r="P48" s="95"/>
      <c r="Q48" s="95">
        <v>1</v>
      </c>
      <c r="R48" s="95">
        <v>53</v>
      </c>
      <c r="S48" s="95"/>
      <c r="T48" s="95"/>
      <c r="U48" s="95">
        <v>1</v>
      </c>
      <c r="V48" s="95">
        <v>1</v>
      </c>
      <c r="W48" s="95">
        <v>1</v>
      </c>
      <c r="X48" s="95">
        <v>100</v>
      </c>
      <c r="Y48" s="95"/>
      <c r="Z48" s="95"/>
      <c r="AA48" s="95"/>
      <c r="AB48" s="32"/>
      <c r="AC48" s="27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49155000</v>
      </c>
      <c r="AE48" s="27">
        <f t="shared" si="5"/>
        <v>65</v>
      </c>
      <c r="AF48" s="33"/>
      <c r="AG48" s="34"/>
      <c r="AH48" s="81"/>
      <c r="AI48" s="84">
        <v>65</v>
      </c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27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14462500</v>
      </c>
      <c r="AV48" s="27">
        <f t="shared" si="3"/>
        <v>17204250</v>
      </c>
      <c r="AW48" s="30" t="str">
        <f t="shared" si="2"/>
        <v>Credit is within Limit</v>
      </c>
      <c r="AX48" s="30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12"/>
      <c r="AZ48" s="12"/>
    </row>
    <row r="49" spans="1:52" ht="21" x14ac:dyDescent="0.35">
      <c r="A49" s="90">
        <v>41</v>
      </c>
      <c r="B49" s="31" t="s">
        <v>83</v>
      </c>
      <c r="C49" s="31" t="s">
        <v>84</v>
      </c>
      <c r="D49" s="31"/>
      <c r="E49" s="31" t="s">
        <v>733</v>
      </c>
      <c r="F49" s="31" t="s">
        <v>20</v>
      </c>
      <c r="G49" s="25">
        <f t="shared" si="4"/>
        <v>300</v>
      </c>
      <c r="H49" s="111"/>
      <c r="I49" s="111"/>
      <c r="J49" s="111">
        <v>50</v>
      </c>
      <c r="K49" s="111"/>
      <c r="L49" s="111">
        <v>2</v>
      </c>
      <c r="M49" s="111"/>
      <c r="N49" s="111"/>
      <c r="O49" s="111">
        <v>140</v>
      </c>
      <c r="P49" s="111"/>
      <c r="Q49" s="111">
        <v>5</v>
      </c>
      <c r="R49" s="111">
        <v>50</v>
      </c>
      <c r="S49" s="111"/>
      <c r="T49" s="111"/>
      <c r="U49" s="111">
        <v>1</v>
      </c>
      <c r="V49" s="95">
        <v>1</v>
      </c>
      <c r="W49" s="111">
        <v>1</v>
      </c>
      <c r="X49" s="111">
        <v>50</v>
      </c>
      <c r="Y49" s="111"/>
      <c r="Z49" s="111"/>
      <c r="AA49" s="111"/>
      <c r="AB49" s="35"/>
      <c r="AC49" s="27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53063000</v>
      </c>
      <c r="AE49" s="27">
        <f t="shared" si="5"/>
        <v>75</v>
      </c>
      <c r="AF49" s="33"/>
      <c r="AG49" s="34"/>
      <c r="AH49" s="81"/>
      <c r="AI49" s="84">
        <v>75</v>
      </c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27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16687500</v>
      </c>
      <c r="AV49" s="27">
        <f t="shared" si="3"/>
        <v>18572050</v>
      </c>
      <c r="AW49" s="30" t="str">
        <f t="shared" si="2"/>
        <v>Credit is within Limit</v>
      </c>
      <c r="AX49" s="30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12"/>
      <c r="AZ49" s="12"/>
    </row>
    <row r="50" spans="1:52" ht="21" x14ac:dyDescent="0.35">
      <c r="A50" s="90">
        <v>42</v>
      </c>
      <c r="B50" s="31" t="s">
        <v>83</v>
      </c>
      <c r="C50" s="31" t="s">
        <v>87</v>
      </c>
      <c r="D50" s="31"/>
      <c r="E50" s="31" t="s">
        <v>571</v>
      </c>
      <c r="F50" s="31" t="s">
        <v>20</v>
      </c>
      <c r="G50" s="25">
        <f t="shared" si="4"/>
        <v>250</v>
      </c>
      <c r="H50" s="95"/>
      <c r="I50" s="95"/>
      <c r="J50" s="95">
        <v>30</v>
      </c>
      <c r="K50" s="95"/>
      <c r="L50" s="95">
        <v>5</v>
      </c>
      <c r="M50" s="95"/>
      <c r="N50" s="95"/>
      <c r="O50" s="95">
        <v>100</v>
      </c>
      <c r="P50" s="95"/>
      <c r="Q50" s="95"/>
      <c r="R50" s="95">
        <v>50</v>
      </c>
      <c r="S50" s="95"/>
      <c r="T50" s="95"/>
      <c r="U50" s="95"/>
      <c r="V50" s="95"/>
      <c r="W50" s="95"/>
      <c r="X50" s="95">
        <v>65</v>
      </c>
      <c r="Y50" s="95"/>
      <c r="Z50" s="95"/>
      <c r="AA50" s="95"/>
      <c r="AB50" s="32"/>
      <c r="AC50" s="27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42725000</v>
      </c>
      <c r="AE50" s="27">
        <f t="shared" si="5"/>
        <v>0</v>
      </c>
      <c r="AF50" s="33"/>
      <c r="AG50" s="34"/>
      <c r="AH50" s="81"/>
      <c r="AI50" s="8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27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7">
        <f t="shared" si="3"/>
        <v>14953749.999999998</v>
      </c>
      <c r="AW50" s="30" t="str">
        <f t="shared" si="2"/>
        <v xml:space="preserve"> </v>
      </c>
      <c r="AX50" s="30" t="str">
        <f>IFERROR(IF(VLOOKUP(C50,'Overdue Credits'!$A:$F,6,0)&gt;2,"High Risk Customer",IF(VLOOKUP(C50,'Overdue Credits'!$A:$F,6,0)&gt;0,"Medium Risk Customer","Low Risk Customer")),"Low Risk Customer")</f>
        <v>Medium Risk Customer</v>
      </c>
      <c r="AY50" s="12"/>
      <c r="AZ50" s="12"/>
    </row>
    <row r="51" spans="1:52" ht="21" x14ac:dyDescent="0.35">
      <c r="A51" s="90">
        <v>43</v>
      </c>
      <c r="B51" s="31" t="s">
        <v>83</v>
      </c>
      <c r="C51" s="31" t="s">
        <v>91</v>
      </c>
      <c r="D51" s="31"/>
      <c r="E51" s="31" t="s">
        <v>572</v>
      </c>
      <c r="F51" s="31" t="s">
        <v>11</v>
      </c>
      <c r="G51" s="25">
        <f t="shared" si="4"/>
        <v>0</v>
      </c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32"/>
      <c r="AC51" s="27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7">
        <f t="shared" si="5"/>
        <v>0</v>
      </c>
      <c r="AF51" s="33"/>
      <c r="AG51" s="34"/>
      <c r="AH51" s="81"/>
      <c r="AI51" s="8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27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7">
        <f t="shared" si="3"/>
        <v>0</v>
      </c>
      <c r="AW51" s="30" t="str">
        <f t="shared" si="2"/>
        <v xml:space="preserve"> </v>
      </c>
      <c r="AX51" s="30" t="str">
        <f>IFERROR(IF(VLOOKUP(C51,'Overdue Credits'!$A:$F,6,0)&gt;2,"High Risk Customer",IF(VLOOKUP(C51,'Overdue Credits'!$A:$F,6,0)&gt;0,"Medium Risk Customer","Low Risk Customer")),"Low Risk Customer")</f>
        <v>High Risk Customer</v>
      </c>
      <c r="AY51" s="12"/>
      <c r="AZ51" s="12"/>
    </row>
    <row r="52" spans="1:52" ht="21" x14ac:dyDescent="0.35">
      <c r="A52" s="90">
        <v>44</v>
      </c>
      <c r="B52" s="31" t="s">
        <v>83</v>
      </c>
      <c r="C52" s="31" t="s">
        <v>86</v>
      </c>
      <c r="D52" s="31"/>
      <c r="E52" s="31" t="s">
        <v>574</v>
      </c>
      <c r="F52" s="31" t="s">
        <v>933</v>
      </c>
      <c r="G52" s="25">
        <f t="shared" si="4"/>
        <v>1000</v>
      </c>
      <c r="H52" s="101"/>
      <c r="I52" s="101"/>
      <c r="J52" s="101">
        <v>110</v>
      </c>
      <c r="K52" s="101">
        <v>20</v>
      </c>
      <c r="L52" s="101">
        <v>60</v>
      </c>
      <c r="M52" s="101"/>
      <c r="N52" s="101"/>
      <c r="O52" s="101">
        <v>300</v>
      </c>
      <c r="P52" s="101">
        <v>10</v>
      </c>
      <c r="Q52" s="101">
        <v>10</v>
      </c>
      <c r="R52" s="101">
        <v>60</v>
      </c>
      <c r="S52" s="101"/>
      <c r="T52" s="101"/>
      <c r="U52" s="101"/>
      <c r="V52" s="101">
        <v>100</v>
      </c>
      <c r="W52" s="101">
        <v>120</v>
      </c>
      <c r="X52" s="101">
        <v>200</v>
      </c>
      <c r="Y52" s="101">
        <v>10</v>
      </c>
      <c r="Z52" s="101"/>
      <c r="AA52" s="101"/>
      <c r="AB52" s="36"/>
      <c r="AC52" s="27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158745000</v>
      </c>
      <c r="AE52" s="27">
        <f t="shared" si="5"/>
        <v>168</v>
      </c>
      <c r="AF52" s="33"/>
      <c r="AG52" s="34"/>
      <c r="AH52" s="81"/>
      <c r="AI52" s="84">
        <v>168</v>
      </c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27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37380000</v>
      </c>
      <c r="AV52" s="27">
        <f t="shared" si="3"/>
        <v>55560750</v>
      </c>
      <c r="AW52" s="30" t="str">
        <f t="shared" si="2"/>
        <v>Credit is within Limit</v>
      </c>
      <c r="AX52" s="30" t="str">
        <f>IFERROR(IF(VLOOKUP(C52,'Overdue Credits'!$A:$F,6,0)&gt;2,"High Risk Customer",IF(VLOOKUP(C52,'Overdue Credits'!$A:$F,6,0)&gt;0,"Medium Risk Customer","Low Risk Customer")),"Low Risk Customer")</f>
        <v>Medium Risk Customer</v>
      </c>
      <c r="AY52" s="12"/>
      <c r="AZ52" s="12"/>
    </row>
    <row r="53" spans="1:52" ht="21" x14ac:dyDescent="0.35">
      <c r="A53" s="90">
        <v>45</v>
      </c>
      <c r="B53" s="31" t="s">
        <v>83</v>
      </c>
      <c r="C53" s="31" t="s">
        <v>1019</v>
      </c>
      <c r="D53" s="31"/>
      <c r="E53" s="31" t="s">
        <v>1024</v>
      </c>
      <c r="F53" s="31" t="s">
        <v>11</v>
      </c>
      <c r="G53" s="25">
        <f t="shared" si="4"/>
        <v>0</v>
      </c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32"/>
      <c r="AC53" s="27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7">
        <f t="shared" si="5"/>
        <v>0</v>
      </c>
      <c r="AF53" s="33"/>
      <c r="AG53" s="34"/>
      <c r="AH53" s="81"/>
      <c r="AI53" s="8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27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7">
        <f t="shared" si="3"/>
        <v>0</v>
      </c>
      <c r="AW53" s="30" t="str">
        <f t="shared" si="2"/>
        <v xml:space="preserve"> </v>
      </c>
      <c r="AX53" s="30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12"/>
      <c r="AZ53" s="12"/>
    </row>
    <row r="54" spans="1:52" ht="21" x14ac:dyDescent="0.35">
      <c r="A54" s="90">
        <v>46</v>
      </c>
      <c r="B54" s="31" t="s">
        <v>83</v>
      </c>
      <c r="C54" s="31" t="s">
        <v>85</v>
      </c>
      <c r="D54" s="31"/>
      <c r="E54" s="31" t="s">
        <v>570</v>
      </c>
      <c r="F54" s="31" t="s">
        <v>11</v>
      </c>
      <c r="G54" s="25">
        <f t="shared" si="4"/>
        <v>250</v>
      </c>
      <c r="H54" s="95"/>
      <c r="I54" s="95"/>
      <c r="J54" s="95">
        <v>30</v>
      </c>
      <c r="K54" s="95">
        <v>2</v>
      </c>
      <c r="L54" s="95">
        <v>30</v>
      </c>
      <c r="M54" s="95"/>
      <c r="N54" s="95"/>
      <c r="O54" s="95">
        <v>60</v>
      </c>
      <c r="P54" s="95">
        <v>4</v>
      </c>
      <c r="Q54" s="95"/>
      <c r="R54" s="95">
        <v>35</v>
      </c>
      <c r="S54" s="95"/>
      <c r="T54" s="95"/>
      <c r="U54" s="95">
        <v>2</v>
      </c>
      <c r="V54" s="95"/>
      <c r="W54" s="95">
        <v>2</v>
      </c>
      <c r="X54" s="95">
        <v>85</v>
      </c>
      <c r="Y54" s="95"/>
      <c r="Z54" s="95"/>
      <c r="AA54" s="95"/>
      <c r="AB54" s="32"/>
      <c r="AC54" s="27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41406000</v>
      </c>
      <c r="AE54" s="27">
        <f t="shared" si="5"/>
        <v>52</v>
      </c>
      <c r="AF54" s="33"/>
      <c r="AG54" s="34"/>
      <c r="AH54" s="81"/>
      <c r="AI54" s="84">
        <v>52</v>
      </c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27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11570000</v>
      </c>
      <c r="AV54" s="27">
        <f t="shared" si="3"/>
        <v>14492100</v>
      </c>
      <c r="AW54" s="30" t="str">
        <f t="shared" si="2"/>
        <v>Credit is within Limit</v>
      </c>
      <c r="AX54" s="30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12"/>
      <c r="AZ54" s="12"/>
    </row>
    <row r="55" spans="1:52" ht="21" x14ac:dyDescent="0.35">
      <c r="A55" s="90">
        <v>47</v>
      </c>
      <c r="B55" s="31" t="s">
        <v>83</v>
      </c>
      <c r="C55" s="31" t="s">
        <v>90</v>
      </c>
      <c r="D55" s="31"/>
      <c r="E55" s="31" t="s">
        <v>573</v>
      </c>
      <c r="F55" s="31" t="s">
        <v>11</v>
      </c>
      <c r="G55" s="25">
        <f t="shared" si="4"/>
        <v>0</v>
      </c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32"/>
      <c r="AC55" s="27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7">
        <f t="shared" si="5"/>
        <v>0</v>
      </c>
      <c r="AF55" s="33"/>
      <c r="AG55" s="34"/>
      <c r="AH55" s="81"/>
      <c r="AI55" s="8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27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7">
        <f t="shared" si="3"/>
        <v>0</v>
      </c>
      <c r="AW55" s="30" t="str">
        <f t="shared" si="2"/>
        <v xml:space="preserve"> </v>
      </c>
      <c r="AX55" s="30" t="str">
        <f>IFERROR(IF(VLOOKUP(C55,'Overdue Credits'!$A:$F,6,0)&gt;2,"High Risk Customer",IF(VLOOKUP(C55,'Overdue Credits'!$A:$F,6,0)&gt;0,"Medium Risk Customer","Low Risk Customer")),"Low Risk Customer")</f>
        <v>High Risk Customer</v>
      </c>
      <c r="AY55" s="12"/>
      <c r="AZ55" s="12"/>
    </row>
    <row r="56" spans="1:52" ht="21" x14ac:dyDescent="0.35">
      <c r="A56" s="90">
        <v>48</v>
      </c>
      <c r="B56" s="31" t="s">
        <v>83</v>
      </c>
      <c r="C56" s="31" t="s">
        <v>88</v>
      </c>
      <c r="D56" s="31"/>
      <c r="E56" s="31" t="s">
        <v>569</v>
      </c>
      <c r="F56" s="31" t="s">
        <v>13</v>
      </c>
      <c r="G56" s="25">
        <f t="shared" si="4"/>
        <v>210</v>
      </c>
      <c r="H56" s="95"/>
      <c r="I56" s="95"/>
      <c r="J56" s="95">
        <v>30</v>
      </c>
      <c r="K56" s="95"/>
      <c r="L56" s="95">
        <v>25</v>
      </c>
      <c r="M56" s="95"/>
      <c r="N56" s="95"/>
      <c r="O56" s="95">
        <v>50</v>
      </c>
      <c r="P56" s="95">
        <v>1</v>
      </c>
      <c r="Q56" s="95"/>
      <c r="R56" s="95">
        <v>25</v>
      </c>
      <c r="S56" s="95"/>
      <c r="T56" s="95"/>
      <c r="U56" s="95">
        <v>5</v>
      </c>
      <c r="V56" s="95">
        <v>10</v>
      </c>
      <c r="W56" s="95"/>
      <c r="X56" s="95">
        <v>60</v>
      </c>
      <c r="Y56" s="95">
        <v>4</v>
      </c>
      <c r="Z56" s="95"/>
      <c r="AA56" s="95"/>
      <c r="AB56" s="32"/>
      <c r="AC56" s="27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34254500</v>
      </c>
      <c r="AE56" s="27">
        <f t="shared" si="5"/>
        <v>46</v>
      </c>
      <c r="AF56" s="33"/>
      <c r="AG56" s="34"/>
      <c r="AH56" s="81"/>
      <c r="AI56" s="84">
        <v>46</v>
      </c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27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10235000</v>
      </c>
      <c r="AV56" s="27">
        <f t="shared" si="3"/>
        <v>11989075</v>
      </c>
      <c r="AW56" s="30" t="str">
        <f t="shared" si="2"/>
        <v>Credit is within Limit</v>
      </c>
      <c r="AX56" s="30" t="str">
        <f>IFERROR(IF(VLOOKUP(C56,'Overdue Credits'!$A:$F,6,0)&gt;2,"High Risk Customer",IF(VLOOKUP(C56,'Overdue Credits'!$A:$F,6,0)&gt;0,"Medium Risk Customer","Low Risk Customer")),"Low Risk Customer")</f>
        <v>Medium Risk Customer</v>
      </c>
      <c r="AY56" s="12"/>
      <c r="AZ56" s="12"/>
    </row>
    <row r="57" spans="1:52" ht="21" x14ac:dyDescent="0.35">
      <c r="A57" s="90">
        <v>49</v>
      </c>
      <c r="B57" s="31" t="s">
        <v>16</v>
      </c>
      <c r="C57" s="31" t="s">
        <v>878</v>
      </c>
      <c r="D57" s="31"/>
      <c r="E57" s="31" t="s">
        <v>885</v>
      </c>
      <c r="F57" s="31" t="s">
        <v>11</v>
      </c>
      <c r="G57" s="25">
        <f t="shared" si="4"/>
        <v>72</v>
      </c>
      <c r="H57" s="95"/>
      <c r="I57" s="95"/>
      <c r="J57" s="95">
        <v>16</v>
      </c>
      <c r="K57" s="95">
        <v>1</v>
      </c>
      <c r="L57" s="95">
        <v>1</v>
      </c>
      <c r="M57" s="95"/>
      <c r="N57" s="95"/>
      <c r="O57" s="95">
        <v>9</v>
      </c>
      <c r="P57" s="95">
        <v>20</v>
      </c>
      <c r="Q57" s="95"/>
      <c r="R57" s="95">
        <v>2</v>
      </c>
      <c r="S57" s="95"/>
      <c r="T57" s="95"/>
      <c r="U57" s="95">
        <v>1</v>
      </c>
      <c r="V57" s="95"/>
      <c r="W57" s="95"/>
      <c r="X57" s="95">
        <v>22</v>
      </c>
      <c r="Y57" s="95"/>
      <c r="Z57" s="95"/>
      <c r="AA57" s="95"/>
      <c r="AB57" s="95"/>
      <c r="AC57" s="27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13581500</v>
      </c>
      <c r="AE57" s="27">
        <f t="shared" si="5"/>
        <v>18</v>
      </c>
      <c r="AF57" s="33"/>
      <c r="AG57" s="34"/>
      <c r="AH57" s="81">
        <v>3</v>
      </c>
      <c r="AI57" s="104">
        <v>4</v>
      </c>
      <c r="AJ57" s="81"/>
      <c r="AK57" s="81">
        <v>1</v>
      </c>
      <c r="AL57" s="81">
        <v>8</v>
      </c>
      <c r="AM57" s="81">
        <v>1</v>
      </c>
      <c r="AN57" s="81"/>
      <c r="AO57" s="81">
        <v>1</v>
      </c>
      <c r="AP57" s="81"/>
      <c r="AQ57" s="81"/>
      <c r="AR57" s="81"/>
      <c r="AS57" s="81"/>
      <c r="AT57" s="81"/>
      <c r="AU57" s="27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3099500</v>
      </c>
      <c r="AV57" s="27">
        <f t="shared" si="3"/>
        <v>4753525</v>
      </c>
      <c r="AW57" s="30" t="str">
        <f t="shared" si="2"/>
        <v>Credit is within Limit</v>
      </c>
      <c r="AX57" s="30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12"/>
      <c r="AZ57" s="12"/>
    </row>
    <row r="58" spans="1:52" ht="21" x14ac:dyDescent="0.35">
      <c r="A58" s="90">
        <v>50</v>
      </c>
      <c r="B58" s="31" t="s">
        <v>16</v>
      </c>
      <c r="C58" s="31" t="s">
        <v>879</v>
      </c>
      <c r="D58" s="31"/>
      <c r="E58" s="31" t="s">
        <v>891</v>
      </c>
      <c r="F58" s="31" t="s">
        <v>11</v>
      </c>
      <c r="G58" s="25">
        <f t="shared" si="4"/>
        <v>70</v>
      </c>
      <c r="H58" s="95"/>
      <c r="I58" s="95"/>
      <c r="J58" s="95">
        <v>18</v>
      </c>
      <c r="K58" s="95">
        <v>2</v>
      </c>
      <c r="L58" s="95">
        <v>2</v>
      </c>
      <c r="M58" s="95"/>
      <c r="N58" s="95"/>
      <c r="O58" s="95">
        <v>6</v>
      </c>
      <c r="P58" s="95">
        <v>12</v>
      </c>
      <c r="Q58" s="95"/>
      <c r="R58" s="95">
        <v>3</v>
      </c>
      <c r="S58" s="95"/>
      <c r="T58" s="95"/>
      <c r="U58" s="95">
        <v>1</v>
      </c>
      <c r="V58" s="95"/>
      <c r="W58" s="95"/>
      <c r="X58" s="95">
        <v>26</v>
      </c>
      <c r="Y58" s="95"/>
      <c r="Z58" s="95"/>
      <c r="AA58" s="95"/>
      <c r="AB58" s="95"/>
      <c r="AC58" s="27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12765000</v>
      </c>
      <c r="AE58" s="27">
        <f t="shared" si="5"/>
        <v>20</v>
      </c>
      <c r="AF58" s="33"/>
      <c r="AG58" s="34"/>
      <c r="AH58" s="81">
        <v>2</v>
      </c>
      <c r="AI58" s="104">
        <v>1</v>
      </c>
      <c r="AJ58" s="81"/>
      <c r="AK58" s="81">
        <v>2</v>
      </c>
      <c r="AL58" s="81">
        <v>9</v>
      </c>
      <c r="AM58" s="81">
        <v>3</v>
      </c>
      <c r="AN58" s="81"/>
      <c r="AO58" s="81">
        <v>3</v>
      </c>
      <c r="AP58" s="81"/>
      <c r="AQ58" s="81"/>
      <c r="AR58" s="81"/>
      <c r="AS58" s="81"/>
      <c r="AT58" s="81"/>
      <c r="AU58" s="27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3107500</v>
      </c>
      <c r="AV58" s="27">
        <f t="shared" si="3"/>
        <v>4467750</v>
      </c>
      <c r="AW58" s="30" t="str">
        <f t="shared" si="2"/>
        <v>Credit is within Limit</v>
      </c>
      <c r="AX58" s="30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12"/>
      <c r="AZ58" s="12"/>
    </row>
    <row r="59" spans="1:52" ht="21" x14ac:dyDescent="0.35">
      <c r="A59" s="90">
        <v>51</v>
      </c>
      <c r="B59" s="31" t="s">
        <v>16</v>
      </c>
      <c r="C59" s="31" t="s">
        <v>869</v>
      </c>
      <c r="D59" s="31"/>
      <c r="E59" s="31" t="s">
        <v>870</v>
      </c>
      <c r="F59" s="31" t="s">
        <v>13</v>
      </c>
      <c r="G59" s="25">
        <f t="shared" si="4"/>
        <v>255</v>
      </c>
      <c r="H59" s="95"/>
      <c r="I59" s="95"/>
      <c r="J59" s="95">
        <v>60</v>
      </c>
      <c r="K59" s="95">
        <v>4</v>
      </c>
      <c r="L59" s="95">
        <v>3</v>
      </c>
      <c r="M59" s="95"/>
      <c r="N59" s="95"/>
      <c r="O59" s="95">
        <v>30</v>
      </c>
      <c r="P59" s="95">
        <v>85</v>
      </c>
      <c r="Q59" s="95"/>
      <c r="R59" s="95">
        <v>5</v>
      </c>
      <c r="S59" s="95"/>
      <c r="T59" s="95"/>
      <c r="U59" s="95">
        <v>1</v>
      </c>
      <c r="V59" s="95"/>
      <c r="W59" s="95"/>
      <c r="X59" s="95">
        <v>67</v>
      </c>
      <c r="Y59" s="95"/>
      <c r="Z59" s="95"/>
      <c r="AA59" s="95"/>
      <c r="AB59" s="95"/>
      <c r="AC59" s="27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49382500</v>
      </c>
      <c r="AE59" s="27">
        <f t="shared" si="5"/>
        <v>67</v>
      </c>
      <c r="AF59" s="33"/>
      <c r="AG59" s="34"/>
      <c r="AH59" s="81">
        <v>18</v>
      </c>
      <c r="AI59" s="104">
        <v>20</v>
      </c>
      <c r="AJ59" s="81"/>
      <c r="AK59" s="81">
        <v>5</v>
      </c>
      <c r="AL59" s="81">
        <v>15</v>
      </c>
      <c r="AM59" s="81">
        <v>3</v>
      </c>
      <c r="AN59" s="81"/>
      <c r="AO59" s="81">
        <v>6</v>
      </c>
      <c r="AP59" s="81"/>
      <c r="AQ59" s="81"/>
      <c r="AR59" s="81"/>
      <c r="AS59" s="81"/>
      <c r="AT59" s="81"/>
      <c r="AU59" s="27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12091000</v>
      </c>
      <c r="AV59" s="27">
        <f t="shared" si="3"/>
        <v>17283875</v>
      </c>
      <c r="AW59" s="30" t="str">
        <f t="shared" si="2"/>
        <v>Credit is within Limit</v>
      </c>
      <c r="AX59" s="30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12"/>
      <c r="AZ59" s="12"/>
    </row>
    <row r="60" spans="1:52" ht="21" x14ac:dyDescent="0.35">
      <c r="A60" s="90">
        <v>52</v>
      </c>
      <c r="B60" s="31" t="s">
        <v>16</v>
      </c>
      <c r="C60" s="31" t="s">
        <v>858</v>
      </c>
      <c r="D60" s="31"/>
      <c r="E60" s="31" t="s">
        <v>859</v>
      </c>
      <c r="F60" s="31" t="s">
        <v>516</v>
      </c>
      <c r="G60" s="25">
        <f t="shared" si="4"/>
        <v>0</v>
      </c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27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7">
        <f t="shared" si="5"/>
        <v>0</v>
      </c>
      <c r="AF60" s="33"/>
      <c r="AG60" s="34"/>
      <c r="AH60" s="81"/>
      <c r="AI60" s="104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27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7">
        <f t="shared" si="3"/>
        <v>0</v>
      </c>
      <c r="AW60" s="30" t="str">
        <f t="shared" si="2"/>
        <v xml:space="preserve"> </v>
      </c>
      <c r="AX60" s="30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12"/>
      <c r="AZ60" s="12"/>
    </row>
    <row r="61" spans="1:52" ht="21" x14ac:dyDescent="0.35">
      <c r="A61" s="90">
        <v>53</v>
      </c>
      <c r="B61" s="31" t="s">
        <v>16</v>
      </c>
      <c r="C61" s="31" t="s">
        <v>887</v>
      </c>
      <c r="D61" s="31"/>
      <c r="E61" s="31" t="s">
        <v>894</v>
      </c>
      <c r="F61" s="31" t="s">
        <v>11</v>
      </c>
      <c r="G61" s="25">
        <f t="shared" si="4"/>
        <v>70</v>
      </c>
      <c r="H61" s="95"/>
      <c r="I61" s="95"/>
      <c r="J61" s="95">
        <v>15</v>
      </c>
      <c r="K61" s="95">
        <v>1</v>
      </c>
      <c r="L61" s="95">
        <v>1</v>
      </c>
      <c r="M61" s="95"/>
      <c r="N61" s="95"/>
      <c r="O61" s="95">
        <v>8</v>
      </c>
      <c r="P61" s="95">
        <v>18</v>
      </c>
      <c r="Q61" s="95"/>
      <c r="R61" s="95">
        <v>3</v>
      </c>
      <c r="S61" s="95"/>
      <c r="T61" s="95"/>
      <c r="U61" s="95"/>
      <c r="V61" s="95"/>
      <c r="W61" s="95"/>
      <c r="X61" s="95">
        <v>24</v>
      </c>
      <c r="Y61" s="95"/>
      <c r="Z61" s="95"/>
      <c r="AA61" s="95"/>
      <c r="AB61" s="95"/>
      <c r="AC61" s="27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13082500</v>
      </c>
      <c r="AE61" s="27">
        <f t="shared" si="5"/>
        <v>18</v>
      </c>
      <c r="AF61" s="33"/>
      <c r="AG61" s="34"/>
      <c r="AH61" s="81">
        <v>3</v>
      </c>
      <c r="AI61" s="104">
        <v>5</v>
      </c>
      <c r="AJ61" s="81"/>
      <c r="AK61" s="81">
        <v>1</v>
      </c>
      <c r="AL61" s="81">
        <v>7</v>
      </c>
      <c r="AM61" s="81">
        <v>1</v>
      </c>
      <c r="AN61" s="81"/>
      <c r="AO61" s="81">
        <v>1</v>
      </c>
      <c r="AP61" s="81"/>
      <c r="AQ61" s="81"/>
      <c r="AR61" s="81"/>
      <c r="AS61" s="81"/>
      <c r="AT61" s="81"/>
      <c r="AU61" s="27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3170000</v>
      </c>
      <c r="AV61" s="27">
        <f t="shared" si="3"/>
        <v>4578875</v>
      </c>
      <c r="AW61" s="30" t="str">
        <f t="shared" si="2"/>
        <v>Credit is within Limit</v>
      </c>
      <c r="AX61" s="30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12"/>
      <c r="AZ61" s="12"/>
    </row>
    <row r="62" spans="1:52" ht="21" x14ac:dyDescent="0.35">
      <c r="A62" s="90">
        <v>54</v>
      </c>
      <c r="B62" s="31" t="s">
        <v>16</v>
      </c>
      <c r="C62" s="31" t="s">
        <v>17</v>
      </c>
      <c r="D62" s="31"/>
      <c r="E62" s="31" t="s">
        <v>1027</v>
      </c>
      <c r="F62" s="31" t="s">
        <v>11</v>
      </c>
      <c r="G62" s="25">
        <f t="shared" si="4"/>
        <v>0</v>
      </c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27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7">
        <f t="shared" si="5"/>
        <v>0</v>
      </c>
      <c r="AF62" s="33"/>
      <c r="AG62" s="34"/>
      <c r="AH62" s="81"/>
      <c r="AI62" s="104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27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7">
        <f t="shared" si="3"/>
        <v>0</v>
      </c>
      <c r="AW62" s="30" t="str">
        <f t="shared" si="2"/>
        <v xml:space="preserve"> </v>
      </c>
      <c r="AX62" s="30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12"/>
      <c r="AZ62" s="12"/>
    </row>
    <row r="63" spans="1:52" ht="21" x14ac:dyDescent="0.35">
      <c r="A63" s="90">
        <v>55</v>
      </c>
      <c r="B63" s="31" t="s">
        <v>16</v>
      </c>
      <c r="C63" s="31" t="s">
        <v>1025</v>
      </c>
      <c r="D63" s="31"/>
      <c r="E63" s="31" t="s">
        <v>1028</v>
      </c>
      <c r="F63" s="31" t="s">
        <v>11</v>
      </c>
      <c r="G63" s="25">
        <f t="shared" si="4"/>
        <v>0</v>
      </c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27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7">
        <f t="shared" si="5"/>
        <v>0</v>
      </c>
      <c r="AF63" s="33"/>
      <c r="AG63" s="34"/>
      <c r="AH63" s="81"/>
      <c r="AI63" s="104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27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7">
        <f t="shared" si="3"/>
        <v>0</v>
      </c>
      <c r="AW63" s="30" t="str">
        <f t="shared" si="2"/>
        <v xml:space="preserve"> </v>
      </c>
      <c r="AX63" s="30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12"/>
      <c r="AZ63" s="12"/>
    </row>
    <row r="64" spans="1:52" ht="21" x14ac:dyDescent="0.35">
      <c r="A64" s="90">
        <v>56</v>
      </c>
      <c r="B64" s="31" t="s">
        <v>16</v>
      </c>
      <c r="C64" s="31" t="s">
        <v>1026</v>
      </c>
      <c r="D64" s="31"/>
      <c r="E64" s="31" t="s">
        <v>1029</v>
      </c>
      <c r="F64" s="31" t="s">
        <v>11</v>
      </c>
      <c r="G64" s="25">
        <f t="shared" si="4"/>
        <v>0</v>
      </c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27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7">
        <f t="shared" si="5"/>
        <v>0</v>
      </c>
      <c r="AF64" s="33"/>
      <c r="AG64" s="34"/>
      <c r="AH64" s="81"/>
      <c r="AI64" s="104"/>
      <c r="AJ64" s="81"/>
      <c r="AK64" s="81"/>
      <c r="AL64" s="81"/>
      <c r="AM64" s="81"/>
      <c r="AN64" s="81"/>
      <c r="AO64" s="81"/>
      <c r="AP64" s="81"/>
      <c r="AQ64" s="81"/>
      <c r="AR64" s="81"/>
      <c r="AS64" s="81"/>
      <c r="AT64" s="81"/>
      <c r="AU64" s="27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7">
        <f t="shared" si="3"/>
        <v>0</v>
      </c>
      <c r="AW64" s="30" t="str">
        <f t="shared" si="2"/>
        <v xml:space="preserve"> </v>
      </c>
      <c r="AX64" s="30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12"/>
      <c r="AZ64" s="12"/>
    </row>
    <row r="65" spans="1:52" ht="21" x14ac:dyDescent="0.35">
      <c r="A65" s="90">
        <v>57</v>
      </c>
      <c r="B65" s="31" t="s">
        <v>16</v>
      </c>
      <c r="C65" s="31" t="s">
        <v>549</v>
      </c>
      <c r="D65" s="31"/>
      <c r="E65" s="31" t="s">
        <v>575</v>
      </c>
      <c r="F65" s="1" t="s">
        <v>13</v>
      </c>
      <c r="G65" s="25">
        <f t="shared" si="4"/>
        <v>140</v>
      </c>
      <c r="H65" s="95"/>
      <c r="I65" s="95"/>
      <c r="J65" s="95">
        <v>32</v>
      </c>
      <c r="K65" s="95">
        <v>2</v>
      </c>
      <c r="L65" s="95">
        <v>3</v>
      </c>
      <c r="M65" s="95"/>
      <c r="N65" s="95"/>
      <c r="O65" s="95">
        <v>25</v>
      </c>
      <c r="P65" s="95">
        <v>20</v>
      </c>
      <c r="Q65" s="95"/>
      <c r="R65" s="95">
        <v>4</v>
      </c>
      <c r="S65" s="95"/>
      <c r="T65" s="95"/>
      <c r="U65" s="95">
        <v>1</v>
      </c>
      <c r="V65" s="95"/>
      <c r="W65" s="95"/>
      <c r="X65" s="95">
        <v>53</v>
      </c>
      <c r="Y65" s="95"/>
      <c r="Z65" s="95"/>
      <c r="AA65" s="95"/>
      <c r="AB65" s="95"/>
      <c r="AC65" s="27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25573500</v>
      </c>
      <c r="AE65" s="27">
        <f t="shared" si="5"/>
        <v>33</v>
      </c>
      <c r="AF65" s="33"/>
      <c r="AG65" s="34"/>
      <c r="AH65" s="81">
        <v>5</v>
      </c>
      <c r="AI65" s="104">
        <v>5</v>
      </c>
      <c r="AJ65" s="81"/>
      <c r="AK65" s="81">
        <v>3</v>
      </c>
      <c r="AL65" s="81">
        <v>17</v>
      </c>
      <c r="AM65" s="81">
        <v>1</v>
      </c>
      <c r="AN65" s="81"/>
      <c r="AO65" s="81">
        <v>2</v>
      </c>
      <c r="AP65" s="81"/>
      <c r="AQ65" s="81"/>
      <c r="AR65" s="81"/>
      <c r="AS65" s="81"/>
      <c r="AT65" s="81"/>
      <c r="AU65" s="27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5487000</v>
      </c>
      <c r="AV65" s="27">
        <f t="shared" si="3"/>
        <v>8950725</v>
      </c>
      <c r="AW65" s="30" t="str">
        <f t="shared" si="2"/>
        <v>Credit is within Limit</v>
      </c>
      <c r="AX65" s="30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12"/>
      <c r="AZ65" s="12"/>
    </row>
    <row r="66" spans="1:52" ht="21" x14ac:dyDescent="0.35">
      <c r="A66" s="90">
        <v>58</v>
      </c>
      <c r="B66" s="31" t="s">
        <v>16</v>
      </c>
      <c r="C66" s="31" t="s">
        <v>548</v>
      </c>
      <c r="D66" s="31"/>
      <c r="E66" s="31" t="s">
        <v>773</v>
      </c>
      <c r="F66" s="31" t="s">
        <v>13</v>
      </c>
      <c r="G66" s="25">
        <f t="shared" si="4"/>
        <v>135</v>
      </c>
      <c r="H66" s="95"/>
      <c r="I66" s="95"/>
      <c r="J66" s="95">
        <v>33</v>
      </c>
      <c r="K66" s="95">
        <v>1</v>
      </c>
      <c r="L66" s="95">
        <v>4</v>
      </c>
      <c r="M66" s="95"/>
      <c r="N66" s="95"/>
      <c r="O66" s="95">
        <v>20</v>
      </c>
      <c r="P66" s="95">
        <v>25</v>
      </c>
      <c r="Q66" s="95"/>
      <c r="R66" s="95">
        <v>3</v>
      </c>
      <c r="S66" s="95"/>
      <c r="T66" s="95"/>
      <c r="U66" s="95">
        <v>1</v>
      </c>
      <c r="V66" s="95"/>
      <c r="W66" s="95"/>
      <c r="X66" s="95">
        <v>48</v>
      </c>
      <c r="Y66" s="95"/>
      <c r="Z66" s="95"/>
      <c r="AA66" s="95"/>
      <c r="AB66" s="95"/>
      <c r="AC66" s="27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25036000</v>
      </c>
      <c r="AE66" s="27">
        <f t="shared" si="5"/>
        <v>38</v>
      </c>
      <c r="AF66" s="33"/>
      <c r="AG66" s="34"/>
      <c r="AH66" s="81">
        <v>7</v>
      </c>
      <c r="AI66" s="104">
        <v>7</v>
      </c>
      <c r="AJ66" s="81"/>
      <c r="AK66" s="81">
        <v>5</v>
      </c>
      <c r="AL66" s="81">
        <v>15</v>
      </c>
      <c r="AM66" s="81">
        <v>1</v>
      </c>
      <c r="AN66" s="81"/>
      <c r="AO66" s="81">
        <v>3</v>
      </c>
      <c r="AP66" s="81"/>
      <c r="AQ66" s="81"/>
      <c r="AR66" s="81"/>
      <c r="AS66" s="81"/>
      <c r="AT66" s="81"/>
      <c r="AU66" s="27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6425000</v>
      </c>
      <c r="AV66" s="27">
        <f t="shared" si="3"/>
        <v>8762600</v>
      </c>
      <c r="AW66" s="30" t="str">
        <f t="shared" si="2"/>
        <v>Credit is within Limit</v>
      </c>
      <c r="AX66" s="30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12"/>
      <c r="AZ66" s="12"/>
    </row>
    <row r="67" spans="1:52" ht="21" x14ac:dyDescent="0.35">
      <c r="A67" s="90">
        <v>59</v>
      </c>
      <c r="B67" s="31" t="s">
        <v>16</v>
      </c>
      <c r="C67" s="31" t="s">
        <v>547</v>
      </c>
      <c r="D67" s="31"/>
      <c r="E67" s="31" t="s">
        <v>936</v>
      </c>
      <c r="F67" s="31" t="s">
        <v>11</v>
      </c>
      <c r="G67" s="25">
        <f t="shared" si="4"/>
        <v>70</v>
      </c>
      <c r="H67" s="95"/>
      <c r="I67" s="95"/>
      <c r="J67" s="95">
        <v>11</v>
      </c>
      <c r="K67" s="95">
        <v>1</v>
      </c>
      <c r="L67" s="95">
        <v>2</v>
      </c>
      <c r="M67" s="95"/>
      <c r="N67" s="95"/>
      <c r="O67" s="95">
        <v>10</v>
      </c>
      <c r="P67" s="95">
        <v>14</v>
      </c>
      <c r="Q67" s="95"/>
      <c r="R67" s="95">
        <v>2</v>
      </c>
      <c r="S67" s="95"/>
      <c r="T67" s="95"/>
      <c r="U67" s="95"/>
      <c r="V67" s="95"/>
      <c r="W67" s="95"/>
      <c r="X67" s="95">
        <v>30</v>
      </c>
      <c r="Y67" s="95"/>
      <c r="Z67" s="95"/>
      <c r="AA67" s="95"/>
      <c r="AB67" s="95"/>
      <c r="AC67" s="27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12627500</v>
      </c>
      <c r="AE67" s="27">
        <f t="shared" si="5"/>
        <v>21</v>
      </c>
      <c r="AF67" s="33"/>
      <c r="AG67" s="34"/>
      <c r="AH67" s="81">
        <v>3</v>
      </c>
      <c r="AI67" s="104">
        <v>3</v>
      </c>
      <c r="AJ67" s="81"/>
      <c r="AK67" s="81">
        <v>2</v>
      </c>
      <c r="AL67" s="81">
        <v>8</v>
      </c>
      <c r="AM67" s="81">
        <v>2</v>
      </c>
      <c r="AN67" s="81"/>
      <c r="AO67" s="81">
        <v>3</v>
      </c>
      <c r="AP67" s="81"/>
      <c r="AQ67" s="81"/>
      <c r="AR67" s="81"/>
      <c r="AS67" s="81"/>
      <c r="AT67" s="81"/>
      <c r="AU67" s="27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3437000</v>
      </c>
      <c r="AV67" s="27">
        <f t="shared" si="3"/>
        <v>4419625</v>
      </c>
      <c r="AW67" s="30" t="str">
        <f t="shared" si="2"/>
        <v>Credit is within Limit</v>
      </c>
      <c r="AX67" s="30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12"/>
      <c r="AZ67" s="12"/>
    </row>
    <row r="68" spans="1:52" ht="21" x14ac:dyDescent="0.35">
      <c r="A68" s="90">
        <v>60</v>
      </c>
      <c r="B68" s="31" t="s">
        <v>16</v>
      </c>
      <c r="C68" s="31" t="s">
        <v>545</v>
      </c>
      <c r="D68" s="31"/>
      <c r="E68" s="31" t="s">
        <v>776</v>
      </c>
      <c r="F68" s="31" t="s">
        <v>13</v>
      </c>
      <c r="G68" s="25">
        <f t="shared" si="4"/>
        <v>140</v>
      </c>
      <c r="H68" s="95"/>
      <c r="I68" s="95"/>
      <c r="J68" s="95">
        <v>32</v>
      </c>
      <c r="K68" s="95">
        <v>1</v>
      </c>
      <c r="L68" s="95">
        <v>2</v>
      </c>
      <c r="M68" s="95"/>
      <c r="N68" s="95"/>
      <c r="O68" s="95">
        <v>30</v>
      </c>
      <c r="P68" s="95">
        <v>33</v>
      </c>
      <c r="Q68" s="95"/>
      <c r="R68" s="95">
        <v>5</v>
      </c>
      <c r="S68" s="95"/>
      <c r="T68" s="95"/>
      <c r="U68" s="95">
        <v>1</v>
      </c>
      <c r="V68" s="95"/>
      <c r="W68" s="95"/>
      <c r="X68" s="95">
        <v>36</v>
      </c>
      <c r="Y68" s="95"/>
      <c r="Z68" s="95"/>
      <c r="AA68" s="95"/>
      <c r="AB68" s="95"/>
      <c r="AC68" s="27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26582500</v>
      </c>
      <c r="AE68" s="27">
        <f t="shared" si="5"/>
        <v>48</v>
      </c>
      <c r="AF68" s="33"/>
      <c r="AG68" s="34"/>
      <c r="AH68" s="81">
        <v>8</v>
      </c>
      <c r="AI68" s="104">
        <v>8</v>
      </c>
      <c r="AJ68" s="81"/>
      <c r="AK68" s="81">
        <v>1</v>
      </c>
      <c r="AL68" s="81">
        <v>26</v>
      </c>
      <c r="AM68" s="81">
        <v>2</v>
      </c>
      <c r="AN68" s="81"/>
      <c r="AO68" s="81">
        <v>3</v>
      </c>
      <c r="AP68" s="81"/>
      <c r="AQ68" s="81"/>
      <c r="AR68" s="81"/>
      <c r="AS68" s="81"/>
      <c r="AT68" s="81"/>
      <c r="AU68" s="27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8084000</v>
      </c>
      <c r="AV68" s="27">
        <f t="shared" si="3"/>
        <v>9303875</v>
      </c>
      <c r="AW68" s="30" t="str">
        <f t="shared" si="2"/>
        <v>Credit is within Limit</v>
      </c>
      <c r="AX68" s="30" t="str">
        <f>IFERROR(IF(VLOOKUP(C68,'Overdue Credits'!$A:$F,6,0)&gt;2,"High Risk Customer",IF(VLOOKUP(C68,'Overdue Credits'!$A:$F,6,0)&gt;0,"Medium Risk Customer","Low Risk Customer")),"Low Risk Customer")</f>
        <v>Low Risk Customer</v>
      </c>
      <c r="AY68" s="12"/>
      <c r="AZ68" s="12"/>
    </row>
    <row r="69" spans="1:52" ht="21" x14ac:dyDescent="0.35">
      <c r="A69" s="90">
        <v>61</v>
      </c>
      <c r="B69" s="31" t="s">
        <v>16</v>
      </c>
      <c r="C69" s="31" t="s">
        <v>544</v>
      </c>
      <c r="D69" s="31"/>
      <c r="E69" s="31" t="s">
        <v>777</v>
      </c>
      <c r="F69" s="31" t="s">
        <v>13</v>
      </c>
      <c r="G69" s="25">
        <f t="shared" si="4"/>
        <v>135</v>
      </c>
      <c r="H69" s="95"/>
      <c r="I69" s="95"/>
      <c r="J69" s="95">
        <v>32</v>
      </c>
      <c r="K69" s="95">
        <v>2</v>
      </c>
      <c r="L69" s="95">
        <v>2</v>
      </c>
      <c r="M69" s="95"/>
      <c r="N69" s="95"/>
      <c r="O69" s="95">
        <v>12</v>
      </c>
      <c r="P69" s="95">
        <v>35</v>
      </c>
      <c r="Q69" s="95"/>
      <c r="R69" s="95">
        <v>4</v>
      </c>
      <c r="S69" s="95"/>
      <c r="T69" s="95"/>
      <c r="U69" s="95"/>
      <c r="V69" s="95"/>
      <c r="W69" s="95"/>
      <c r="X69" s="95">
        <v>48</v>
      </c>
      <c r="Y69" s="95"/>
      <c r="Z69" s="95"/>
      <c r="AA69" s="95"/>
      <c r="AB69" s="95"/>
      <c r="AC69" s="27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25375500</v>
      </c>
      <c r="AE69" s="27">
        <f t="shared" si="5"/>
        <v>38</v>
      </c>
      <c r="AF69" s="33"/>
      <c r="AG69" s="34"/>
      <c r="AH69" s="81">
        <v>9</v>
      </c>
      <c r="AI69" s="104">
        <v>6</v>
      </c>
      <c r="AJ69" s="81"/>
      <c r="AK69" s="81">
        <v>3</v>
      </c>
      <c r="AL69" s="81">
        <v>14</v>
      </c>
      <c r="AM69" s="81">
        <v>1</v>
      </c>
      <c r="AN69" s="81"/>
      <c r="AO69" s="81">
        <v>5</v>
      </c>
      <c r="AP69" s="81"/>
      <c r="AQ69" s="81"/>
      <c r="AR69" s="81"/>
      <c r="AS69" s="81"/>
      <c r="AT69" s="81"/>
      <c r="AU69" s="27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6403500</v>
      </c>
      <c r="AV69" s="27">
        <f t="shared" si="3"/>
        <v>8881425</v>
      </c>
      <c r="AW69" s="30" t="str">
        <f t="shared" si="2"/>
        <v>Credit is within Limit</v>
      </c>
      <c r="AX69" s="30" t="str">
        <f>IFERROR(IF(VLOOKUP(C69,'Overdue Credits'!$A:$F,6,0)&gt;2,"High Risk Customer",IF(VLOOKUP(C69,'Overdue Credits'!$A:$F,6,0)&gt;0,"Medium Risk Customer","Low Risk Customer")),"Low Risk Customer")</f>
        <v>Low Risk Customer</v>
      </c>
      <c r="AY69" s="12"/>
      <c r="AZ69" s="12"/>
    </row>
    <row r="70" spans="1:52" ht="21" x14ac:dyDescent="0.35">
      <c r="A70" s="90">
        <v>62</v>
      </c>
      <c r="B70" s="31" t="s">
        <v>16</v>
      </c>
      <c r="C70" s="31" t="s">
        <v>429</v>
      </c>
      <c r="D70" s="31"/>
      <c r="E70" s="31" t="s">
        <v>893</v>
      </c>
      <c r="F70" s="31" t="s">
        <v>11</v>
      </c>
      <c r="G70" s="25">
        <f t="shared" si="4"/>
        <v>0</v>
      </c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27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7">
        <f t="shared" si="5"/>
        <v>0</v>
      </c>
      <c r="AF70" s="33"/>
      <c r="AG70" s="34"/>
      <c r="AH70" s="81"/>
      <c r="AI70" s="104"/>
      <c r="AJ70" s="81"/>
      <c r="AK70" s="81"/>
      <c r="AL70" s="81"/>
      <c r="AM70" s="81"/>
      <c r="AN70" s="81"/>
      <c r="AO70" s="81"/>
      <c r="AP70" s="81"/>
      <c r="AQ70" s="81"/>
      <c r="AR70" s="81"/>
      <c r="AS70" s="81"/>
      <c r="AT70" s="81"/>
      <c r="AU70" s="27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7">
        <f t="shared" si="3"/>
        <v>0</v>
      </c>
      <c r="AW70" s="30" t="str">
        <f t="shared" si="2"/>
        <v xml:space="preserve"> </v>
      </c>
      <c r="AX70" s="30" t="str">
        <f>IFERROR(IF(VLOOKUP(C70,'Overdue Credits'!$A:$F,6,0)&gt;2,"High Risk Customer",IF(VLOOKUP(C70,'Overdue Credits'!$A:$F,6,0)&gt;0,"Medium Risk Customer","Low Risk Customer")),"Low Risk Customer")</f>
        <v>Low Risk Customer</v>
      </c>
      <c r="AY70" s="12"/>
      <c r="AZ70" s="12"/>
    </row>
    <row r="71" spans="1:52" ht="21" x14ac:dyDescent="0.35">
      <c r="A71" s="90">
        <v>63</v>
      </c>
      <c r="B71" s="31" t="s">
        <v>16</v>
      </c>
      <c r="C71" s="31" t="s">
        <v>78</v>
      </c>
      <c r="D71" s="31"/>
      <c r="E71" s="31" t="s">
        <v>576</v>
      </c>
      <c r="F71" s="31" t="s">
        <v>20</v>
      </c>
      <c r="G71" s="25">
        <f t="shared" si="4"/>
        <v>0</v>
      </c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27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7">
        <f t="shared" si="5"/>
        <v>0</v>
      </c>
      <c r="AF71" s="33"/>
      <c r="AG71" s="34"/>
      <c r="AH71" s="81"/>
      <c r="AI71" s="104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27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7">
        <f t="shared" si="3"/>
        <v>0</v>
      </c>
      <c r="AW71" s="30" t="str">
        <f t="shared" si="2"/>
        <v xml:space="preserve"> </v>
      </c>
      <c r="AX71" s="30" t="str">
        <f>IFERROR(IF(VLOOKUP(C71,'Overdue Credits'!$A:$F,6,0)&gt;2,"High Risk Customer",IF(VLOOKUP(C71,'Overdue Credits'!$A:$F,6,0)&gt;0,"Medium Risk Customer","Low Risk Customer")),"Low Risk Customer")</f>
        <v>High Risk Customer</v>
      </c>
      <c r="AY71" s="12"/>
      <c r="AZ71" s="12"/>
    </row>
    <row r="72" spans="1:52" ht="21" x14ac:dyDescent="0.35">
      <c r="A72" s="90">
        <v>64</v>
      </c>
      <c r="B72" s="31" t="s">
        <v>16</v>
      </c>
      <c r="C72" s="31" t="s">
        <v>546</v>
      </c>
      <c r="D72" s="31"/>
      <c r="E72" s="31" t="s">
        <v>75</v>
      </c>
      <c r="F72" s="31" t="s">
        <v>13</v>
      </c>
      <c r="G72" s="25">
        <f t="shared" si="4"/>
        <v>0</v>
      </c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27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7">
        <f t="shared" si="5"/>
        <v>0</v>
      </c>
      <c r="AF72" s="33"/>
      <c r="AG72" s="34"/>
      <c r="AH72" s="81"/>
      <c r="AI72" s="104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27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7">
        <f t="shared" si="3"/>
        <v>0</v>
      </c>
      <c r="AW72" s="30" t="str">
        <f t="shared" si="2"/>
        <v xml:space="preserve"> </v>
      </c>
      <c r="AX72" s="30" t="str">
        <f>IFERROR(IF(VLOOKUP(C72,'Overdue Credits'!$A:$F,6,0)&gt;2,"High Risk Customer",IF(VLOOKUP(C72,'Overdue Credits'!$A:$F,6,0)&gt;0,"Medium Risk Customer","Low Risk Customer")),"Low Risk Customer")</f>
        <v>Medium Risk Customer</v>
      </c>
      <c r="AY72" s="12"/>
      <c r="AZ72" s="12"/>
    </row>
    <row r="73" spans="1:52" ht="21" x14ac:dyDescent="0.35">
      <c r="A73" s="90">
        <v>65</v>
      </c>
      <c r="B73" s="31" t="s">
        <v>16</v>
      </c>
      <c r="C73" s="31" t="s">
        <v>543</v>
      </c>
      <c r="D73" s="31"/>
      <c r="E73" s="31" t="s">
        <v>908</v>
      </c>
      <c r="F73" s="31" t="s">
        <v>13</v>
      </c>
      <c r="G73" s="25">
        <f t="shared" si="4"/>
        <v>140</v>
      </c>
      <c r="H73" s="101"/>
      <c r="I73" s="101"/>
      <c r="J73" s="101">
        <v>26</v>
      </c>
      <c r="K73" s="101">
        <v>1</v>
      </c>
      <c r="L73" s="101">
        <v>2</v>
      </c>
      <c r="M73" s="101"/>
      <c r="N73" s="101"/>
      <c r="O73" s="101">
        <v>21</v>
      </c>
      <c r="P73" s="101">
        <v>26</v>
      </c>
      <c r="Q73" s="101"/>
      <c r="R73" s="101">
        <v>3</v>
      </c>
      <c r="S73" s="101"/>
      <c r="T73" s="101"/>
      <c r="U73" s="101">
        <v>1</v>
      </c>
      <c r="V73" s="101"/>
      <c r="W73" s="101"/>
      <c r="X73" s="101">
        <v>60</v>
      </c>
      <c r="Y73" s="101"/>
      <c r="Z73" s="101"/>
      <c r="AA73" s="101"/>
      <c r="AB73" s="101"/>
      <c r="AC73" s="27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25419500</v>
      </c>
      <c r="AE73" s="27">
        <f t="shared" si="5"/>
        <v>0</v>
      </c>
      <c r="AF73" s="33"/>
      <c r="AG73" s="34"/>
      <c r="AH73" s="81"/>
      <c r="AI73" s="104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27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7">
        <f t="shared" si="3"/>
        <v>8896825</v>
      </c>
      <c r="AW73" s="30" t="str">
        <f t="shared" si="2"/>
        <v xml:space="preserve"> </v>
      </c>
      <c r="AX73" s="30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12"/>
      <c r="AZ73" s="12"/>
    </row>
    <row r="74" spans="1:52" ht="21" x14ac:dyDescent="0.35">
      <c r="A74" s="90">
        <v>66</v>
      </c>
      <c r="B74" s="31" t="s">
        <v>16</v>
      </c>
      <c r="C74" s="31" t="s">
        <v>81</v>
      </c>
      <c r="D74" s="31"/>
      <c r="E74" s="31" t="s">
        <v>801</v>
      </c>
      <c r="F74" s="31" t="s">
        <v>11</v>
      </c>
      <c r="G74" s="25">
        <f t="shared" ref="G74:G104" si="6">SUM(H74:AB74)</f>
        <v>0</v>
      </c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27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7">
        <f t="shared" ref="AE74:AE104" si="7">SUM(AF74:AT74)</f>
        <v>0</v>
      </c>
      <c r="AF74" s="33"/>
      <c r="AG74" s="34"/>
      <c r="AH74" s="81"/>
      <c r="AI74" s="104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27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7">
        <f t="shared" si="3"/>
        <v>0</v>
      </c>
      <c r="AW74" s="30" t="str">
        <f t="shared" ref="AW74:AW136" si="8">IF(AU74&gt;AV74,"Credit is above Limit. Requires HOTM approval",IF(AU74=0," ",IF(AV74&gt;=AU74,"Credit is within Limit","CheckInput")))</f>
        <v xml:space="preserve"> </v>
      </c>
      <c r="AX74" s="30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12"/>
      <c r="AZ74" s="12"/>
    </row>
    <row r="75" spans="1:52" ht="21" x14ac:dyDescent="0.35">
      <c r="A75" s="90">
        <v>67</v>
      </c>
      <c r="B75" s="31" t="s">
        <v>16</v>
      </c>
      <c r="C75" s="31" t="s">
        <v>77</v>
      </c>
      <c r="D75" s="31"/>
      <c r="E75" s="31" t="s">
        <v>802</v>
      </c>
      <c r="F75" s="31" t="s">
        <v>13</v>
      </c>
      <c r="G75" s="25">
        <f t="shared" si="6"/>
        <v>120</v>
      </c>
      <c r="H75" s="95"/>
      <c r="I75" s="95"/>
      <c r="J75" s="95">
        <v>32</v>
      </c>
      <c r="K75" s="95">
        <v>4</v>
      </c>
      <c r="L75" s="95">
        <v>3</v>
      </c>
      <c r="M75" s="95"/>
      <c r="N75" s="95"/>
      <c r="O75" s="95">
        <v>14</v>
      </c>
      <c r="P75" s="95">
        <v>24</v>
      </c>
      <c r="Q75" s="95"/>
      <c r="R75" s="95">
        <v>3</v>
      </c>
      <c r="S75" s="95"/>
      <c r="T75" s="95"/>
      <c r="U75" s="95">
        <v>1</v>
      </c>
      <c r="V75" s="95"/>
      <c r="W75" s="95"/>
      <c r="X75" s="95">
        <v>39</v>
      </c>
      <c r="Y75" s="95"/>
      <c r="Z75" s="95"/>
      <c r="AA75" s="95"/>
      <c r="AB75" s="95"/>
      <c r="AC75" s="27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22410000</v>
      </c>
      <c r="AE75" s="27">
        <f t="shared" si="7"/>
        <v>36</v>
      </c>
      <c r="AF75" s="33"/>
      <c r="AG75" s="34"/>
      <c r="AH75" s="81">
        <v>8</v>
      </c>
      <c r="AI75" s="104">
        <v>7</v>
      </c>
      <c r="AJ75" s="81"/>
      <c r="AK75" s="81">
        <v>2</v>
      </c>
      <c r="AL75" s="81">
        <v>15</v>
      </c>
      <c r="AM75" s="81">
        <v>1</v>
      </c>
      <c r="AN75" s="81"/>
      <c r="AO75" s="81">
        <v>3</v>
      </c>
      <c r="AP75" s="81"/>
      <c r="AQ75" s="81"/>
      <c r="AR75" s="81"/>
      <c r="AS75" s="81"/>
      <c r="AT75" s="81"/>
      <c r="AU75" s="27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6181500</v>
      </c>
      <c r="AV75" s="27">
        <f t="shared" ref="AV75:AV137" si="9">AC75*0.35</f>
        <v>7843499.9999999991</v>
      </c>
      <c r="AW75" s="30" t="str">
        <f t="shared" si="8"/>
        <v>Credit is within Limit</v>
      </c>
      <c r="AX75" s="30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12"/>
      <c r="AZ75" s="12"/>
    </row>
    <row r="76" spans="1:52" ht="21" x14ac:dyDescent="0.35">
      <c r="A76" s="90">
        <v>68</v>
      </c>
      <c r="B76" s="31" t="s">
        <v>16</v>
      </c>
      <c r="C76" s="31" t="s">
        <v>80</v>
      </c>
      <c r="D76" s="31"/>
      <c r="E76" s="31" t="s">
        <v>803</v>
      </c>
      <c r="F76" s="31" t="s">
        <v>13</v>
      </c>
      <c r="G76" s="25">
        <f t="shared" si="6"/>
        <v>120</v>
      </c>
      <c r="H76" s="95"/>
      <c r="I76" s="95"/>
      <c r="J76" s="95">
        <v>32</v>
      </c>
      <c r="K76" s="95">
        <v>2</v>
      </c>
      <c r="L76" s="95">
        <v>2</v>
      </c>
      <c r="M76" s="95"/>
      <c r="N76" s="95"/>
      <c r="O76" s="95">
        <v>11</v>
      </c>
      <c r="P76" s="95">
        <v>27</v>
      </c>
      <c r="Q76" s="95"/>
      <c r="R76" s="95">
        <v>2</v>
      </c>
      <c r="S76" s="95"/>
      <c r="T76" s="95"/>
      <c r="U76" s="95">
        <v>1</v>
      </c>
      <c r="V76" s="95"/>
      <c r="W76" s="95"/>
      <c r="X76" s="95">
        <v>43</v>
      </c>
      <c r="Y76" s="95"/>
      <c r="Z76" s="95"/>
      <c r="AA76" s="95"/>
      <c r="AB76" s="95"/>
      <c r="AC76" s="27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22522000</v>
      </c>
      <c r="AE76" s="27">
        <f t="shared" si="7"/>
        <v>37</v>
      </c>
      <c r="AF76" s="33"/>
      <c r="AG76" s="34"/>
      <c r="AH76" s="81">
        <v>7</v>
      </c>
      <c r="AI76" s="104">
        <v>7</v>
      </c>
      <c r="AJ76" s="81"/>
      <c r="AK76" s="81">
        <v>3</v>
      </c>
      <c r="AL76" s="81">
        <v>15</v>
      </c>
      <c r="AM76" s="81">
        <v>1</v>
      </c>
      <c r="AN76" s="81"/>
      <c r="AO76" s="81">
        <v>4</v>
      </c>
      <c r="AP76" s="81"/>
      <c r="AQ76" s="81"/>
      <c r="AR76" s="81"/>
      <c r="AS76" s="81"/>
      <c r="AT76" s="81"/>
      <c r="AU76" s="27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6269000</v>
      </c>
      <c r="AV76" s="27">
        <f t="shared" si="9"/>
        <v>7882699.9999999991</v>
      </c>
      <c r="AW76" s="30" t="str">
        <f t="shared" si="8"/>
        <v>Credit is within Limit</v>
      </c>
      <c r="AX76" s="30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12"/>
      <c r="AZ76" s="12"/>
    </row>
    <row r="77" spans="1:52" ht="21" x14ac:dyDescent="0.35">
      <c r="A77" s="90">
        <v>69</v>
      </c>
      <c r="B77" s="31" t="s">
        <v>16</v>
      </c>
      <c r="C77" s="31" t="s">
        <v>76</v>
      </c>
      <c r="D77" s="31"/>
      <c r="E77" s="31" t="s">
        <v>852</v>
      </c>
      <c r="F77" s="31" t="s">
        <v>11</v>
      </c>
      <c r="G77" s="25">
        <f t="shared" si="6"/>
        <v>0</v>
      </c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27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7">
        <f t="shared" si="7"/>
        <v>0</v>
      </c>
      <c r="AF77" s="33"/>
      <c r="AG77" s="34"/>
      <c r="AH77" s="81"/>
      <c r="AI77" s="104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27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7">
        <f t="shared" si="9"/>
        <v>0</v>
      </c>
      <c r="AW77" s="30" t="str">
        <f t="shared" si="8"/>
        <v xml:space="preserve"> </v>
      </c>
      <c r="AX77" s="30" t="str">
        <f>IFERROR(IF(VLOOKUP(C77,'Overdue Credits'!$A:$F,6,0)&gt;2,"High Risk Customer",IF(VLOOKUP(C77,'Overdue Credits'!$A:$F,6,0)&gt;0,"Medium Risk Customer","Low Risk Customer")),"Low Risk Customer")</f>
        <v>High Risk Customer</v>
      </c>
      <c r="AY77" s="12"/>
      <c r="AZ77" s="12"/>
    </row>
    <row r="78" spans="1:52" ht="21" x14ac:dyDescent="0.35">
      <c r="A78" s="90">
        <v>70</v>
      </c>
      <c r="B78" s="31" t="s">
        <v>16</v>
      </c>
      <c r="C78" s="31" t="s">
        <v>79</v>
      </c>
      <c r="D78" s="31"/>
      <c r="E78" s="31" t="s">
        <v>804</v>
      </c>
      <c r="F78" s="31" t="s">
        <v>13</v>
      </c>
      <c r="G78" s="25">
        <f t="shared" si="6"/>
        <v>135</v>
      </c>
      <c r="H78" s="95"/>
      <c r="I78" s="95"/>
      <c r="J78" s="95">
        <v>32</v>
      </c>
      <c r="K78" s="95">
        <v>2</v>
      </c>
      <c r="L78" s="95">
        <v>3</v>
      </c>
      <c r="M78" s="95"/>
      <c r="N78" s="95"/>
      <c r="O78" s="95">
        <v>16</v>
      </c>
      <c r="P78" s="95">
        <v>20</v>
      </c>
      <c r="Q78" s="95"/>
      <c r="R78" s="95">
        <v>3</v>
      </c>
      <c r="S78" s="95"/>
      <c r="T78" s="95"/>
      <c r="U78" s="95">
        <v>1</v>
      </c>
      <c r="V78" s="95"/>
      <c r="W78" s="95"/>
      <c r="X78" s="95">
        <v>58</v>
      </c>
      <c r="Y78" s="95"/>
      <c r="Z78" s="95"/>
      <c r="AA78" s="95"/>
      <c r="AB78" s="95"/>
      <c r="AC78" s="27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24505000</v>
      </c>
      <c r="AE78" s="27">
        <f t="shared" si="7"/>
        <v>37</v>
      </c>
      <c r="AF78" s="33"/>
      <c r="AG78" s="34"/>
      <c r="AH78" s="81">
        <v>8</v>
      </c>
      <c r="AI78" s="104">
        <v>6</v>
      </c>
      <c r="AJ78" s="81"/>
      <c r="AK78" s="81">
        <v>2</v>
      </c>
      <c r="AL78" s="81">
        <v>15</v>
      </c>
      <c r="AM78" s="81">
        <v>2</v>
      </c>
      <c r="AN78" s="81"/>
      <c r="AO78" s="81">
        <v>4</v>
      </c>
      <c r="AP78" s="81"/>
      <c r="AQ78" s="81"/>
      <c r="AR78" s="81"/>
      <c r="AS78" s="81"/>
      <c r="AT78" s="81"/>
      <c r="AU78" s="27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6243000</v>
      </c>
      <c r="AV78" s="27">
        <f t="shared" si="9"/>
        <v>8576750</v>
      </c>
      <c r="AW78" s="30" t="str">
        <f t="shared" si="8"/>
        <v>Credit is within Limit</v>
      </c>
      <c r="AX78" s="30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12"/>
      <c r="AZ78" s="12"/>
    </row>
    <row r="79" spans="1:52" ht="21" x14ac:dyDescent="0.35">
      <c r="A79" s="90">
        <v>71</v>
      </c>
      <c r="B79" s="31" t="s">
        <v>16</v>
      </c>
      <c r="C79" s="31" t="s">
        <v>21</v>
      </c>
      <c r="D79" s="31"/>
      <c r="E79" s="31" t="s">
        <v>805</v>
      </c>
      <c r="F79" s="31" t="s">
        <v>11</v>
      </c>
      <c r="G79" s="25">
        <f t="shared" si="6"/>
        <v>70</v>
      </c>
      <c r="H79" s="95"/>
      <c r="I79" s="95"/>
      <c r="J79" s="95">
        <v>20</v>
      </c>
      <c r="K79" s="95">
        <v>2</v>
      </c>
      <c r="L79" s="95">
        <v>2</v>
      </c>
      <c r="M79" s="95"/>
      <c r="N79" s="95"/>
      <c r="O79" s="95">
        <v>12</v>
      </c>
      <c r="P79" s="95">
        <v>11</v>
      </c>
      <c r="Q79" s="95"/>
      <c r="R79" s="95">
        <v>3</v>
      </c>
      <c r="S79" s="95"/>
      <c r="T79" s="95"/>
      <c r="U79" s="95"/>
      <c r="V79" s="95"/>
      <c r="W79" s="95"/>
      <c r="X79" s="95">
        <v>20</v>
      </c>
      <c r="Y79" s="95"/>
      <c r="Z79" s="95"/>
      <c r="AA79" s="95"/>
      <c r="AB79" s="95"/>
      <c r="AC79" s="27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13121500</v>
      </c>
      <c r="AE79" s="27">
        <f t="shared" si="7"/>
        <v>18</v>
      </c>
      <c r="AF79" s="33"/>
      <c r="AG79" s="34"/>
      <c r="AH79" s="81">
        <v>4</v>
      </c>
      <c r="AI79" s="104">
        <v>4</v>
      </c>
      <c r="AJ79" s="81"/>
      <c r="AK79" s="81">
        <v>1</v>
      </c>
      <c r="AL79" s="81">
        <v>7</v>
      </c>
      <c r="AM79" s="81">
        <v>1</v>
      </c>
      <c r="AN79" s="81"/>
      <c r="AO79" s="81">
        <v>1</v>
      </c>
      <c r="AP79" s="81"/>
      <c r="AQ79" s="81"/>
      <c r="AR79" s="81"/>
      <c r="AS79" s="81"/>
      <c r="AT79" s="81"/>
      <c r="AU79" s="27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3136000</v>
      </c>
      <c r="AV79" s="27">
        <f t="shared" si="9"/>
        <v>4592525</v>
      </c>
      <c r="AW79" s="30" t="str">
        <f t="shared" si="8"/>
        <v>Credit is within Limit</v>
      </c>
      <c r="AX79" s="30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12"/>
      <c r="AZ79" s="12"/>
    </row>
    <row r="80" spans="1:52" ht="21" x14ac:dyDescent="0.35">
      <c r="A80" s="90">
        <v>72</v>
      </c>
      <c r="B80" s="31" t="s">
        <v>16</v>
      </c>
      <c r="C80" s="31" t="s">
        <v>82</v>
      </c>
      <c r="D80" s="31"/>
      <c r="E80" s="31" t="s">
        <v>935</v>
      </c>
      <c r="F80" s="31" t="s">
        <v>11</v>
      </c>
      <c r="G80" s="25">
        <f t="shared" si="6"/>
        <v>75</v>
      </c>
      <c r="H80" s="95"/>
      <c r="I80" s="95"/>
      <c r="J80" s="95">
        <v>16</v>
      </c>
      <c r="K80" s="95">
        <v>1</v>
      </c>
      <c r="L80" s="95">
        <v>1</v>
      </c>
      <c r="M80" s="95"/>
      <c r="N80" s="95"/>
      <c r="O80" s="95">
        <v>12</v>
      </c>
      <c r="P80" s="95">
        <v>13</v>
      </c>
      <c r="Q80" s="95"/>
      <c r="R80" s="95">
        <v>2</v>
      </c>
      <c r="S80" s="95"/>
      <c r="T80" s="95"/>
      <c r="U80" s="95">
        <v>1</v>
      </c>
      <c r="V80" s="95"/>
      <c r="W80" s="95"/>
      <c r="X80" s="95">
        <v>29</v>
      </c>
      <c r="Y80" s="95"/>
      <c r="Z80" s="95"/>
      <c r="AA80" s="95"/>
      <c r="AB80" s="95"/>
      <c r="AC80" s="27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13695500</v>
      </c>
      <c r="AE80" s="27">
        <f t="shared" si="7"/>
        <v>19</v>
      </c>
      <c r="AF80" s="33"/>
      <c r="AG80" s="34"/>
      <c r="AH80" s="81">
        <v>5</v>
      </c>
      <c r="AI80" s="104">
        <v>4</v>
      </c>
      <c r="AJ80" s="81"/>
      <c r="AK80" s="81"/>
      <c r="AL80" s="81">
        <v>6</v>
      </c>
      <c r="AM80" s="81"/>
      <c r="AN80" s="81"/>
      <c r="AO80" s="81">
        <v>4</v>
      </c>
      <c r="AP80" s="81"/>
      <c r="AQ80" s="81"/>
      <c r="AR80" s="81"/>
      <c r="AS80" s="81"/>
      <c r="AT80" s="81"/>
      <c r="AU80" s="27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3272500</v>
      </c>
      <c r="AV80" s="27">
        <f t="shared" si="9"/>
        <v>4793425</v>
      </c>
      <c r="AW80" s="30" t="str">
        <f t="shared" si="8"/>
        <v>Credit is within Limit</v>
      </c>
      <c r="AX80" s="30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12"/>
      <c r="AZ80" s="12"/>
    </row>
    <row r="81" spans="1:52" ht="21" x14ac:dyDescent="0.35">
      <c r="A81" s="90">
        <v>73</v>
      </c>
      <c r="B81" s="31" t="s">
        <v>22</v>
      </c>
      <c r="C81" s="31" t="s">
        <v>61</v>
      </c>
      <c r="D81" s="31"/>
      <c r="E81" s="31" t="s">
        <v>606</v>
      </c>
      <c r="F81" s="31" t="s">
        <v>11</v>
      </c>
      <c r="G81" s="25">
        <f t="shared" si="6"/>
        <v>70</v>
      </c>
      <c r="H81" s="32">
        <v>0</v>
      </c>
      <c r="I81" s="32">
        <v>0</v>
      </c>
      <c r="J81" s="95">
        <v>4</v>
      </c>
      <c r="K81" s="95">
        <v>1</v>
      </c>
      <c r="L81" s="95">
        <v>1</v>
      </c>
      <c r="M81" s="95">
        <v>0</v>
      </c>
      <c r="N81" s="95">
        <v>0</v>
      </c>
      <c r="O81" s="95">
        <v>25</v>
      </c>
      <c r="P81" s="95">
        <v>1</v>
      </c>
      <c r="Q81" s="95">
        <v>1</v>
      </c>
      <c r="R81" s="95">
        <v>8</v>
      </c>
      <c r="S81" s="95">
        <v>0</v>
      </c>
      <c r="T81" s="32">
        <v>0</v>
      </c>
      <c r="U81" s="95">
        <v>2</v>
      </c>
      <c r="V81" s="95">
        <v>1</v>
      </c>
      <c r="W81" s="95">
        <v>5</v>
      </c>
      <c r="X81" s="95">
        <v>20</v>
      </c>
      <c r="Y81" s="95">
        <v>1</v>
      </c>
      <c r="Z81" s="95">
        <v>0</v>
      </c>
      <c r="AA81" s="95">
        <v>0</v>
      </c>
      <c r="AB81" s="32">
        <v>0</v>
      </c>
      <c r="AC81" s="27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11276500</v>
      </c>
      <c r="AE81" s="27">
        <f t="shared" si="7"/>
        <v>11.415695997827324</v>
      </c>
      <c r="AF81" s="33"/>
      <c r="AG81" s="34"/>
      <c r="AH81" s="88"/>
      <c r="AI81" s="84">
        <v>11.415695997827324</v>
      </c>
      <c r="AJ81" s="34"/>
      <c r="AK81" s="34"/>
      <c r="AL81" s="88"/>
      <c r="AM81" s="34"/>
      <c r="AN81" s="34"/>
      <c r="AO81" s="34"/>
      <c r="AP81" s="34"/>
      <c r="AQ81" s="34"/>
      <c r="AR81" s="34"/>
      <c r="AS81" s="34"/>
      <c r="AT81" s="34"/>
      <c r="AU81" s="27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2539992.3595165797</v>
      </c>
      <c r="AV81" s="27">
        <f t="shared" si="9"/>
        <v>3946774.9999999995</v>
      </c>
      <c r="AW81" s="30" t="str">
        <f t="shared" si="8"/>
        <v>Credit is within Limit</v>
      </c>
      <c r="AX81" s="30" t="str">
        <f>IFERROR(IF(VLOOKUP(C81,'Overdue Credits'!$A:$F,6,0)&gt;2,"High Risk Customer",IF(VLOOKUP(C81,'Overdue Credits'!$A:$F,6,0)&gt;0,"Medium Risk Customer","Low Risk Customer")),"Low Risk Customer")</f>
        <v>Medium Risk Customer</v>
      </c>
      <c r="AY81" s="12"/>
      <c r="AZ81" s="12"/>
    </row>
    <row r="82" spans="1:52" ht="21" x14ac:dyDescent="0.35">
      <c r="A82" s="90">
        <v>74</v>
      </c>
      <c r="B82" s="31" t="s">
        <v>22</v>
      </c>
      <c r="C82" s="31" t="s">
        <v>64</v>
      </c>
      <c r="D82" s="31"/>
      <c r="E82" s="31" t="s">
        <v>599</v>
      </c>
      <c r="F82" s="31" t="s">
        <v>11</v>
      </c>
      <c r="G82" s="25">
        <f t="shared" si="6"/>
        <v>100</v>
      </c>
      <c r="H82" s="32">
        <v>0</v>
      </c>
      <c r="I82" s="32">
        <v>0</v>
      </c>
      <c r="J82" s="95">
        <v>20</v>
      </c>
      <c r="K82" s="95">
        <v>1</v>
      </c>
      <c r="L82" s="95">
        <v>1</v>
      </c>
      <c r="M82" s="95">
        <v>0</v>
      </c>
      <c r="N82" s="95">
        <v>0</v>
      </c>
      <c r="O82" s="95">
        <v>39</v>
      </c>
      <c r="P82" s="95">
        <v>1</v>
      </c>
      <c r="Q82" s="95">
        <v>1</v>
      </c>
      <c r="R82" s="95">
        <v>8</v>
      </c>
      <c r="S82" s="95">
        <v>0</v>
      </c>
      <c r="T82" s="32">
        <v>0</v>
      </c>
      <c r="U82" s="95">
        <v>1</v>
      </c>
      <c r="V82" s="95">
        <v>2</v>
      </c>
      <c r="W82" s="95">
        <v>5</v>
      </c>
      <c r="X82" s="95">
        <v>20</v>
      </c>
      <c r="Y82" s="95">
        <v>1</v>
      </c>
      <c r="Z82" s="95">
        <v>0</v>
      </c>
      <c r="AA82" s="95">
        <v>0</v>
      </c>
      <c r="AB82" s="32">
        <v>0</v>
      </c>
      <c r="AC82" s="27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17489000</v>
      </c>
      <c r="AE82" s="27">
        <f t="shared" si="7"/>
        <v>17.704882481798613</v>
      </c>
      <c r="AF82" s="33"/>
      <c r="AG82" s="34"/>
      <c r="AH82" s="88"/>
      <c r="AI82" s="84">
        <v>17.704882481798613</v>
      </c>
      <c r="AJ82" s="34"/>
      <c r="AK82" s="34"/>
      <c r="AL82" s="88"/>
      <c r="AM82" s="34"/>
      <c r="AN82" s="34"/>
      <c r="AO82" s="34"/>
      <c r="AP82" s="34"/>
      <c r="AQ82" s="34"/>
      <c r="AR82" s="34"/>
      <c r="AS82" s="34"/>
      <c r="AT82" s="34"/>
      <c r="AU82" s="27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3939336.3522001915</v>
      </c>
      <c r="AV82" s="27">
        <f t="shared" si="9"/>
        <v>6121150</v>
      </c>
      <c r="AW82" s="30" t="str">
        <f t="shared" si="8"/>
        <v>Credit is within Limit</v>
      </c>
      <c r="AX82" s="30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12"/>
      <c r="AZ82" s="12"/>
    </row>
    <row r="83" spans="1:52" ht="21" x14ac:dyDescent="0.35">
      <c r="A83" s="90">
        <v>75</v>
      </c>
      <c r="B83" s="31" t="s">
        <v>22</v>
      </c>
      <c r="C83" s="31" t="s">
        <v>58</v>
      </c>
      <c r="D83" s="31"/>
      <c r="E83" s="31" t="s">
        <v>598</v>
      </c>
      <c r="F83" s="31" t="s">
        <v>11</v>
      </c>
      <c r="G83" s="25">
        <f t="shared" si="6"/>
        <v>70</v>
      </c>
      <c r="H83" s="32">
        <v>0</v>
      </c>
      <c r="I83" s="32">
        <v>0</v>
      </c>
      <c r="J83" s="95">
        <v>4</v>
      </c>
      <c r="K83" s="95">
        <v>1</v>
      </c>
      <c r="L83" s="95">
        <v>1</v>
      </c>
      <c r="M83" s="95">
        <v>0</v>
      </c>
      <c r="N83" s="95">
        <v>0</v>
      </c>
      <c r="O83" s="95">
        <v>25</v>
      </c>
      <c r="P83" s="95">
        <v>1</v>
      </c>
      <c r="Q83" s="95">
        <v>1</v>
      </c>
      <c r="R83" s="95">
        <v>8</v>
      </c>
      <c r="S83" s="95">
        <v>0</v>
      </c>
      <c r="T83" s="32">
        <v>0</v>
      </c>
      <c r="U83" s="95">
        <v>1</v>
      </c>
      <c r="V83" s="95">
        <v>2</v>
      </c>
      <c r="W83" s="95">
        <v>5</v>
      </c>
      <c r="X83" s="95">
        <v>20</v>
      </c>
      <c r="Y83" s="95">
        <v>1</v>
      </c>
      <c r="Z83" s="95">
        <v>0</v>
      </c>
      <c r="AA83" s="95">
        <v>0</v>
      </c>
      <c r="AB83" s="32">
        <v>0</v>
      </c>
      <c r="AC83" s="27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11290000</v>
      </c>
      <c r="AE83" s="27">
        <f t="shared" si="7"/>
        <v>11.429362640488669</v>
      </c>
      <c r="AF83" s="33"/>
      <c r="AG83" s="34"/>
      <c r="AH83" s="88"/>
      <c r="AI83" s="84">
        <v>11.429362640488669</v>
      </c>
      <c r="AJ83" s="34"/>
      <c r="AK83" s="34"/>
      <c r="AL83" s="88"/>
      <c r="AM83" s="34"/>
      <c r="AN83" s="34"/>
      <c r="AO83" s="34"/>
      <c r="AP83" s="34"/>
      <c r="AQ83" s="34"/>
      <c r="AR83" s="34"/>
      <c r="AS83" s="34"/>
      <c r="AT83" s="34"/>
      <c r="AU83" s="27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2543033.1875087288</v>
      </c>
      <c r="AV83" s="27">
        <f t="shared" si="9"/>
        <v>3951499.9999999995</v>
      </c>
      <c r="AW83" s="30" t="str">
        <f t="shared" si="8"/>
        <v>Credit is within Limit</v>
      </c>
      <c r="AX83" s="30" t="str">
        <f>IFERROR(IF(VLOOKUP(C83,'Overdue Credits'!$A:$F,6,0)&gt;2,"High Risk Customer",IF(VLOOKUP(C83,'Overdue Credits'!$A:$F,6,0)&gt;0,"Medium Risk Customer","Low Risk Customer")),"Low Risk Customer")</f>
        <v>Medium Risk Customer</v>
      </c>
      <c r="AY83" s="12"/>
      <c r="AZ83" s="12"/>
    </row>
    <row r="84" spans="1:52" ht="21" x14ac:dyDescent="0.35">
      <c r="A84" s="90">
        <v>76</v>
      </c>
      <c r="B84" s="31" t="s">
        <v>22</v>
      </c>
      <c r="C84" s="31" t="s">
        <v>430</v>
      </c>
      <c r="D84" s="31"/>
      <c r="E84" s="31" t="s">
        <v>591</v>
      </c>
      <c r="F84" s="31" t="s">
        <v>13</v>
      </c>
      <c r="G84" s="25">
        <f t="shared" si="6"/>
        <v>250</v>
      </c>
      <c r="H84" s="32">
        <v>0</v>
      </c>
      <c r="I84" s="32">
        <v>0</v>
      </c>
      <c r="J84" s="95">
        <v>8</v>
      </c>
      <c r="K84" s="95">
        <v>0</v>
      </c>
      <c r="L84" s="95">
        <v>3</v>
      </c>
      <c r="M84" s="95">
        <v>0</v>
      </c>
      <c r="N84" s="95">
        <v>0</v>
      </c>
      <c r="O84" s="95">
        <v>80</v>
      </c>
      <c r="P84" s="95">
        <v>0</v>
      </c>
      <c r="Q84" s="95">
        <v>0</v>
      </c>
      <c r="R84" s="95">
        <v>40</v>
      </c>
      <c r="S84" s="95">
        <v>0</v>
      </c>
      <c r="T84" s="32">
        <v>0</v>
      </c>
      <c r="U84" s="95">
        <v>3</v>
      </c>
      <c r="V84" s="95">
        <v>5</v>
      </c>
      <c r="W84" s="95">
        <v>15</v>
      </c>
      <c r="X84" s="95">
        <v>90</v>
      </c>
      <c r="Y84" s="95">
        <v>6</v>
      </c>
      <c r="Z84" s="95">
        <v>0</v>
      </c>
      <c r="AA84" s="95">
        <v>0</v>
      </c>
      <c r="AB84" s="32">
        <v>0</v>
      </c>
      <c r="AC84" s="27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39242000</v>
      </c>
      <c r="AE84" s="27">
        <f t="shared" si="7"/>
        <v>39.726399356780895</v>
      </c>
      <c r="AF84" s="33"/>
      <c r="AG84" s="34"/>
      <c r="AH84" s="88"/>
      <c r="AI84" s="84">
        <v>39.726399356780895</v>
      </c>
      <c r="AJ84" s="34"/>
      <c r="AK84" s="34"/>
      <c r="AL84" s="88"/>
      <c r="AM84" s="34"/>
      <c r="AN84" s="34"/>
      <c r="AO84" s="34"/>
      <c r="AP84" s="34"/>
      <c r="AQ84" s="34"/>
      <c r="AR84" s="34"/>
      <c r="AS84" s="34"/>
      <c r="AT84" s="34"/>
      <c r="AU84" s="27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8839123.8568837494</v>
      </c>
      <c r="AV84" s="27">
        <f t="shared" si="9"/>
        <v>13734700</v>
      </c>
      <c r="AW84" s="30" t="str">
        <f t="shared" si="8"/>
        <v>Credit is within Limit</v>
      </c>
      <c r="AX84" s="30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12"/>
      <c r="AZ84" s="12"/>
    </row>
    <row r="85" spans="1:52" ht="21" x14ac:dyDescent="0.35">
      <c r="A85" s="90">
        <v>77</v>
      </c>
      <c r="B85" s="31" t="s">
        <v>22</v>
      </c>
      <c r="C85" s="31" t="s">
        <v>1030</v>
      </c>
      <c r="D85" s="31"/>
      <c r="E85" s="31" t="s">
        <v>1035</v>
      </c>
      <c r="F85" s="31" t="s">
        <v>11</v>
      </c>
      <c r="G85" s="25">
        <f t="shared" si="6"/>
        <v>0</v>
      </c>
      <c r="H85" s="32"/>
      <c r="I85" s="32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32"/>
      <c r="U85" s="95"/>
      <c r="V85" s="95"/>
      <c r="W85" s="95"/>
      <c r="X85" s="95"/>
      <c r="Y85" s="95"/>
      <c r="Z85" s="95"/>
      <c r="AA85" s="95"/>
      <c r="AB85" s="32"/>
      <c r="AC85" s="27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7">
        <f t="shared" si="7"/>
        <v>0</v>
      </c>
      <c r="AF85" s="33"/>
      <c r="AG85" s="34"/>
      <c r="AH85" s="88"/>
      <c r="AI85" s="84">
        <v>0</v>
      </c>
      <c r="AJ85" s="34"/>
      <c r="AK85" s="34"/>
      <c r="AL85" s="88"/>
      <c r="AM85" s="34"/>
      <c r="AN85" s="34"/>
      <c r="AO85" s="34"/>
      <c r="AP85" s="34"/>
      <c r="AQ85" s="34"/>
      <c r="AR85" s="34"/>
      <c r="AS85" s="34"/>
      <c r="AT85" s="34"/>
      <c r="AU85" s="27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7">
        <f t="shared" si="9"/>
        <v>0</v>
      </c>
      <c r="AW85" s="30" t="str">
        <f t="shared" si="8"/>
        <v xml:space="preserve"> </v>
      </c>
      <c r="AX85" s="30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12"/>
      <c r="AZ85" s="12"/>
    </row>
    <row r="86" spans="1:52" ht="21" x14ac:dyDescent="0.35">
      <c r="A86" s="90">
        <v>78</v>
      </c>
      <c r="B86" s="31" t="s">
        <v>22</v>
      </c>
      <c r="C86" s="31" t="s">
        <v>73</v>
      </c>
      <c r="D86" s="31"/>
      <c r="E86" s="31" t="s">
        <v>586</v>
      </c>
      <c r="F86" s="31" t="s">
        <v>13</v>
      </c>
      <c r="G86" s="25">
        <f t="shared" si="6"/>
        <v>150</v>
      </c>
      <c r="H86" s="32">
        <v>0</v>
      </c>
      <c r="I86" s="32">
        <v>0</v>
      </c>
      <c r="J86" s="95">
        <v>17</v>
      </c>
      <c r="K86" s="95">
        <v>1</v>
      </c>
      <c r="L86" s="95">
        <v>4</v>
      </c>
      <c r="M86" s="95">
        <v>0</v>
      </c>
      <c r="N86" s="95">
        <v>0</v>
      </c>
      <c r="O86" s="95">
        <v>56</v>
      </c>
      <c r="P86" s="95">
        <v>0</v>
      </c>
      <c r="Q86" s="95">
        <v>1</v>
      </c>
      <c r="R86" s="95">
        <v>17</v>
      </c>
      <c r="S86" s="95">
        <v>0</v>
      </c>
      <c r="T86" s="32">
        <v>0</v>
      </c>
      <c r="U86" s="95">
        <v>2</v>
      </c>
      <c r="V86" s="95">
        <v>2</v>
      </c>
      <c r="W86" s="95">
        <v>8</v>
      </c>
      <c r="X86" s="95">
        <v>40</v>
      </c>
      <c r="Y86" s="95">
        <v>2</v>
      </c>
      <c r="Z86" s="95">
        <v>0</v>
      </c>
      <c r="AA86" s="95">
        <v>0</v>
      </c>
      <c r="AB86" s="32">
        <v>0</v>
      </c>
      <c r="AC86" s="27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24978500</v>
      </c>
      <c r="AE86" s="27">
        <f t="shared" si="7"/>
        <v>25.286832127143153</v>
      </c>
      <c r="AF86" s="33"/>
      <c r="AG86" s="34"/>
      <c r="AH86" s="88"/>
      <c r="AI86" s="84">
        <v>25.286832127143153</v>
      </c>
      <c r="AJ86" s="34"/>
      <c r="AK86" s="34"/>
      <c r="AL86" s="88"/>
      <c r="AM86" s="34"/>
      <c r="AN86" s="34"/>
      <c r="AO86" s="34"/>
      <c r="AP86" s="34"/>
      <c r="AQ86" s="34"/>
      <c r="AR86" s="34"/>
      <c r="AS86" s="34"/>
      <c r="AT86" s="34"/>
      <c r="AU86" s="27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5626320.1482893517</v>
      </c>
      <c r="AV86" s="27">
        <f t="shared" si="9"/>
        <v>8742475</v>
      </c>
      <c r="AW86" s="30" t="str">
        <f t="shared" si="8"/>
        <v>Credit is within Limit</v>
      </c>
      <c r="AX86" s="30" t="str">
        <f>IFERROR(IF(VLOOKUP(C86,'Overdue Credits'!$A:$F,6,0)&gt;2,"High Risk Customer",IF(VLOOKUP(C86,'Overdue Credits'!$A:$F,6,0)&gt;0,"Medium Risk Customer","Low Risk Customer")),"Low Risk Customer")</f>
        <v>Medium Risk Customer</v>
      </c>
      <c r="AY86" s="12"/>
      <c r="AZ86" s="12"/>
    </row>
    <row r="87" spans="1:52" ht="21" x14ac:dyDescent="0.35">
      <c r="A87" s="90">
        <v>79</v>
      </c>
      <c r="B87" s="31" t="s">
        <v>22</v>
      </c>
      <c r="C87" s="31" t="s">
        <v>1031</v>
      </c>
      <c r="D87" s="31"/>
      <c r="E87" s="31" t="s">
        <v>1036</v>
      </c>
      <c r="F87" s="31" t="s">
        <v>11</v>
      </c>
      <c r="G87" s="25">
        <f t="shared" si="6"/>
        <v>0</v>
      </c>
      <c r="H87" s="32"/>
      <c r="I87" s="32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32"/>
      <c r="U87" s="95"/>
      <c r="V87" s="95"/>
      <c r="W87" s="95"/>
      <c r="X87" s="95"/>
      <c r="Y87" s="95"/>
      <c r="Z87" s="95"/>
      <c r="AA87" s="95"/>
      <c r="AB87" s="32"/>
      <c r="AC87" s="27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7">
        <f t="shared" si="7"/>
        <v>0</v>
      </c>
      <c r="AF87" s="33"/>
      <c r="AG87" s="34"/>
      <c r="AH87" s="88"/>
      <c r="AI87" s="84">
        <v>0</v>
      </c>
      <c r="AJ87" s="34"/>
      <c r="AK87" s="34"/>
      <c r="AL87" s="88"/>
      <c r="AM87" s="34"/>
      <c r="AN87" s="34"/>
      <c r="AO87" s="34"/>
      <c r="AP87" s="34"/>
      <c r="AQ87" s="34"/>
      <c r="AR87" s="34"/>
      <c r="AS87" s="34"/>
      <c r="AT87" s="34"/>
      <c r="AU87" s="27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7">
        <f t="shared" si="9"/>
        <v>0</v>
      </c>
      <c r="AW87" s="30" t="str">
        <f t="shared" si="8"/>
        <v xml:space="preserve"> </v>
      </c>
      <c r="AX87" s="30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12"/>
      <c r="AZ87" s="12"/>
    </row>
    <row r="88" spans="1:52" ht="21" x14ac:dyDescent="0.35">
      <c r="A88" s="90">
        <v>80</v>
      </c>
      <c r="B88" s="31" t="s">
        <v>22</v>
      </c>
      <c r="C88" s="31" t="s">
        <v>74</v>
      </c>
      <c r="D88" s="31"/>
      <c r="E88" s="31" t="s">
        <v>583</v>
      </c>
      <c r="F88" s="31" t="s">
        <v>11</v>
      </c>
      <c r="G88" s="25">
        <f t="shared" si="6"/>
        <v>0</v>
      </c>
      <c r="H88" s="32"/>
      <c r="I88" s="32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32"/>
      <c r="U88" s="95"/>
      <c r="V88" s="95"/>
      <c r="W88" s="95"/>
      <c r="X88" s="95"/>
      <c r="Y88" s="95"/>
      <c r="Z88" s="95"/>
      <c r="AA88" s="95"/>
      <c r="AB88" s="32"/>
      <c r="AC88" s="27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7">
        <f t="shared" si="7"/>
        <v>0</v>
      </c>
      <c r="AF88" s="33"/>
      <c r="AG88" s="34"/>
      <c r="AH88" s="88"/>
      <c r="AI88" s="84">
        <v>0</v>
      </c>
      <c r="AJ88" s="34"/>
      <c r="AK88" s="34"/>
      <c r="AL88" s="88"/>
      <c r="AM88" s="34"/>
      <c r="AN88" s="34"/>
      <c r="AO88" s="34"/>
      <c r="AP88" s="34"/>
      <c r="AQ88" s="34"/>
      <c r="AR88" s="34"/>
      <c r="AS88" s="34"/>
      <c r="AT88" s="34"/>
      <c r="AU88" s="27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7">
        <f t="shared" si="9"/>
        <v>0</v>
      </c>
      <c r="AW88" s="30" t="str">
        <f t="shared" si="8"/>
        <v xml:space="preserve"> </v>
      </c>
      <c r="AX88" s="30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12"/>
      <c r="AZ88" s="12"/>
    </row>
    <row r="89" spans="1:52" ht="21" x14ac:dyDescent="0.35">
      <c r="A89" s="90">
        <v>81</v>
      </c>
      <c r="B89" s="31" t="s">
        <v>22</v>
      </c>
      <c r="C89" s="31" t="s">
        <v>1032</v>
      </c>
      <c r="D89" s="31"/>
      <c r="E89" s="31" t="s">
        <v>1037</v>
      </c>
      <c r="F89" s="31" t="s">
        <v>11</v>
      </c>
      <c r="G89" s="25">
        <f t="shared" si="6"/>
        <v>0</v>
      </c>
      <c r="H89" s="32"/>
      <c r="I89" s="32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32"/>
      <c r="U89" s="95"/>
      <c r="V89" s="95"/>
      <c r="W89" s="95"/>
      <c r="X89" s="95"/>
      <c r="Y89" s="95"/>
      <c r="Z89" s="95"/>
      <c r="AA89" s="95"/>
      <c r="AB89" s="32"/>
      <c r="AC89" s="27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7">
        <f t="shared" si="7"/>
        <v>0</v>
      </c>
      <c r="AF89" s="33"/>
      <c r="AG89" s="34"/>
      <c r="AH89" s="88"/>
      <c r="AI89" s="84">
        <v>0</v>
      </c>
      <c r="AJ89" s="34"/>
      <c r="AK89" s="34"/>
      <c r="AL89" s="88"/>
      <c r="AM89" s="34"/>
      <c r="AN89" s="34"/>
      <c r="AO89" s="34"/>
      <c r="AP89" s="34"/>
      <c r="AQ89" s="34"/>
      <c r="AR89" s="34"/>
      <c r="AS89" s="34"/>
      <c r="AT89" s="34"/>
      <c r="AU89" s="27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7">
        <f t="shared" si="9"/>
        <v>0</v>
      </c>
      <c r="AW89" s="30" t="str">
        <f t="shared" si="8"/>
        <v xml:space="preserve"> </v>
      </c>
      <c r="AX89" s="30" t="str">
        <f>IFERROR(IF(VLOOKUP(C89,'Overdue Credits'!$A:$F,6,0)&gt;2,"High Risk Customer",IF(VLOOKUP(C89,'Overdue Credits'!$A:$F,6,0)&gt;0,"Medium Risk Customer","Low Risk Customer")),"Low Risk Customer")</f>
        <v>Low Risk Customer</v>
      </c>
      <c r="AY89" s="12"/>
      <c r="AZ89" s="12"/>
    </row>
    <row r="90" spans="1:52" ht="21" x14ac:dyDescent="0.35">
      <c r="A90" s="90">
        <v>82</v>
      </c>
      <c r="B90" s="31" t="s">
        <v>22</v>
      </c>
      <c r="C90" s="31" t="s">
        <v>40</v>
      </c>
      <c r="D90" s="31"/>
      <c r="E90" s="31" t="s">
        <v>609</v>
      </c>
      <c r="F90" s="31" t="s">
        <v>11</v>
      </c>
      <c r="G90" s="25">
        <f t="shared" si="6"/>
        <v>0</v>
      </c>
      <c r="H90" s="32"/>
      <c r="I90" s="32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32"/>
      <c r="U90" s="95"/>
      <c r="V90" s="95"/>
      <c r="W90" s="95"/>
      <c r="X90" s="95"/>
      <c r="Y90" s="95"/>
      <c r="Z90" s="95"/>
      <c r="AA90" s="95"/>
      <c r="AB90" s="32"/>
      <c r="AC90" s="27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7">
        <f t="shared" si="7"/>
        <v>0</v>
      </c>
      <c r="AF90" s="33"/>
      <c r="AG90" s="34"/>
      <c r="AH90" s="88"/>
      <c r="AI90" s="84">
        <v>0</v>
      </c>
      <c r="AJ90" s="34"/>
      <c r="AK90" s="34"/>
      <c r="AL90" s="88"/>
      <c r="AM90" s="34"/>
      <c r="AN90" s="34"/>
      <c r="AO90" s="34"/>
      <c r="AP90" s="34"/>
      <c r="AQ90" s="34"/>
      <c r="AR90" s="34"/>
      <c r="AS90" s="34"/>
      <c r="AT90" s="34"/>
      <c r="AU90" s="27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7">
        <f t="shared" si="9"/>
        <v>0</v>
      </c>
      <c r="AW90" s="30" t="str">
        <f t="shared" si="8"/>
        <v xml:space="preserve"> </v>
      </c>
      <c r="AX90" s="30" t="str">
        <f>IFERROR(IF(VLOOKUP(C90,'Overdue Credits'!$A:$F,6,0)&gt;2,"High Risk Customer",IF(VLOOKUP(C90,'Overdue Credits'!$A:$F,6,0)&gt;0,"Medium Risk Customer","Low Risk Customer")),"Low Risk Customer")</f>
        <v>High Risk Customer</v>
      </c>
      <c r="AY90" s="12"/>
      <c r="AZ90" s="12"/>
    </row>
    <row r="91" spans="1:52" ht="21" x14ac:dyDescent="0.35">
      <c r="A91" s="90">
        <v>83</v>
      </c>
      <c r="B91" s="31" t="s">
        <v>22</v>
      </c>
      <c r="C91" s="31" t="s">
        <v>56</v>
      </c>
      <c r="D91" s="31"/>
      <c r="E91" s="31" t="s">
        <v>608</v>
      </c>
      <c r="F91" s="31" t="s">
        <v>11</v>
      </c>
      <c r="G91" s="25">
        <f t="shared" si="6"/>
        <v>70</v>
      </c>
      <c r="H91" s="32">
        <v>0</v>
      </c>
      <c r="I91" s="32">
        <v>0</v>
      </c>
      <c r="J91" s="95">
        <v>4</v>
      </c>
      <c r="K91" s="95">
        <v>1</v>
      </c>
      <c r="L91" s="95">
        <v>1</v>
      </c>
      <c r="M91" s="95">
        <v>0</v>
      </c>
      <c r="N91" s="95">
        <v>0</v>
      </c>
      <c r="O91" s="95">
        <v>25</v>
      </c>
      <c r="P91" s="95">
        <v>1</v>
      </c>
      <c r="Q91" s="95">
        <v>1</v>
      </c>
      <c r="R91" s="95">
        <v>8</v>
      </c>
      <c r="S91" s="95">
        <v>0</v>
      </c>
      <c r="T91" s="32">
        <v>0</v>
      </c>
      <c r="U91" s="95">
        <v>2</v>
      </c>
      <c r="V91" s="95">
        <v>1</v>
      </c>
      <c r="W91" s="95">
        <v>5</v>
      </c>
      <c r="X91" s="95">
        <v>20</v>
      </c>
      <c r="Y91" s="95">
        <v>1</v>
      </c>
      <c r="Z91" s="95">
        <v>0</v>
      </c>
      <c r="AA91" s="95">
        <v>0</v>
      </c>
      <c r="AB91" s="32">
        <v>0</v>
      </c>
      <c r="AC91" s="27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11276500</v>
      </c>
      <c r="AE91" s="27">
        <f t="shared" si="7"/>
        <v>11.415695997827324</v>
      </c>
      <c r="AF91" s="33"/>
      <c r="AG91" s="34"/>
      <c r="AH91" s="88"/>
      <c r="AI91" s="84">
        <v>11.415695997827324</v>
      </c>
      <c r="AJ91" s="34"/>
      <c r="AK91" s="34"/>
      <c r="AL91" s="88"/>
      <c r="AM91" s="34"/>
      <c r="AN91" s="34"/>
      <c r="AO91" s="34"/>
      <c r="AP91" s="34"/>
      <c r="AQ91" s="88"/>
      <c r="AR91" s="34"/>
      <c r="AS91" s="34"/>
      <c r="AT91" s="34"/>
      <c r="AU91" s="27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2539992.3595165797</v>
      </c>
      <c r="AV91" s="27">
        <f t="shared" si="9"/>
        <v>3946774.9999999995</v>
      </c>
      <c r="AW91" s="30" t="str">
        <f t="shared" si="8"/>
        <v>Credit is within Limit</v>
      </c>
      <c r="AX91" s="30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12"/>
      <c r="AZ91" s="12"/>
    </row>
    <row r="92" spans="1:52" ht="21" x14ac:dyDescent="0.35">
      <c r="A92" s="90">
        <v>84</v>
      </c>
      <c r="B92" s="31" t="s">
        <v>22</v>
      </c>
      <c r="C92" s="31" t="s">
        <v>53</v>
      </c>
      <c r="D92" s="31"/>
      <c r="E92" s="31" t="s">
        <v>597</v>
      </c>
      <c r="F92" s="31" t="s">
        <v>11</v>
      </c>
      <c r="G92" s="25">
        <f t="shared" si="6"/>
        <v>70</v>
      </c>
      <c r="H92" s="32">
        <v>0</v>
      </c>
      <c r="I92" s="32">
        <v>0</v>
      </c>
      <c r="J92" s="95">
        <v>4</v>
      </c>
      <c r="K92" s="95">
        <v>1</v>
      </c>
      <c r="L92" s="95">
        <v>1</v>
      </c>
      <c r="M92" s="95">
        <v>0</v>
      </c>
      <c r="N92" s="95">
        <v>0</v>
      </c>
      <c r="O92" s="95">
        <v>25</v>
      </c>
      <c r="P92" s="95">
        <v>1</v>
      </c>
      <c r="Q92" s="95">
        <v>1</v>
      </c>
      <c r="R92" s="95">
        <v>8</v>
      </c>
      <c r="S92" s="95">
        <v>0</v>
      </c>
      <c r="T92" s="32">
        <v>0</v>
      </c>
      <c r="U92" s="95">
        <v>2</v>
      </c>
      <c r="V92" s="95">
        <v>1</v>
      </c>
      <c r="W92" s="95">
        <v>5</v>
      </c>
      <c r="X92" s="95">
        <v>20</v>
      </c>
      <c r="Y92" s="95">
        <v>1</v>
      </c>
      <c r="Z92" s="95">
        <v>0</v>
      </c>
      <c r="AA92" s="95">
        <v>0</v>
      </c>
      <c r="AB92" s="32">
        <v>0</v>
      </c>
      <c r="AC92" s="27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11276500</v>
      </c>
      <c r="AE92" s="27">
        <f t="shared" si="7"/>
        <v>11.415695997827324</v>
      </c>
      <c r="AF92" s="33"/>
      <c r="AG92" s="34"/>
      <c r="AH92" s="88"/>
      <c r="AI92" s="84">
        <v>11.415695997827324</v>
      </c>
      <c r="AJ92" s="34"/>
      <c r="AK92" s="34"/>
      <c r="AL92" s="88"/>
      <c r="AM92" s="34"/>
      <c r="AN92" s="34"/>
      <c r="AO92" s="34"/>
      <c r="AP92" s="34"/>
      <c r="AQ92" s="34"/>
      <c r="AR92" s="34"/>
      <c r="AS92" s="34"/>
      <c r="AT92" s="34"/>
      <c r="AU92" s="27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2539992.3595165797</v>
      </c>
      <c r="AV92" s="27">
        <f t="shared" si="9"/>
        <v>3946774.9999999995</v>
      </c>
      <c r="AW92" s="30" t="str">
        <f t="shared" si="8"/>
        <v>Credit is within Limit</v>
      </c>
      <c r="AX92" s="30" t="str">
        <f>IFERROR(IF(VLOOKUP(C92,'Overdue Credits'!$A:$F,6,0)&gt;2,"High Risk Customer",IF(VLOOKUP(C92,'Overdue Credits'!$A:$F,6,0)&gt;0,"Medium Risk Customer","Low Risk Customer")),"Low Risk Customer")</f>
        <v>Medium Risk Customer</v>
      </c>
      <c r="AY92" s="12"/>
      <c r="AZ92" s="12"/>
    </row>
    <row r="93" spans="1:52" ht="21" x14ac:dyDescent="0.35">
      <c r="A93" s="90">
        <v>85</v>
      </c>
      <c r="B93" s="31" t="s">
        <v>22</v>
      </c>
      <c r="C93" s="31" t="s">
        <v>59</v>
      </c>
      <c r="D93" s="31"/>
      <c r="E93" s="31" t="s">
        <v>735</v>
      </c>
      <c r="F93" s="31" t="s">
        <v>11</v>
      </c>
      <c r="G93" s="25">
        <f t="shared" si="6"/>
        <v>0</v>
      </c>
      <c r="H93" s="32"/>
      <c r="I93" s="32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32"/>
      <c r="U93" s="95"/>
      <c r="V93" s="95"/>
      <c r="W93" s="95"/>
      <c r="X93" s="95"/>
      <c r="Y93" s="95"/>
      <c r="Z93" s="95"/>
      <c r="AA93" s="95"/>
      <c r="AB93" s="32"/>
      <c r="AC93" s="27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7">
        <f t="shared" si="7"/>
        <v>0</v>
      </c>
      <c r="AF93" s="33"/>
      <c r="AG93" s="34"/>
      <c r="AH93" s="88"/>
      <c r="AI93" s="84">
        <v>0</v>
      </c>
      <c r="AJ93" s="34"/>
      <c r="AK93" s="34"/>
      <c r="AL93" s="88"/>
      <c r="AM93" s="34"/>
      <c r="AN93" s="34"/>
      <c r="AO93" s="34"/>
      <c r="AP93" s="34"/>
      <c r="AQ93" s="34"/>
      <c r="AR93" s="34"/>
      <c r="AS93" s="34"/>
      <c r="AT93" s="34"/>
      <c r="AU93" s="27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7">
        <f t="shared" si="9"/>
        <v>0</v>
      </c>
      <c r="AW93" s="30" t="str">
        <f t="shared" si="8"/>
        <v xml:space="preserve"> </v>
      </c>
      <c r="AX93" s="30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12"/>
      <c r="AZ93" s="12"/>
    </row>
    <row r="94" spans="1:52" ht="21" x14ac:dyDescent="0.35">
      <c r="A94" s="90">
        <v>86</v>
      </c>
      <c r="B94" s="31" t="s">
        <v>22</v>
      </c>
      <c r="C94" s="31" t="s">
        <v>71</v>
      </c>
      <c r="D94" s="31"/>
      <c r="E94" s="31" t="s">
        <v>587</v>
      </c>
      <c r="F94" s="31" t="s">
        <v>11</v>
      </c>
      <c r="G94" s="25">
        <f t="shared" si="6"/>
        <v>70</v>
      </c>
      <c r="H94" s="32">
        <v>0</v>
      </c>
      <c r="I94" s="32">
        <v>0</v>
      </c>
      <c r="J94" s="95">
        <v>4</v>
      </c>
      <c r="K94" s="95">
        <v>1</v>
      </c>
      <c r="L94" s="95">
        <v>1</v>
      </c>
      <c r="M94" s="95">
        <v>0</v>
      </c>
      <c r="N94" s="95">
        <v>0</v>
      </c>
      <c r="O94" s="95">
        <v>25</v>
      </c>
      <c r="P94" s="95">
        <v>1</v>
      </c>
      <c r="Q94" s="95">
        <v>1</v>
      </c>
      <c r="R94" s="95">
        <v>8</v>
      </c>
      <c r="S94" s="95">
        <v>0</v>
      </c>
      <c r="T94" s="32">
        <v>0</v>
      </c>
      <c r="U94" s="95">
        <v>2</v>
      </c>
      <c r="V94" s="95">
        <v>1</v>
      </c>
      <c r="W94" s="95">
        <v>5</v>
      </c>
      <c r="X94" s="95">
        <v>20</v>
      </c>
      <c r="Y94" s="95">
        <v>1</v>
      </c>
      <c r="Z94" s="95">
        <v>0</v>
      </c>
      <c r="AA94" s="95">
        <v>0</v>
      </c>
      <c r="AB94" s="32">
        <v>0</v>
      </c>
      <c r="AC94" s="27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11276500</v>
      </c>
      <c r="AE94" s="27">
        <f t="shared" si="7"/>
        <v>11.415695997827324</v>
      </c>
      <c r="AF94" s="33"/>
      <c r="AG94" s="34"/>
      <c r="AH94" s="88"/>
      <c r="AI94" s="84">
        <v>11.415695997827324</v>
      </c>
      <c r="AJ94" s="34"/>
      <c r="AK94" s="34"/>
      <c r="AL94" s="88"/>
      <c r="AM94" s="34"/>
      <c r="AN94" s="34"/>
      <c r="AO94" s="34"/>
      <c r="AP94" s="34"/>
      <c r="AQ94" s="34"/>
      <c r="AR94" s="34"/>
      <c r="AS94" s="34"/>
      <c r="AT94" s="34"/>
      <c r="AU94" s="27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2539992.3595165797</v>
      </c>
      <c r="AV94" s="27">
        <f t="shared" si="9"/>
        <v>3946774.9999999995</v>
      </c>
      <c r="AW94" s="30" t="str">
        <f t="shared" si="8"/>
        <v>Credit is within Limit</v>
      </c>
      <c r="AX94" s="30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12"/>
      <c r="AZ94" s="12"/>
    </row>
    <row r="95" spans="1:52" ht="21" x14ac:dyDescent="0.35">
      <c r="A95" s="90">
        <v>87</v>
      </c>
      <c r="B95" s="31" t="s">
        <v>22</v>
      </c>
      <c r="C95" s="31" t="s">
        <v>41</v>
      </c>
      <c r="D95" s="31"/>
      <c r="E95" s="31" t="s">
        <v>602</v>
      </c>
      <c r="F95" s="31" t="s">
        <v>11</v>
      </c>
      <c r="G95" s="25">
        <f t="shared" si="6"/>
        <v>250</v>
      </c>
      <c r="H95" s="32">
        <v>0</v>
      </c>
      <c r="I95" s="32">
        <v>0</v>
      </c>
      <c r="J95" s="95">
        <v>24</v>
      </c>
      <c r="K95" s="95">
        <v>2</v>
      </c>
      <c r="L95" s="95">
        <v>8</v>
      </c>
      <c r="M95" s="95">
        <v>0</v>
      </c>
      <c r="N95" s="95">
        <v>0</v>
      </c>
      <c r="O95" s="95">
        <v>75</v>
      </c>
      <c r="P95" s="95">
        <v>5</v>
      </c>
      <c r="Q95" s="95">
        <v>2</v>
      </c>
      <c r="R95" s="95">
        <v>30</v>
      </c>
      <c r="S95" s="95">
        <v>0</v>
      </c>
      <c r="T95" s="32">
        <v>0</v>
      </c>
      <c r="U95" s="95">
        <v>2</v>
      </c>
      <c r="V95" s="95">
        <v>2</v>
      </c>
      <c r="W95" s="95">
        <v>16</v>
      </c>
      <c r="X95" s="95">
        <v>80</v>
      </c>
      <c r="Y95" s="95">
        <v>4</v>
      </c>
      <c r="Z95" s="95">
        <v>0</v>
      </c>
      <c r="AA95" s="95">
        <v>0</v>
      </c>
      <c r="AB95" s="32">
        <v>0</v>
      </c>
      <c r="AC95" s="27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40921000</v>
      </c>
      <c r="AE95" s="27">
        <f t="shared" si="7"/>
        <v>41.426124766292013</v>
      </c>
      <c r="AF95" s="33"/>
      <c r="AG95" s="34"/>
      <c r="AH95" s="88"/>
      <c r="AI95" s="84">
        <v>41.426124766292013</v>
      </c>
      <c r="AJ95" s="34"/>
      <c r="AK95" s="34"/>
      <c r="AL95" s="88"/>
      <c r="AM95" s="34"/>
      <c r="AN95" s="34"/>
      <c r="AO95" s="34"/>
      <c r="AP95" s="34"/>
      <c r="AQ95" s="34"/>
      <c r="AR95" s="34"/>
      <c r="AS95" s="34"/>
      <c r="AT95" s="34"/>
      <c r="AU95" s="27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9217312.7604999729</v>
      </c>
      <c r="AV95" s="27">
        <f t="shared" si="9"/>
        <v>14322350</v>
      </c>
      <c r="AW95" s="30" t="str">
        <f t="shared" si="8"/>
        <v>Credit is within Limit</v>
      </c>
      <c r="AX95" s="30" t="str">
        <f>IFERROR(IF(VLOOKUP(C95,'Overdue Credits'!$A:$F,6,0)&gt;2,"High Risk Customer",IF(VLOOKUP(C95,'Overdue Credits'!$A:$F,6,0)&gt;0,"Medium Risk Customer","Low Risk Customer")),"Low Risk Customer")</f>
        <v>Low Risk Customer</v>
      </c>
      <c r="AY95" s="12"/>
      <c r="AZ95" s="12"/>
    </row>
    <row r="96" spans="1:52" ht="21" x14ac:dyDescent="0.35">
      <c r="A96" s="90">
        <v>88</v>
      </c>
      <c r="B96" s="31" t="s">
        <v>22</v>
      </c>
      <c r="C96" s="31" t="s">
        <v>60</v>
      </c>
      <c r="D96" s="31"/>
      <c r="E96" s="31" t="s">
        <v>581</v>
      </c>
      <c r="F96" s="31" t="s">
        <v>20</v>
      </c>
      <c r="G96" s="25">
        <f t="shared" si="6"/>
        <v>0</v>
      </c>
      <c r="H96" s="32"/>
      <c r="I96" s="32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32"/>
      <c r="U96" s="95"/>
      <c r="V96" s="95"/>
      <c r="W96" s="95"/>
      <c r="X96" s="95"/>
      <c r="Y96" s="95"/>
      <c r="Z96" s="95"/>
      <c r="AA96" s="95"/>
      <c r="AB96" s="32"/>
      <c r="AC96" s="27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7">
        <f t="shared" si="7"/>
        <v>0</v>
      </c>
      <c r="AF96" s="33"/>
      <c r="AG96" s="34"/>
      <c r="AH96" s="88"/>
      <c r="AI96" s="84">
        <v>0</v>
      </c>
      <c r="AJ96" s="34"/>
      <c r="AK96" s="34"/>
      <c r="AL96" s="88"/>
      <c r="AM96" s="34"/>
      <c r="AN96" s="34"/>
      <c r="AO96" s="34"/>
      <c r="AP96" s="34"/>
      <c r="AQ96" s="34"/>
      <c r="AR96" s="34"/>
      <c r="AS96" s="34"/>
      <c r="AT96" s="34"/>
      <c r="AU96" s="27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7">
        <f t="shared" si="9"/>
        <v>0</v>
      </c>
      <c r="AW96" s="30" t="str">
        <f t="shared" si="8"/>
        <v xml:space="preserve"> </v>
      </c>
      <c r="AX96" s="30" t="str">
        <f>IFERROR(IF(VLOOKUP(C96,'Overdue Credits'!$A:$F,6,0)&gt;2,"High Risk Customer",IF(VLOOKUP(C96,'Overdue Credits'!$A:$F,6,0)&gt;0,"Medium Risk Customer","Low Risk Customer")),"Low Risk Customer")</f>
        <v>High Risk Customer</v>
      </c>
      <c r="AY96" s="12"/>
      <c r="AZ96" s="12"/>
    </row>
    <row r="97" spans="1:52" ht="21" x14ac:dyDescent="0.35">
      <c r="A97" s="90">
        <v>89</v>
      </c>
      <c r="B97" s="31" t="s">
        <v>22</v>
      </c>
      <c r="C97" s="31" t="s">
        <v>49</v>
      </c>
      <c r="D97" s="31"/>
      <c r="E97" s="31" t="s">
        <v>584</v>
      </c>
      <c r="F97" s="31" t="s">
        <v>13</v>
      </c>
      <c r="G97" s="25">
        <f t="shared" si="6"/>
        <v>0</v>
      </c>
      <c r="H97" s="32"/>
      <c r="I97" s="32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32"/>
      <c r="U97" s="95"/>
      <c r="V97" s="95"/>
      <c r="W97" s="95"/>
      <c r="X97" s="95"/>
      <c r="Y97" s="95"/>
      <c r="Z97" s="95"/>
      <c r="AA97" s="95"/>
      <c r="AB97" s="32"/>
      <c r="AC97" s="27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7">
        <f t="shared" si="7"/>
        <v>0</v>
      </c>
      <c r="AF97" s="33"/>
      <c r="AG97" s="34"/>
      <c r="AH97" s="88"/>
      <c r="AI97" s="84">
        <v>0</v>
      </c>
      <c r="AJ97" s="34"/>
      <c r="AK97" s="34"/>
      <c r="AL97" s="88"/>
      <c r="AM97" s="34"/>
      <c r="AN97" s="34"/>
      <c r="AO97" s="34"/>
      <c r="AP97" s="34"/>
      <c r="AQ97" s="34"/>
      <c r="AR97" s="34"/>
      <c r="AS97" s="34"/>
      <c r="AT97" s="34"/>
      <c r="AU97" s="27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7">
        <f t="shared" si="9"/>
        <v>0</v>
      </c>
      <c r="AW97" s="30" t="str">
        <f t="shared" si="8"/>
        <v xml:space="preserve"> </v>
      </c>
      <c r="AX97" s="30" t="str">
        <f>IFERROR(IF(VLOOKUP(C97,'Overdue Credits'!$A:$F,6,0)&gt;2,"High Risk Customer",IF(VLOOKUP(C97,'Overdue Credits'!$A:$F,6,0)&gt;0,"Medium Risk Customer","Low Risk Customer")),"Low Risk Customer")</f>
        <v>High Risk Customer</v>
      </c>
      <c r="AY97" s="12"/>
      <c r="AZ97" s="12"/>
    </row>
    <row r="98" spans="1:52" ht="21" x14ac:dyDescent="0.35">
      <c r="A98" s="90">
        <v>90</v>
      </c>
      <c r="B98" s="31" t="s">
        <v>22</v>
      </c>
      <c r="C98" s="31" t="s">
        <v>47</v>
      </c>
      <c r="D98" s="31"/>
      <c r="E98" s="31" t="s">
        <v>607</v>
      </c>
      <c r="F98" s="31" t="s">
        <v>13</v>
      </c>
      <c r="G98" s="25">
        <f t="shared" si="6"/>
        <v>0</v>
      </c>
      <c r="H98" s="32"/>
      <c r="I98" s="32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32"/>
      <c r="U98" s="95"/>
      <c r="V98" s="95"/>
      <c r="W98" s="95"/>
      <c r="X98" s="95"/>
      <c r="Y98" s="95"/>
      <c r="Z98" s="95"/>
      <c r="AA98" s="95"/>
      <c r="AB98" s="32"/>
      <c r="AC98" s="27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7">
        <f t="shared" si="7"/>
        <v>0</v>
      </c>
      <c r="AF98" s="33"/>
      <c r="AG98" s="34"/>
      <c r="AH98" s="88"/>
      <c r="AI98" s="84">
        <v>0</v>
      </c>
      <c r="AJ98" s="34"/>
      <c r="AK98" s="34"/>
      <c r="AL98" s="88"/>
      <c r="AM98" s="34"/>
      <c r="AN98" s="34"/>
      <c r="AO98" s="34"/>
      <c r="AP98" s="34"/>
      <c r="AQ98" s="34"/>
      <c r="AR98" s="34"/>
      <c r="AS98" s="34"/>
      <c r="AT98" s="34"/>
      <c r="AU98" s="27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7">
        <f t="shared" si="9"/>
        <v>0</v>
      </c>
      <c r="AW98" s="30" t="str">
        <f t="shared" si="8"/>
        <v xml:space="preserve"> </v>
      </c>
      <c r="AX98" s="30" t="str">
        <f>IFERROR(IF(VLOOKUP(C98,'Overdue Credits'!$A:$F,6,0)&gt;2,"High Risk Customer",IF(VLOOKUP(C98,'Overdue Credits'!$A:$F,6,0)&gt;0,"Medium Risk Customer","Low Risk Customer")),"Low Risk Customer")</f>
        <v>High Risk Customer</v>
      </c>
      <c r="AY98" s="12"/>
      <c r="AZ98" s="12"/>
    </row>
    <row r="99" spans="1:52" ht="21" x14ac:dyDescent="0.35">
      <c r="A99" s="90">
        <v>91</v>
      </c>
      <c r="B99" s="31" t="s">
        <v>22</v>
      </c>
      <c r="C99" s="31" t="s">
        <v>57</v>
      </c>
      <c r="D99" s="31"/>
      <c r="E99" s="31" t="s">
        <v>579</v>
      </c>
      <c r="F99" s="31" t="s">
        <v>13</v>
      </c>
      <c r="G99" s="25">
        <f t="shared" si="6"/>
        <v>70</v>
      </c>
      <c r="H99" s="32">
        <v>0</v>
      </c>
      <c r="I99" s="32">
        <v>0</v>
      </c>
      <c r="J99" s="95">
        <v>4</v>
      </c>
      <c r="K99" s="95">
        <v>1</v>
      </c>
      <c r="L99" s="95">
        <v>1</v>
      </c>
      <c r="M99" s="95">
        <v>0</v>
      </c>
      <c r="N99" s="95">
        <v>0</v>
      </c>
      <c r="O99" s="95">
        <v>25</v>
      </c>
      <c r="P99" s="95">
        <v>1</v>
      </c>
      <c r="Q99" s="95">
        <v>1</v>
      </c>
      <c r="R99" s="95">
        <v>8</v>
      </c>
      <c r="S99" s="95">
        <v>0</v>
      </c>
      <c r="T99" s="32">
        <v>0</v>
      </c>
      <c r="U99" s="95">
        <v>2</v>
      </c>
      <c r="V99" s="95">
        <v>1</v>
      </c>
      <c r="W99" s="95">
        <v>5</v>
      </c>
      <c r="X99" s="95">
        <v>20</v>
      </c>
      <c r="Y99" s="95">
        <v>1</v>
      </c>
      <c r="Z99" s="95">
        <v>0</v>
      </c>
      <c r="AA99" s="95">
        <v>0</v>
      </c>
      <c r="AB99" s="32">
        <v>0</v>
      </c>
      <c r="AC99" s="27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11276500</v>
      </c>
      <c r="AE99" s="27">
        <f t="shared" si="7"/>
        <v>11.415695997827324</v>
      </c>
      <c r="AF99" s="33"/>
      <c r="AG99" s="34"/>
      <c r="AH99" s="88"/>
      <c r="AI99" s="84">
        <v>11.415695997827324</v>
      </c>
      <c r="AJ99" s="34"/>
      <c r="AK99" s="34"/>
      <c r="AL99" s="88"/>
      <c r="AM99" s="34"/>
      <c r="AN99" s="34"/>
      <c r="AO99" s="34"/>
      <c r="AP99" s="34"/>
      <c r="AQ99" s="34"/>
      <c r="AR99" s="34"/>
      <c r="AS99" s="34"/>
      <c r="AT99" s="34"/>
      <c r="AU99" s="27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2539992.3595165797</v>
      </c>
      <c r="AV99" s="27">
        <f t="shared" si="9"/>
        <v>3946774.9999999995</v>
      </c>
      <c r="AW99" s="30" t="str">
        <f t="shared" si="8"/>
        <v>Credit is within Limit</v>
      </c>
      <c r="AX99" s="30" t="str">
        <f>IFERROR(IF(VLOOKUP(C99,'Overdue Credits'!$A:$F,6,0)&gt;2,"High Risk Customer",IF(VLOOKUP(C99,'Overdue Credits'!$A:$F,6,0)&gt;0,"Medium Risk Customer","Low Risk Customer")),"Low Risk Customer")</f>
        <v>Medium Risk Customer</v>
      </c>
      <c r="AY99" s="12"/>
      <c r="AZ99" s="12"/>
    </row>
    <row r="100" spans="1:52" ht="21" x14ac:dyDescent="0.35">
      <c r="A100" s="90">
        <v>92</v>
      </c>
      <c r="B100" s="31" t="s">
        <v>22</v>
      </c>
      <c r="C100" s="31" t="s">
        <v>65</v>
      </c>
      <c r="D100" s="31"/>
      <c r="E100" s="31" t="s">
        <v>578</v>
      </c>
      <c r="F100" s="31" t="s">
        <v>11</v>
      </c>
      <c r="G100" s="25">
        <f t="shared" si="6"/>
        <v>70</v>
      </c>
      <c r="H100" s="32">
        <v>0</v>
      </c>
      <c r="I100" s="32">
        <v>0</v>
      </c>
      <c r="J100" s="95">
        <v>4</v>
      </c>
      <c r="K100" s="95">
        <v>1</v>
      </c>
      <c r="L100" s="95">
        <v>1</v>
      </c>
      <c r="M100" s="95">
        <v>0</v>
      </c>
      <c r="N100" s="95">
        <v>0</v>
      </c>
      <c r="O100" s="95">
        <v>25</v>
      </c>
      <c r="P100" s="95">
        <v>1</v>
      </c>
      <c r="Q100" s="95">
        <v>1</v>
      </c>
      <c r="R100" s="95">
        <v>8</v>
      </c>
      <c r="S100" s="95">
        <v>0</v>
      </c>
      <c r="T100" s="32">
        <v>0</v>
      </c>
      <c r="U100" s="95">
        <v>2</v>
      </c>
      <c r="V100" s="95">
        <v>1</v>
      </c>
      <c r="W100" s="95">
        <v>5</v>
      </c>
      <c r="X100" s="95">
        <v>20</v>
      </c>
      <c r="Y100" s="95">
        <v>1</v>
      </c>
      <c r="Z100" s="95">
        <v>0</v>
      </c>
      <c r="AA100" s="95">
        <v>0</v>
      </c>
      <c r="AB100" s="32">
        <v>0</v>
      </c>
      <c r="AC100" s="27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11276500</v>
      </c>
      <c r="AE100" s="27">
        <f t="shared" si="7"/>
        <v>11.415695997827324</v>
      </c>
      <c r="AF100" s="33"/>
      <c r="AG100" s="34"/>
      <c r="AH100" s="88"/>
      <c r="AI100" s="84">
        <v>11.415695997827324</v>
      </c>
      <c r="AJ100" s="34"/>
      <c r="AK100" s="34"/>
      <c r="AL100" s="88"/>
      <c r="AM100" s="34"/>
      <c r="AN100" s="34"/>
      <c r="AO100" s="34"/>
      <c r="AP100" s="34"/>
      <c r="AQ100" s="34"/>
      <c r="AR100" s="34"/>
      <c r="AS100" s="34"/>
      <c r="AT100" s="34"/>
      <c r="AU100" s="27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2539992.3595165797</v>
      </c>
      <c r="AV100" s="27">
        <f t="shared" si="9"/>
        <v>3946774.9999999995</v>
      </c>
      <c r="AW100" s="30" t="str">
        <f t="shared" si="8"/>
        <v>Credit is within Limit</v>
      </c>
      <c r="AX100" s="30" t="str">
        <f>IFERROR(IF(VLOOKUP(C100,'Overdue Credits'!$A:$F,6,0)&gt;2,"High Risk Customer",IF(VLOOKUP(C100,'Overdue Credits'!$A:$F,6,0)&gt;0,"Medium Risk Customer","Low Risk Customer")),"Low Risk Customer")</f>
        <v>Medium Risk Customer</v>
      </c>
      <c r="AY100" s="12"/>
      <c r="AZ100" s="12"/>
    </row>
    <row r="101" spans="1:52" ht="21" x14ac:dyDescent="0.35">
      <c r="A101" s="90">
        <v>93</v>
      </c>
      <c r="B101" s="31" t="s">
        <v>22</v>
      </c>
      <c r="C101" s="31" t="s">
        <v>39</v>
      </c>
      <c r="D101" s="31"/>
      <c r="E101" s="31" t="s">
        <v>884</v>
      </c>
      <c r="F101" s="31" t="s">
        <v>13</v>
      </c>
      <c r="G101" s="25">
        <f t="shared" si="6"/>
        <v>70</v>
      </c>
      <c r="H101" s="32">
        <v>0</v>
      </c>
      <c r="I101" s="32">
        <v>0</v>
      </c>
      <c r="J101" s="95">
        <v>4</v>
      </c>
      <c r="K101" s="95">
        <v>1</v>
      </c>
      <c r="L101" s="95">
        <v>1</v>
      </c>
      <c r="M101" s="95">
        <v>0</v>
      </c>
      <c r="N101" s="95">
        <v>0</v>
      </c>
      <c r="O101" s="95">
        <v>25</v>
      </c>
      <c r="P101" s="95">
        <v>1</v>
      </c>
      <c r="Q101" s="95">
        <v>1</v>
      </c>
      <c r="R101" s="95">
        <v>8</v>
      </c>
      <c r="S101" s="95">
        <v>0</v>
      </c>
      <c r="T101" s="32">
        <v>0</v>
      </c>
      <c r="U101" s="95">
        <v>2</v>
      </c>
      <c r="V101" s="95">
        <v>1</v>
      </c>
      <c r="W101" s="95">
        <v>5</v>
      </c>
      <c r="X101" s="95">
        <v>20</v>
      </c>
      <c r="Y101" s="95">
        <v>1</v>
      </c>
      <c r="Z101" s="95">
        <v>0</v>
      </c>
      <c r="AA101" s="95">
        <v>0</v>
      </c>
      <c r="AB101" s="32">
        <v>0</v>
      </c>
      <c r="AC101" s="27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11276500</v>
      </c>
      <c r="AE101" s="27">
        <f t="shared" si="7"/>
        <v>11.415695997827324</v>
      </c>
      <c r="AF101" s="33"/>
      <c r="AG101" s="34"/>
      <c r="AH101" s="88"/>
      <c r="AI101" s="84">
        <v>11.415695997827324</v>
      </c>
      <c r="AJ101" s="34"/>
      <c r="AK101" s="34"/>
      <c r="AL101" s="88"/>
      <c r="AM101" s="34"/>
      <c r="AN101" s="34"/>
      <c r="AO101" s="34"/>
      <c r="AP101" s="34"/>
      <c r="AQ101" s="34"/>
      <c r="AR101" s="34"/>
      <c r="AS101" s="34"/>
      <c r="AT101" s="34"/>
      <c r="AU101" s="27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2539992.3595165797</v>
      </c>
      <c r="AV101" s="27">
        <f t="shared" si="9"/>
        <v>3946774.9999999995</v>
      </c>
      <c r="AW101" s="30" t="str">
        <f t="shared" si="8"/>
        <v>Credit is within Limit</v>
      </c>
      <c r="AX101" s="30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12"/>
      <c r="AZ101" s="12"/>
    </row>
    <row r="102" spans="1:52" ht="21" x14ac:dyDescent="0.35">
      <c r="A102" s="90">
        <v>94</v>
      </c>
      <c r="B102" s="31" t="s">
        <v>22</v>
      </c>
      <c r="C102" s="31" t="s">
        <v>38</v>
      </c>
      <c r="D102" s="31"/>
      <c r="E102" s="31" t="s">
        <v>589</v>
      </c>
      <c r="F102" s="31" t="s">
        <v>13</v>
      </c>
      <c r="G102" s="25">
        <f t="shared" si="6"/>
        <v>70</v>
      </c>
      <c r="H102" s="32">
        <v>0</v>
      </c>
      <c r="I102" s="32">
        <v>0</v>
      </c>
      <c r="J102" s="95">
        <v>4</v>
      </c>
      <c r="K102" s="95">
        <v>1</v>
      </c>
      <c r="L102" s="95">
        <v>1</v>
      </c>
      <c r="M102" s="95">
        <v>0</v>
      </c>
      <c r="N102" s="95">
        <v>0</v>
      </c>
      <c r="O102" s="95">
        <v>25</v>
      </c>
      <c r="P102" s="95">
        <v>1</v>
      </c>
      <c r="Q102" s="95">
        <v>1</v>
      </c>
      <c r="R102" s="95">
        <v>8</v>
      </c>
      <c r="S102" s="95">
        <v>0</v>
      </c>
      <c r="T102" s="32">
        <v>0</v>
      </c>
      <c r="U102" s="95">
        <v>2</v>
      </c>
      <c r="V102" s="95">
        <v>1</v>
      </c>
      <c r="W102" s="95">
        <v>5</v>
      </c>
      <c r="X102" s="95">
        <v>20</v>
      </c>
      <c r="Y102" s="95">
        <v>1</v>
      </c>
      <c r="Z102" s="95">
        <v>0</v>
      </c>
      <c r="AA102" s="95">
        <v>0</v>
      </c>
      <c r="AB102" s="32">
        <v>0</v>
      </c>
      <c r="AC102" s="27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11276500</v>
      </c>
      <c r="AE102" s="27">
        <f t="shared" si="7"/>
        <v>11.415695997827324</v>
      </c>
      <c r="AF102" s="33"/>
      <c r="AG102" s="34"/>
      <c r="AH102" s="88"/>
      <c r="AI102" s="84">
        <v>11.415695997827324</v>
      </c>
      <c r="AJ102" s="34"/>
      <c r="AK102" s="34"/>
      <c r="AL102" s="88"/>
      <c r="AM102" s="34"/>
      <c r="AN102" s="34"/>
      <c r="AO102" s="34"/>
      <c r="AP102" s="34"/>
      <c r="AQ102" s="34"/>
      <c r="AR102" s="34"/>
      <c r="AS102" s="34"/>
      <c r="AT102" s="34"/>
      <c r="AU102" s="27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2539992.3595165797</v>
      </c>
      <c r="AV102" s="27">
        <f t="shared" si="9"/>
        <v>3946774.9999999995</v>
      </c>
      <c r="AW102" s="30" t="str">
        <f t="shared" si="8"/>
        <v>Credit is within Limit</v>
      </c>
      <c r="AX102" s="30" t="str">
        <f>IFERROR(IF(VLOOKUP(C102,'Overdue Credits'!$A:$F,6,0)&gt;2,"High Risk Customer",IF(VLOOKUP(C102,'Overdue Credits'!$A:$F,6,0)&gt;0,"Medium Risk Customer","Low Risk Customer")),"Low Risk Customer")</f>
        <v>Medium Risk Customer</v>
      </c>
      <c r="AY102" s="12"/>
      <c r="AZ102" s="12"/>
    </row>
    <row r="103" spans="1:52" ht="21" x14ac:dyDescent="0.35">
      <c r="A103" s="90">
        <v>95</v>
      </c>
      <c r="B103" s="31" t="s">
        <v>22</v>
      </c>
      <c r="C103" s="31" t="s">
        <v>48</v>
      </c>
      <c r="D103" s="31"/>
      <c r="E103" s="31" t="s">
        <v>594</v>
      </c>
      <c r="F103" s="31" t="s">
        <v>11</v>
      </c>
      <c r="G103" s="25">
        <f t="shared" si="6"/>
        <v>0</v>
      </c>
      <c r="H103" s="32">
        <v>0</v>
      </c>
      <c r="I103" s="32">
        <v>0</v>
      </c>
      <c r="J103" s="95">
        <v>0</v>
      </c>
      <c r="K103" s="95">
        <v>0</v>
      </c>
      <c r="L103" s="95">
        <v>0</v>
      </c>
      <c r="M103" s="95">
        <v>0</v>
      </c>
      <c r="N103" s="95">
        <v>0</v>
      </c>
      <c r="O103" s="95">
        <v>0</v>
      </c>
      <c r="P103" s="95">
        <v>0</v>
      </c>
      <c r="Q103" s="95">
        <v>0</v>
      </c>
      <c r="R103" s="95">
        <v>0</v>
      </c>
      <c r="S103" s="95">
        <v>0</v>
      </c>
      <c r="T103" s="32">
        <v>0</v>
      </c>
      <c r="U103" s="95">
        <v>0</v>
      </c>
      <c r="V103" s="95">
        <v>0</v>
      </c>
      <c r="W103" s="95">
        <v>0</v>
      </c>
      <c r="X103" s="95">
        <v>0</v>
      </c>
      <c r="Y103" s="95">
        <v>0</v>
      </c>
      <c r="Z103" s="95">
        <v>0</v>
      </c>
      <c r="AA103" s="95">
        <v>0</v>
      </c>
      <c r="AB103" s="32">
        <v>0</v>
      </c>
      <c r="AC103" s="27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27">
        <f t="shared" si="7"/>
        <v>0</v>
      </c>
      <c r="AF103" s="33"/>
      <c r="AG103" s="34"/>
      <c r="AH103" s="88"/>
      <c r="AI103" s="84">
        <v>0</v>
      </c>
      <c r="AJ103" s="34"/>
      <c r="AK103" s="34"/>
      <c r="AL103" s="88"/>
      <c r="AM103" s="34"/>
      <c r="AN103" s="34"/>
      <c r="AO103" s="34"/>
      <c r="AP103" s="34"/>
      <c r="AQ103" s="34"/>
      <c r="AR103" s="34"/>
      <c r="AS103" s="34"/>
      <c r="AT103" s="34"/>
      <c r="AU103" s="27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7">
        <f t="shared" si="9"/>
        <v>0</v>
      </c>
      <c r="AW103" s="30" t="str">
        <f t="shared" si="8"/>
        <v xml:space="preserve"> </v>
      </c>
      <c r="AX103" s="30" t="str">
        <f>IFERROR(IF(VLOOKUP(C103,'Overdue Credits'!$A:$F,6,0)&gt;2,"High Risk Customer",IF(VLOOKUP(C103,'Overdue Credits'!$A:$F,6,0)&gt;0,"Medium Risk Customer","Low Risk Customer")),"Low Risk Customer")</f>
        <v>High Risk Customer</v>
      </c>
      <c r="AY103" s="12"/>
      <c r="AZ103" s="12"/>
    </row>
    <row r="104" spans="1:52" ht="21" x14ac:dyDescent="0.35">
      <c r="A104" s="90">
        <v>96</v>
      </c>
      <c r="B104" s="31" t="s">
        <v>22</v>
      </c>
      <c r="C104" s="31" t="s">
        <v>52</v>
      </c>
      <c r="D104" s="31"/>
      <c r="E104" s="31" t="s">
        <v>580</v>
      </c>
      <c r="F104" s="31" t="s">
        <v>11</v>
      </c>
      <c r="G104" s="25">
        <f t="shared" si="6"/>
        <v>70</v>
      </c>
      <c r="H104" s="32">
        <v>0</v>
      </c>
      <c r="I104" s="32">
        <v>0</v>
      </c>
      <c r="J104" s="95">
        <v>4</v>
      </c>
      <c r="K104" s="95">
        <v>1</v>
      </c>
      <c r="L104" s="95">
        <v>1</v>
      </c>
      <c r="M104" s="95">
        <v>0</v>
      </c>
      <c r="N104" s="95">
        <v>0</v>
      </c>
      <c r="O104" s="95">
        <v>25</v>
      </c>
      <c r="P104" s="95">
        <v>1</v>
      </c>
      <c r="Q104" s="95">
        <v>1</v>
      </c>
      <c r="R104" s="95">
        <v>8</v>
      </c>
      <c r="S104" s="95">
        <v>0</v>
      </c>
      <c r="T104" s="32">
        <v>0</v>
      </c>
      <c r="U104" s="95">
        <v>2</v>
      </c>
      <c r="V104" s="95">
        <v>1</v>
      </c>
      <c r="W104" s="95">
        <v>5</v>
      </c>
      <c r="X104" s="95">
        <v>20</v>
      </c>
      <c r="Y104" s="95">
        <v>1</v>
      </c>
      <c r="Z104" s="95">
        <v>0</v>
      </c>
      <c r="AA104" s="95">
        <v>0</v>
      </c>
      <c r="AB104" s="32">
        <v>0</v>
      </c>
      <c r="AC104" s="27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11276500</v>
      </c>
      <c r="AE104" s="27">
        <f t="shared" si="7"/>
        <v>11.415695997827324</v>
      </c>
      <c r="AF104" s="33"/>
      <c r="AG104" s="34"/>
      <c r="AH104" s="88"/>
      <c r="AI104" s="84">
        <v>11.415695997827324</v>
      </c>
      <c r="AJ104" s="34"/>
      <c r="AK104" s="34"/>
      <c r="AL104" s="88"/>
      <c r="AM104" s="34"/>
      <c r="AN104" s="34"/>
      <c r="AO104" s="34"/>
      <c r="AP104" s="34"/>
      <c r="AQ104" s="34"/>
      <c r="AR104" s="34"/>
      <c r="AS104" s="34"/>
      <c r="AT104" s="34"/>
      <c r="AU104" s="27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2539992.3595165797</v>
      </c>
      <c r="AV104" s="27">
        <f t="shared" si="9"/>
        <v>3946774.9999999995</v>
      </c>
      <c r="AW104" s="30" t="str">
        <f t="shared" si="8"/>
        <v>Credit is within Limit</v>
      </c>
      <c r="AX104" s="30" t="str">
        <f>IFERROR(IF(VLOOKUP(C104,'Overdue Credits'!$A:$F,6,0)&gt;2,"High Risk Customer",IF(VLOOKUP(C104,'Overdue Credits'!$A:$F,6,0)&gt;0,"Medium Risk Customer","Low Risk Customer")),"Low Risk Customer")</f>
        <v>Medium Risk Customer</v>
      </c>
      <c r="AY104" s="12"/>
      <c r="AZ104" s="12"/>
    </row>
    <row r="105" spans="1:52" ht="21" x14ac:dyDescent="0.35">
      <c r="A105" s="90">
        <v>97</v>
      </c>
      <c r="B105" s="31" t="s">
        <v>22</v>
      </c>
      <c r="C105" s="31" t="s">
        <v>51</v>
      </c>
      <c r="D105" s="31"/>
      <c r="E105" s="31" t="s">
        <v>582</v>
      </c>
      <c r="F105" s="31" t="s">
        <v>13</v>
      </c>
      <c r="G105" s="25">
        <f t="shared" ref="G105:G136" si="10">SUM(H105:AB105)</f>
        <v>250</v>
      </c>
      <c r="H105" s="32">
        <v>0</v>
      </c>
      <c r="I105" s="32">
        <v>0</v>
      </c>
      <c r="J105" s="95">
        <v>24</v>
      </c>
      <c r="K105" s="95">
        <v>2</v>
      </c>
      <c r="L105" s="95">
        <v>8</v>
      </c>
      <c r="M105" s="95">
        <v>0</v>
      </c>
      <c r="N105" s="95">
        <v>0</v>
      </c>
      <c r="O105" s="95">
        <v>75</v>
      </c>
      <c r="P105" s="95">
        <v>5</v>
      </c>
      <c r="Q105" s="95">
        <v>2</v>
      </c>
      <c r="R105" s="95">
        <v>30</v>
      </c>
      <c r="S105" s="95">
        <v>0</v>
      </c>
      <c r="T105" s="32">
        <v>0</v>
      </c>
      <c r="U105" s="95">
        <v>2</v>
      </c>
      <c r="V105" s="95">
        <v>2</v>
      </c>
      <c r="W105" s="95">
        <v>16</v>
      </c>
      <c r="X105" s="95">
        <v>80</v>
      </c>
      <c r="Y105" s="95">
        <v>4</v>
      </c>
      <c r="Z105" s="95">
        <v>0</v>
      </c>
      <c r="AA105" s="95">
        <v>0</v>
      </c>
      <c r="AB105" s="32">
        <v>0</v>
      </c>
      <c r="AC105" s="27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40921000</v>
      </c>
      <c r="AE105" s="27">
        <f t="shared" ref="AE105:AE136" si="11">SUM(AF105:AT105)</f>
        <v>41.426124766292013</v>
      </c>
      <c r="AF105" s="33"/>
      <c r="AG105" s="34"/>
      <c r="AH105" s="88"/>
      <c r="AI105" s="84">
        <v>41.426124766292013</v>
      </c>
      <c r="AJ105" s="34"/>
      <c r="AK105" s="34"/>
      <c r="AL105" s="88"/>
      <c r="AM105" s="34"/>
      <c r="AN105" s="34"/>
      <c r="AO105" s="34"/>
      <c r="AP105" s="34"/>
      <c r="AQ105" s="34"/>
      <c r="AR105" s="34"/>
      <c r="AS105" s="34"/>
      <c r="AT105" s="34"/>
      <c r="AU105" s="27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9217312.7604999729</v>
      </c>
      <c r="AV105" s="27">
        <f t="shared" si="9"/>
        <v>14322350</v>
      </c>
      <c r="AW105" s="30" t="str">
        <f t="shared" si="8"/>
        <v>Credit is within Limit</v>
      </c>
      <c r="AX105" s="30" t="str">
        <f>IFERROR(IF(VLOOKUP(C105,'Overdue Credits'!$A:$F,6,0)&gt;2,"High Risk Customer",IF(VLOOKUP(C105,'Overdue Credits'!$A:$F,6,0)&gt;0,"Medium Risk Customer","Low Risk Customer")),"Low Risk Customer")</f>
        <v>Medium Risk Customer</v>
      </c>
      <c r="AY105" s="12"/>
      <c r="AZ105" s="12"/>
    </row>
    <row r="106" spans="1:52" ht="21" x14ac:dyDescent="0.35">
      <c r="A106" s="90">
        <v>98</v>
      </c>
      <c r="B106" s="31" t="s">
        <v>22</v>
      </c>
      <c r="C106" s="31" t="s">
        <v>62</v>
      </c>
      <c r="D106" s="31"/>
      <c r="E106" s="31" t="s">
        <v>605</v>
      </c>
      <c r="F106" s="31" t="s">
        <v>11</v>
      </c>
      <c r="G106" s="25">
        <f t="shared" si="10"/>
        <v>0</v>
      </c>
      <c r="H106" s="32">
        <v>0</v>
      </c>
      <c r="I106" s="32">
        <v>0</v>
      </c>
      <c r="J106" s="95">
        <v>0</v>
      </c>
      <c r="K106" s="95">
        <v>0</v>
      </c>
      <c r="L106" s="95">
        <v>0</v>
      </c>
      <c r="M106" s="95">
        <v>0</v>
      </c>
      <c r="N106" s="95">
        <v>0</v>
      </c>
      <c r="O106" s="95">
        <v>0</v>
      </c>
      <c r="P106" s="95">
        <v>0</v>
      </c>
      <c r="Q106" s="95">
        <v>0</v>
      </c>
      <c r="R106" s="95">
        <v>0</v>
      </c>
      <c r="S106" s="95">
        <v>0</v>
      </c>
      <c r="T106" s="32">
        <v>0</v>
      </c>
      <c r="U106" s="95">
        <v>0</v>
      </c>
      <c r="V106" s="95">
        <v>0</v>
      </c>
      <c r="W106" s="95">
        <v>0</v>
      </c>
      <c r="X106" s="95">
        <v>0</v>
      </c>
      <c r="Y106" s="95">
        <v>0</v>
      </c>
      <c r="Z106" s="95">
        <v>0</v>
      </c>
      <c r="AA106" s="95">
        <v>0</v>
      </c>
      <c r="AB106" s="32">
        <v>0</v>
      </c>
      <c r="AC106" s="27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27">
        <f t="shared" si="11"/>
        <v>0</v>
      </c>
      <c r="AF106" s="33"/>
      <c r="AG106" s="34"/>
      <c r="AH106" s="88"/>
      <c r="AI106" s="84">
        <v>0</v>
      </c>
      <c r="AJ106" s="34"/>
      <c r="AK106" s="34"/>
      <c r="AL106" s="88"/>
      <c r="AM106" s="34"/>
      <c r="AN106" s="34"/>
      <c r="AO106" s="34"/>
      <c r="AP106" s="34"/>
      <c r="AQ106" s="34"/>
      <c r="AR106" s="34"/>
      <c r="AS106" s="34"/>
      <c r="AT106" s="34"/>
      <c r="AU106" s="27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7">
        <f t="shared" si="9"/>
        <v>0</v>
      </c>
      <c r="AW106" s="30" t="str">
        <f t="shared" si="8"/>
        <v xml:space="preserve"> </v>
      </c>
      <c r="AX106" s="30" t="str">
        <f>IFERROR(IF(VLOOKUP(C106,'Overdue Credits'!$A:$F,6,0)&gt;2,"High Risk Customer",IF(VLOOKUP(C106,'Overdue Credits'!$A:$F,6,0)&gt;0,"Medium Risk Customer","Low Risk Customer")),"Low Risk Customer")</f>
        <v>Low Risk Customer</v>
      </c>
      <c r="AY106" s="12"/>
      <c r="AZ106" s="12"/>
    </row>
    <row r="107" spans="1:52" ht="21" x14ac:dyDescent="0.35">
      <c r="A107" s="90">
        <v>99</v>
      </c>
      <c r="B107" s="31" t="s">
        <v>22</v>
      </c>
      <c r="C107" s="31" t="s">
        <v>50</v>
      </c>
      <c r="D107" s="31"/>
      <c r="E107" s="31" t="s">
        <v>585</v>
      </c>
      <c r="F107" s="31" t="s">
        <v>13</v>
      </c>
      <c r="G107" s="25">
        <f t="shared" si="10"/>
        <v>120</v>
      </c>
      <c r="H107" s="32">
        <v>0</v>
      </c>
      <c r="I107" s="32">
        <v>0</v>
      </c>
      <c r="J107" s="95">
        <v>11</v>
      </c>
      <c r="K107" s="95">
        <v>1</v>
      </c>
      <c r="L107" s="95">
        <v>2</v>
      </c>
      <c r="M107" s="95">
        <v>0</v>
      </c>
      <c r="N107" s="95">
        <v>0</v>
      </c>
      <c r="O107" s="95">
        <v>37</v>
      </c>
      <c r="P107" s="95">
        <v>1</v>
      </c>
      <c r="Q107" s="95">
        <v>1</v>
      </c>
      <c r="R107" s="95">
        <v>6</v>
      </c>
      <c r="S107" s="95">
        <v>0</v>
      </c>
      <c r="T107" s="32">
        <v>0</v>
      </c>
      <c r="U107" s="95">
        <v>2</v>
      </c>
      <c r="V107" s="95">
        <v>2</v>
      </c>
      <c r="W107" s="95">
        <v>2</v>
      </c>
      <c r="X107" s="95">
        <v>53</v>
      </c>
      <c r="Y107" s="95">
        <v>2</v>
      </c>
      <c r="Z107" s="95">
        <v>0</v>
      </c>
      <c r="AA107" s="95">
        <v>0</v>
      </c>
      <c r="AB107" s="32">
        <v>0</v>
      </c>
      <c r="AC107" s="27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19887500</v>
      </c>
      <c r="AE107" s="27">
        <f t="shared" si="11"/>
        <v>20.132989327964431</v>
      </c>
      <c r="AF107" s="33"/>
      <c r="AG107" s="34"/>
      <c r="AH107" s="88"/>
      <c r="AI107" s="84">
        <v>20.132989327964431</v>
      </c>
      <c r="AJ107" s="34"/>
      <c r="AK107" s="34"/>
      <c r="AL107" s="88"/>
      <c r="AM107" s="34"/>
      <c r="AN107" s="34"/>
      <c r="AO107" s="34"/>
      <c r="AP107" s="34"/>
      <c r="AQ107" s="34"/>
      <c r="AR107" s="34"/>
      <c r="AS107" s="34"/>
      <c r="AT107" s="34"/>
      <c r="AU107" s="27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4479590.1254720856</v>
      </c>
      <c r="AV107" s="27">
        <f t="shared" si="9"/>
        <v>6960625</v>
      </c>
      <c r="AW107" s="30" t="str">
        <f t="shared" si="8"/>
        <v>Credit is within Limit</v>
      </c>
      <c r="AX107" s="30" t="str">
        <f>IFERROR(IF(VLOOKUP(C107,'Overdue Credits'!$A:$F,6,0)&gt;2,"High Risk Customer",IF(VLOOKUP(C107,'Overdue Credits'!$A:$F,6,0)&gt;0,"Medium Risk Customer","Low Risk Customer")),"Low Risk Customer")</f>
        <v>Medium Risk Customer</v>
      </c>
      <c r="AY107" s="12"/>
      <c r="AZ107" s="12"/>
    </row>
    <row r="108" spans="1:52" ht="21" x14ac:dyDescent="0.35">
      <c r="A108" s="90">
        <v>100</v>
      </c>
      <c r="B108" s="31" t="s">
        <v>22</v>
      </c>
      <c r="C108" s="31" t="s">
        <v>68</v>
      </c>
      <c r="D108" s="31"/>
      <c r="E108" s="31" t="s">
        <v>601</v>
      </c>
      <c r="F108" s="31" t="s">
        <v>20</v>
      </c>
      <c r="G108" s="25">
        <f t="shared" si="10"/>
        <v>250</v>
      </c>
      <c r="H108" s="32">
        <v>0</v>
      </c>
      <c r="I108" s="32">
        <v>0</v>
      </c>
      <c r="J108" s="95">
        <v>24</v>
      </c>
      <c r="K108" s="95">
        <v>2</v>
      </c>
      <c r="L108" s="95">
        <v>8</v>
      </c>
      <c r="M108" s="95">
        <v>0</v>
      </c>
      <c r="N108" s="95">
        <v>0</v>
      </c>
      <c r="O108" s="95">
        <v>75</v>
      </c>
      <c r="P108" s="95">
        <v>5</v>
      </c>
      <c r="Q108" s="95">
        <v>2</v>
      </c>
      <c r="R108" s="95">
        <v>30</v>
      </c>
      <c r="S108" s="95">
        <v>0</v>
      </c>
      <c r="T108" s="32">
        <v>0</v>
      </c>
      <c r="U108" s="95">
        <v>2</v>
      </c>
      <c r="V108" s="95">
        <v>2</v>
      </c>
      <c r="W108" s="95">
        <v>16</v>
      </c>
      <c r="X108" s="95">
        <v>80</v>
      </c>
      <c r="Y108" s="95">
        <v>4</v>
      </c>
      <c r="Z108" s="95">
        <v>0</v>
      </c>
      <c r="AA108" s="95">
        <v>0</v>
      </c>
      <c r="AB108" s="32">
        <v>0</v>
      </c>
      <c r="AC108" s="27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40921000</v>
      </c>
      <c r="AE108" s="27">
        <f t="shared" si="11"/>
        <v>41.426124766292013</v>
      </c>
      <c r="AF108" s="33"/>
      <c r="AG108" s="34"/>
      <c r="AH108" s="88"/>
      <c r="AI108" s="84">
        <v>41.426124766292013</v>
      </c>
      <c r="AJ108" s="34"/>
      <c r="AK108" s="34"/>
      <c r="AL108" s="88"/>
      <c r="AM108" s="34"/>
      <c r="AN108" s="34"/>
      <c r="AO108" s="34"/>
      <c r="AP108" s="34"/>
      <c r="AQ108" s="34"/>
      <c r="AR108" s="34"/>
      <c r="AS108" s="34"/>
      <c r="AT108" s="34"/>
      <c r="AU108" s="27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9217312.7604999729</v>
      </c>
      <c r="AV108" s="27">
        <f t="shared" si="9"/>
        <v>14322350</v>
      </c>
      <c r="AW108" s="30" t="str">
        <f t="shared" si="8"/>
        <v>Credit is within Limit</v>
      </c>
      <c r="AX108" s="30" t="str">
        <f>IFERROR(IF(VLOOKUP(C108,'Overdue Credits'!$A:$F,6,0)&gt;2,"High Risk Customer",IF(VLOOKUP(C108,'Overdue Credits'!$A:$F,6,0)&gt;0,"Medium Risk Customer","Low Risk Customer")),"Low Risk Customer")</f>
        <v>Medium Risk Customer</v>
      </c>
      <c r="AY108" s="12"/>
      <c r="AZ108" s="12"/>
    </row>
    <row r="109" spans="1:52" ht="21" x14ac:dyDescent="0.35">
      <c r="A109" s="90">
        <v>101</v>
      </c>
      <c r="B109" s="31" t="s">
        <v>22</v>
      </c>
      <c r="C109" s="31" t="s">
        <v>63</v>
      </c>
      <c r="D109" s="31"/>
      <c r="E109" s="31" t="s">
        <v>588</v>
      </c>
      <c r="F109" s="31" t="s">
        <v>13</v>
      </c>
      <c r="G109" s="25">
        <f t="shared" si="10"/>
        <v>0</v>
      </c>
      <c r="H109" s="32"/>
      <c r="I109" s="32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32"/>
      <c r="U109" s="95"/>
      <c r="V109" s="95"/>
      <c r="W109" s="95"/>
      <c r="X109" s="95"/>
      <c r="Y109" s="95"/>
      <c r="Z109" s="95"/>
      <c r="AA109" s="95"/>
      <c r="AB109" s="32"/>
      <c r="AC109" s="27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0</v>
      </c>
      <c r="AE109" s="27">
        <f t="shared" si="11"/>
        <v>0</v>
      </c>
      <c r="AF109" s="33"/>
      <c r="AG109" s="34"/>
      <c r="AH109" s="88"/>
      <c r="AI109" s="84">
        <v>0</v>
      </c>
      <c r="AJ109" s="34"/>
      <c r="AK109" s="34"/>
      <c r="AL109" s="88"/>
      <c r="AM109" s="34"/>
      <c r="AN109" s="34"/>
      <c r="AO109" s="34"/>
      <c r="AP109" s="34"/>
      <c r="AQ109" s="34"/>
      <c r="AR109" s="34"/>
      <c r="AS109" s="34"/>
      <c r="AT109" s="34"/>
      <c r="AU109" s="27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7">
        <f t="shared" si="9"/>
        <v>0</v>
      </c>
      <c r="AW109" s="30" t="str">
        <f t="shared" si="8"/>
        <v xml:space="preserve"> </v>
      </c>
      <c r="AX109" s="30" t="str">
        <f>IFERROR(IF(VLOOKUP(C109,'Overdue Credits'!$A:$F,6,0)&gt;2,"High Risk Customer",IF(VLOOKUP(C109,'Overdue Credits'!$A:$F,6,0)&gt;0,"Medium Risk Customer","Low Risk Customer")),"Low Risk Customer")</f>
        <v>Low Risk Customer</v>
      </c>
      <c r="AY109" s="12"/>
      <c r="AZ109" s="12"/>
    </row>
    <row r="110" spans="1:52" ht="21" x14ac:dyDescent="0.35">
      <c r="A110" s="90">
        <v>102</v>
      </c>
      <c r="B110" s="31" t="s">
        <v>22</v>
      </c>
      <c r="C110" s="31" t="s">
        <v>72</v>
      </c>
      <c r="D110" s="31"/>
      <c r="E110" s="31" t="s">
        <v>592</v>
      </c>
      <c r="F110" s="31" t="s">
        <v>13</v>
      </c>
      <c r="G110" s="25">
        <f t="shared" si="10"/>
        <v>120</v>
      </c>
      <c r="H110" s="32">
        <v>0</v>
      </c>
      <c r="I110" s="32">
        <v>0</v>
      </c>
      <c r="J110" s="95">
        <v>11</v>
      </c>
      <c r="K110" s="95">
        <v>1</v>
      </c>
      <c r="L110" s="95">
        <v>2</v>
      </c>
      <c r="M110" s="95">
        <v>0</v>
      </c>
      <c r="N110" s="95">
        <v>0</v>
      </c>
      <c r="O110" s="95">
        <v>37</v>
      </c>
      <c r="P110" s="95">
        <v>1</v>
      </c>
      <c r="Q110" s="95">
        <v>1</v>
      </c>
      <c r="R110" s="95">
        <v>6</v>
      </c>
      <c r="S110" s="95">
        <v>0</v>
      </c>
      <c r="T110" s="32">
        <v>0</v>
      </c>
      <c r="U110" s="95">
        <v>2</v>
      </c>
      <c r="V110" s="95">
        <v>2</v>
      </c>
      <c r="W110" s="95">
        <v>2</v>
      </c>
      <c r="X110" s="95">
        <v>53</v>
      </c>
      <c r="Y110" s="95">
        <v>2</v>
      </c>
      <c r="Z110" s="95">
        <v>0</v>
      </c>
      <c r="AA110" s="95">
        <v>0</v>
      </c>
      <c r="AB110" s="32">
        <v>0</v>
      </c>
      <c r="AC110" s="27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19887500</v>
      </c>
      <c r="AE110" s="27">
        <f t="shared" si="11"/>
        <v>20.132989327964431</v>
      </c>
      <c r="AF110" s="33"/>
      <c r="AG110" s="34"/>
      <c r="AH110" s="88"/>
      <c r="AI110" s="84">
        <v>20.132989327964431</v>
      </c>
      <c r="AJ110" s="34"/>
      <c r="AK110" s="34"/>
      <c r="AL110" s="88"/>
      <c r="AM110" s="34"/>
      <c r="AN110" s="34"/>
      <c r="AO110" s="34"/>
      <c r="AP110" s="34"/>
      <c r="AQ110" s="34"/>
      <c r="AR110" s="34"/>
      <c r="AS110" s="34"/>
      <c r="AT110" s="34"/>
      <c r="AU110" s="27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4479590.1254720856</v>
      </c>
      <c r="AV110" s="27">
        <f t="shared" si="9"/>
        <v>6960625</v>
      </c>
      <c r="AW110" s="30" t="str">
        <f t="shared" si="8"/>
        <v>Credit is within Limit</v>
      </c>
      <c r="AX110" s="30" t="str">
        <f>IFERROR(IF(VLOOKUP(C110,'Overdue Credits'!$A:$F,6,0)&gt;2,"High Risk Customer",IF(VLOOKUP(C110,'Overdue Credits'!$A:$F,6,0)&gt;0,"Medium Risk Customer","Low Risk Customer")),"Low Risk Customer")</f>
        <v>Medium Risk Customer</v>
      </c>
      <c r="AY110" s="12"/>
      <c r="AZ110" s="12"/>
    </row>
    <row r="111" spans="1:52" ht="21" x14ac:dyDescent="0.35">
      <c r="A111" s="90">
        <v>103</v>
      </c>
      <c r="B111" s="31" t="s">
        <v>22</v>
      </c>
      <c r="C111" s="31" t="s">
        <v>1033</v>
      </c>
      <c r="D111" s="31"/>
      <c r="E111" s="31" t="s">
        <v>1038</v>
      </c>
      <c r="F111" s="31" t="s">
        <v>11</v>
      </c>
      <c r="G111" s="25">
        <f t="shared" si="10"/>
        <v>0</v>
      </c>
      <c r="H111" s="36"/>
      <c r="I111" s="32"/>
      <c r="J111" s="95"/>
      <c r="K111" s="101"/>
      <c r="L111" s="95"/>
      <c r="M111" s="95"/>
      <c r="N111" s="95"/>
      <c r="O111" s="95"/>
      <c r="P111" s="95"/>
      <c r="Q111" s="95"/>
      <c r="R111" s="95"/>
      <c r="S111" s="95"/>
      <c r="T111" s="32"/>
      <c r="U111" s="101"/>
      <c r="V111" s="101"/>
      <c r="W111" s="95"/>
      <c r="X111" s="101"/>
      <c r="Y111" s="101"/>
      <c r="Z111" s="101"/>
      <c r="AA111" s="101"/>
      <c r="AB111" s="32"/>
      <c r="AC111" s="27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0</v>
      </c>
      <c r="AE111" s="27">
        <f t="shared" si="11"/>
        <v>0</v>
      </c>
      <c r="AF111" s="33"/>
      <c r="AG111" s="34"/>
      <c r="AH111" s="88"/>
      <c r="AI111" s="84">
        <v>0</v>
      </c>
      <c r="AJ111" s="34"/>
      <c r="AK111" s="34"/>
      <c r="AL111" s="88"/>
      <c r="AM111" s="34"/>
      <c r="AN111" s="34"/>
      <c r="AO111" s="34"/>
      <c r="AP111" s="34"/>
      <c r="AQ111" s="34"/>
      <c r="AR111" s="34"/>
      <c r="AS111" s="34"/>
      <c r="AT111" s="34"/>
      <c r="AU111" s="27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7">
        <f t="shared" si="9"/>
        <v>0</v>
      </c>
      <c r="AW111" s="30" t="str">
        <f t="shared" si="8"/>
        <v xml:space="preserve"> </v>
      </c>
      <c r="AX111" s="30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12"/>
      <c r="AZ111" s="12"/>
    </row>
    <row r="112" spans="1:52" ht="21" x14ac:dyDescent="0.35">
      <c r="A112" s="90">
        <v>104</v>
      </c>
      <c r="B112" s="31" t="s">
        <v>22</v>
      </c>
      <c r="C112" s="31" t="s">
        <v>42</v>
      </c>
      <c r="D112" s="31"/>
      <c r="E112" s="31" t="s">
        <v>610</v>
      </c>
      <c r="F112" s="31" t="s">
        <v>933</v>
      </c>
      <c r="G112" s="25">
        <f t="shared" si="10"/>
        <v>1200</v>
      </c>
      <c r="H112" s="36">
        <v>0</v>
      </c>
      <c r="I112" s="36">
        <v>0</v>
      </c>
      <c r="J112" s="37">
        <v>450</v>
      </c>
      <c r="K112" s="101">
        <v>5</v>
      </c>
      <c r="L112" s="101">
        <v>5</v>
      </c>
      <c r="M112" s="101">
        <v>0</v>
      </c>
      <c r="N112" s="101">
        <v>0</v>
      </c>
      <c r="O112" s="101">
        <v>350</v>
      </c>
      <c r="P112" s="101">
        <v>1</v>
      </c>
      <c r="Q112" s="101">
        <v>1</v>
      </c>
      <c r="R112" s="38">
        <v>38</v>
      </c>
      <c r="S112" s="38">
        <v>0</v>
      </c>
      <c r="T112" s="38">
        <v>0</v>
      </c>
      <c r="U112" s="101">
        <v>60</v>
      </c>
      <c r="V112" s="101">
        <v>5</v>
      </c>
      <c r="W112" s="39">
        <v>10</v>
      </c>
      <c r="X112" s="39">
        <v>266</v>
      </c>
      <c r="Y112" s="39">
        <v>9</v>
      </c>
      <c r="Z112" s="39">
        <v>0</v>
      </c>
      <c r="AA112" s="39">
        <v>0</v>
      </c>
      <c r="AB112" s="38">
        <v>0</v>
      </c>
      <c r="AC112" s="27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221364500</v>
      </c>
      <c r="AE112" s="27">
        <f t="shared" si="11"/>
        <v>224.09700143759557</v>
      </c>
      <c r="AF112" s="33"/>
      <c r="AG112" s="34"/>
      <c r="AH112" s="88"/>
      <c r="AI112" s="84">
        <v>224.09700143759557</v>
      </c>
      <c r="AJ112" s="34"/>
      <c r="AK112" s="34"/>
      <c r="AL112" s="88"/>
      <c r="AM112" s="34"/>
      <c r="AN112" s="34"/>
      <c r="AO112" s="34"/>
      <c r="AP112" s="34"/>
      <c r="AQ112" s="34"/>
      <c r="AR112" s="34"/>
      <c r="AS112" s="34"/>
      <c r="AT112" s="34"/>
      <c r="AU112" s="27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49861582.819865011</v>
      </c>
      <c r="AV112" s="27">
        <f t="shared" si="9"/>
        <v>77477575</v>
      </c>
      <c r="AW112" s="30" t="str">
        <f t="shared" si="8"/>
        <v>Credit is within Limit</v>
      </c>
      <c r="AX112" s="30" t="str">
        <f>IFERROR(IF(VLOOKUP(C112,'Overdue Credits'!$A:$F,6,0)&gt;2,"High Risk Customer",IF(VLOOKUP(C112,'Overdue Credits'!$A:$F,6,0)&gt;0,"Medium Risk Customer","Low Risk Customer")),"Low Risk Customer")</f>
        <v>Medium Risk Customer</v>
      </c>
      <c r="AY112" s="12"/>
      <c r="AZ112" s="12"/>
    </row>
    <row r="113" spans="1:52" ht="21" x14ac:dyDescent="0.35">
      <c r="A113" s="90">
        <v>105</v>
      </c>
      <c r="B113" s="31" t="s">
        <v>22</v>
      </c>
      <c r="C113" s="31" t="s">
        <v>55</v>
      </c>
      <c r="D113" s="31"/>
      <c r="E113" s="31" t="s">
        <v>593</v>
      </c>
      <c r="F113" s="31" t="s">
        <v>11</v>
      </c>
      <c r="G113" s="25">
        <f t="shared" si="10"/>
        <v>70</v>
      </c>
      <c r="H113" s="36">
        <v>0</v>
      </c>
      <c r="I113" s="36">
        <v>0</v>
      </c>
      <c r="J113" s="101">
        <v>4</v>
      </c>
      <c r="K113" s="101">
        <v>1</v>
      </c>
      <c r="L113" s="101">
        <v>1</v>
      </c>
      <c r="M113" s="101">
        <v>0</v>
      </c>
      <c r="N113" s="101">
        <v>0</v>
      </c>
      <c r="O113" s="101">
        <v>25</v>
      </c>
      <c r="P113" s="101">
        <v>1</v>
      </c>
      <c r="Q113" s="101">
        <v>1</v>
      </c>
      <c r="R113" s="101">
        <v>8</v>
      </c>
      <c r="S113" s="101">
        <v>0</v>
      </c>
      <c r="T113" s="36">
        <v>0</v>
      </c>
      <c r="U113" s="101">
        <v>2</v>
      </c>
      <c r="V113" s="101">
        <v>1</v>
      </c>
      <c r="W113" s="101">
        <v>5</v>
      </c>
      <c r="X113" s="101">
        <v>20</v>
      </c>
      <c r="Y113" s="101">
        <v>1</v>
      </c>
      <c r="Z113" s="101">
        <v>0</v>
      </c>
      <c r="AA113" s="101">
        <v>0</v>
      </c>
      <c r="AB113" s="36">
        <v>0</v>
      </c>
      <c r="AC113" s="27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11276500</v>
      </c>
      <c r="AE113" s="27">
        <f t="shared" si="11"/>
        <v>11.415695997827324</v>
      </c>
      <c r="AF113" s="33"/>
      <c r="AG113" s="34"/>
      <c r="AH113" s="88"/>
      <c r="AI113" s="84">
        <v>11.415695997827324</v>
      </c>
      <c r="AJ113" s="34"/>
      <c r="AK113" s="34"/>
      <c r="AL113" s="88"/>
      <c r="AM113" s="34"/>
      <c r="AN113" s="34"/>
      <c r="AO113" s="34"/>
      <c r="AP113" s="34"/>
      <c r="AQ113" s="34"/>
      <c r="AR113" s="34"/>
      <c r="AS113" s="34"/>
      <c r="AT113" s="34"/>
      <c r="AU113" s="27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2539992.3595165797</v>
      </c>
      <c r="AV113" s="27">
        <f t="shared" si="9"/>
        <v>3946774.9999999995</v>
      </c>
      <c r="AW113" s="30" t="str">
        <f t="shared" si="8"/>
        <v>Credit is within Limit</v>
      </c>
      <c r="AX113" s="30" t="str">
        <f>IFERROR(IF(VLOOKUP(C113,'Overdue Credits'!$A:$F,6,0)&gt;2,"High Risk Customer",IF(VLOOKUP(C113,'Overdue Credits'!$A:$F,6,0)&gt;0,"Medium Risk Customer","Low Risk Customer")),"Low Risk Customer")</f>
        <v>Medium Risk Customer</v>
      </c>
      <c r="AY113" s="12"/>
      <c r="AZ113" s="12"/>
    </row>
    <row r="114" spans="1:52" ht="21" x14ac:dyDescent="0.35">
      <c r="A114" s="90">
        <v>106</v>
      </c>
      <c r="B114" s="31" t="s">
        <v>22</v>
      </c>
      <c r="C114" s="31" t="s">
        <v>45</v>
      </c>
      <c r="D114" s="31"/>
      <c r="E114" s="31" t="s">
        <v>738</v>
      </c>
      <c r="F114" s="31" t="s">
        <v>11</v>
      </c>
      <c r="G114" s="25">
        <f t="shared" si="10"/>
        <v>70</v>
      </c>
      <c r="H114" s="36">
        <v>0</v>
      </c>
      <c r="I114" s="36">
        <v>0</v>
      </c>
      <c r="J114" s="101">
        <v>4</v>
      </c>
      <c r="K114" s="101">
        <v>1</v>
      </c>
      <c r="L114" s="101">
        <v>1</v>
      </c>
      <c r="M114" s="101">
        <v>0</v>
      </c>
      <c r="N114" s="101">
        <v>0</v>
      </c>
      <c r="O114" s="101">
        <v>25</v>
      </c>
      <c r="P114" s="101">
        <v>1</v>
      </c>
      <c r="Q114" s="101">
        <v>1</v>
      </c>
      <c r="R114" s="101">
        <v>8</v>
      </c>
      <c r="S114" s="101">
        <v>0</v>
      </c>
      <c r="T114" s="36">
        <v>0</v>
      </c>
      <c r="U114" s="101">
        <v>2</v>
      </c>
      <c r="V114" s="101">
        <v>1</v>
      </c>
      <c r="W114" s="101">
        <v>5</v>
      </c>
      <c r="X114" s="101">
        <v>20</v>
      </c>
      <c r="Y114" s="101">
        <v>1</v>
      </c>
      <c r="Z114" s="101">
        <v>0</v>
      </c>
      <c r="AA114" s="101">
        <v>0</v>
      </c>
      <c r="AB114" s="36">
        <v>0</v>
      </c>
      <c r="AC114" s="27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11276500</v>
      </c>
      <c r="AE114" s="27">
        <f t="shared" si="11"/>
        <v>11.415695997827324</v>
      </c>
      <c r="AF114" s="33"/>
      <c r="AG114" s="34"/>
      <c r="AH114" s="88"/>
      <c r="AI114" s="84">
        <v>11.415695997827324</v>
      </c>
      <c r="AJ114" s="34"/>
      <c r="AK114" s="34"/>
      <c r="AL114" s="88"/>
      <c r="AM114" s="34"/>
      <c r="AN114" s="34"/>
      <c r="AO114" s="34"/>
      <c r="AP114" s="34"/>
      <c r="AQ114" s="34"/>
      <c r="AR114" s="34"/>
      <c r="AS114" s="34"/>
      <c r="AT114" s="34"/>
      <c r="AU114" s="27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2539992.3595165797</v>
      </c>
      <c r="AV114" s="27">
        <f t="shared" si="9"/>
        <v>3946774.9999999995</v>
      </c>
      <c r="AW114" s="30" t="str">
        <f t="shared" si="8"/>
        <v>Credit is within Limit</v>
      </c>
      <c r="AX114" s="30" t="str">
        <f>IFERROR(IF(VLOOKUP(C114,'Overdue Credits'!$A:$F,6,0)&gt;2,"High Risk Customer",IF(VLOOKUP(C114,'Overdue Credits'!$A:$F,6,0)&gt;0,"Medium Risk Customer","Low Risk Customer")),"Low Risk Customer")</f>
        <v>Medium Risk Customer</v>
      </c>
      <c r="AY114" s="12"/>
      <c r="AZ114" s="12"/>
    </row>
    <row r="115" spans="1:52" ht="21" x14ac:dyDescent="0.35">
      <c r="A115" s="90">
        <v>107</v>
      </c>
      <c r="B115" s="31" t="s">
        <v>22</v>
      </c>
      <c r="C115" s="31" t="s">
        <v>70</v>
      </c>
      <c r="D115" s="31"/>
      <c r="E115" s="31" t="s">
        <v>595</v>
      </c>
      <c r="F115" s="31" t="s">
        <v>13</v>
      </c>
      <c r="G115" s="25">
        <f t="shared" si="10"/>
        <v>180</v>
      </c>
      <c r="H115" s="36">
        <v>0</v>
      </c>
      <c r="I115" s="36">
        <v>0</v>
      </c>
      <c r="J115" s="101">
        <v>22</v>
      </c>
      <c r="K115" s="101">
        <v>1</v>
      </c>
      <c r="L115" s="101">
        <v>2</v>
      </c>
      <c r="M115" s="101">
        <v>0</v>
      </c>
      <c r="N115" s="101">
        <v>0</v>
      </c>
      <c r="O115" s="101">
        <v>45</v>
      </c>
      <c r="P115" s="101">
        <v>1</v>
      </c>
      <c r="Q115" s="101">
        <v>1</v>
      </c>
      <c r="R115" s="101">
        <v>16</v>
      </c>
      <c r="S115" s="101">
        <v>0</v>
      </c>
      <c r="T115" s="36">
        <v>0</v>
      </c>
      <c r="U115" s="101">
        <v>5</v>
      </c>
      <c r="V115" s="101">
        <v>2</v>
      </c>
      <c r="W115" s="101">
        <v>10</v>
      </c>
      <c r="X115" s="101">
        <v>73</v>
      </c>
      <c r="Y115" s="101">
        <v>2</v>
      </c>
      <c r="Z115" s="101">
        <v>0</v>
      </c>
      <c r="AA115" s="101">
        <v>0</v>
      </c>
      <c r="AB115" s="36">
        <v>0</v>
      </c>
      <c r="AC115" s="27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29312000</v>
      </c>
      <c r="AE115" s="27">
        <f t="shared" si="11"/>
        <v>29.673824421435238</v>
      </c>
      <c r="AF115" s="33"/>
      <c r="AG115" s="34"/>
      <c r="AH115" s="88"/>
      <c r="AI115" s="84">
        <v>29.673824421435238</v>
      </c>
      <c r="AJ115" s="34"/>
      <c r="AK115" s="34"/>
      <c r="AL115" s="88"/>
      <c r="AM115" s="34"/>
      <c r="AN115" s="34"/>
      <c r="AO115" s="34"/>
      <c r="AP115" s="34"/>
      <c r="AQ115" s="34"/>
      <c r="AR115" s="34"/>
      <c r="AS115" s="34"/>
      <c r="AT115" s="34"/>
      <c r="AU115" s="27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6602425.9337693406</v>
      </c>
      <c r="AV115" s="27">
        <f t="shared" si="9"/>
        <v>10259200</v>
      </c>
      <c r="AW115" s="30" t="str">
        <f t="shared" si="8"/>
        <v>Credit is within Limit</v>
      </c>
      <c r="AX115" s="30" t="str">
        <f>IFERROR(IF(VLOOKUP(C115,'Overdue Credits'!$A:$F,6,0)&gt;2,"High Risk Customer",IF(VLOOKUP(C115,'Overdue Credits'!$A:$F,6,0)&gt;0,"Medium Risk Customer","Low Risk Customer")),"Low Risk Customer")</f>
        <v>Low Risk Customer</v>
      </c>
      <c r="AY115" s="12"/>
      <c r="AZ115" s="12"/>
    </row>
    <row r="116" spans="1:52" ht="21" x14ac:dyDescent="0.35">
      <c r="A116" s="90">
        <v>108</v>
      </c>
      <c r="B116" s="31" t="s">
        <v>22</v>
      </c>
      <c r="C116" s="31" t="s">
        <v>46</v>
      </c>
      <c r="D116" s="31"/>
      <c r="E116" s="31" t="s">
        <v>603</v>
      </c>
      <c r="F116" s="31" t="s">
        <v>933</v>
      </c>
      <c r="G116" s="25">
        <f t="shared" si="10"/>
        <v>800</v>
      </c>
      <c r="H116" s="36">
        <v>0</v>
      </c>
      <c r="I116" s="36">
        <v>0</v>
      </c>
      <c r="J116" s="101">
        <v>450</v>
      </c>
      <c r="K116" s="101">
        <v>1</v>
      </c>
      <c r="L116" s="101">
        <v>5</v>
      </c>
      <c r="M116" s="101">
        <v>0</v>
      </c>
      <c r="N116" s="101">
        <v>0</v>
      </c>
      <c r="O116" s="101">
        <v>100</v>
      </c>
      <c r="P116" s="101">
        <v>1</v>
      </c>
      <c r="Q116" s="101">
        <v>1</v>
      </c>
      <c r="R116" s="101">
        <v>38</v>
      </c>
      <c r="S116" s="101">
        <v>0</v>
      </c>
      <c r="T116" s="36">
        <v>0</v>
      </c>
      <c r="U116" s="101">
        <v>60</v>
      </c>
      <c r="V116" s="101">
        <v>5</v>
      </c>
      <c r="W116" s="101">
        <v>10</v>
      </c>
      <c r="X116" s="101">
        <v>120</v>
      </c>
      <c r="Y116" s="101">
        <v>9</v>
      </c>
      <c r="Z116" s="101">
        <v>0</v>
      </c>
      <c r="AA116" s="101">
        <v>0</v>
      </c>
      <c r="AB116" s="36">
        <v>0</v>
      </c>
      <c r="AC116" s="27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151439500</v>
      </c>
      <c r="AE116" s="27">
        <f t="shared" si="11"/>
        <v>153.30885417132717</v>
      </c>
      <c r="AF116" s="33"/>
      <c r="AG116" s="34"/>
      <c r="AH116" s="88"/>
      <c r="AI116" s="84">
        <v>153.30885417132717</v>
      </c>
      <c r="AJ116" s="34"/>
      <c r="AK116" s="34"/>
      <c r="AL116" s="88"/>
      <c r="AM116" s="34"/>
      <c r="AN116" s="34"/>
      <c r="AO116" s="34"/>
      <c r="AP116" s="34"/>
      <c r="AQ116" s="34"/>
      <c r="AR116" s="34"/>
      <c r="AS116" s="34"/>
      <c r="AT116" s="34"/>
      <c r="AU116" s="27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34111220.053120293</v>
      </c>
      <c r="AV116" s="27">
        <f t="shared" si="9"/>
        <v>53003825</v>
      </c>
      <c r="AW116" s="30" t="str">
        <f t="shared" si="8"/>
        <v>Credit is within Limit</v>
      </c>
      <c r="AX116" s="30" t="str">
        <f>IFERROR(IF(VLOOKUP(C116,'Overdue Credits'!$A:$F,6,0)&gt;2,"High Risk Customer",IF(VLOOKUP(C116,'Overdue Credits'!$A:$F,6,0)&gt;0,"Medium Risk Customer","Low Risk Customer")),"Low Risk Customer")</f>
        <v>Low Risk Customer</v>
      </c>
      <c r="AY116" s="12"/>
      <c r="AZ116" s="12"/>
    </row>
    <row r="117" spans="1:52" ht="21" x14ac:dyDescent="0.35">
      <c r="A117" s="90">
        <v>109</v>
      </c>
      <c r="B117" s="31" t="s">
        <v>22</v>
      </c>
      <c r="C117" s="31" t="s">
        <v>69</v>
      </c>
      <c r="D117" s="31"/>
      <c r="E117" s="31" t="s">
        <v>600</v>
      </c>
      <c r="F117" s="31" t="s">
        <v>13</v>
      </c>
      <c r="G117" s="25">
        <f t="shared" si="10"/>
        <v>80</v>
      </c>
      <c r="H117" s="36">
        <v>0</v>
      </c>
      <c r="I117" s="36">
        <v>0</v>
      </c>
      <c r="J117" s="101">
        <v>4</v>
      </c>
      <c r="K117" s="101">
        <v>1</v>
      </c>
      <c r="L117" s="101">
        <v>1</v>
      </c>
      <c r="M117" s="101">
        <v>0</v>
      </c>
      <c r="N117" s="101">
        <v>0</v>
      </c>
      <c r="O117" s="101">
        <v>30</v>
      </c>
      <c r="P117" s="101">
        <v>1</v>
      </c>
      <c r="Q117" s="101">
        <v>1</v>
      </c>
      <c r="R117" s="101">
        <v>8</v>
      </c>
      <c r="S117" s="101">
        <v>0</v>
      </c>
      <c r="T117" s="36">
        <v>0</v>
      </c>
      <c r="U117" s="101">
        <v>2</v>
      </c>
      <c r="V117" s="101">
        <v>1</v>
      </c>
      <c r="W117" s="101">
        <v>5</v>
      </c>
      <c r="X117" s="101">
        <v>25</v>
      </c>
      <c r="Y117" s="101">
        <v>1</v>
      </c>
      <c r="Z117" s="101">
        <v>0</v>
      </c>
      <c r="AA117" s="101">
        <v>0</v>
      </c>
      <c r="AB117" s="36">
        <v>0</v>
      </c>
      <c r="AC117" s="27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12979000</v>
      </c>
      <c r="AE117" s="27">
        <f t="shared" si="11"/>
        <v>13.139211489008186</v>
      </c>
      <c r="AF117" s="33"/>
      <c r="AG117" s="34"/>
      <c r="AH117" s="88"/>
      <c r="AI117" s="84">
        <v>13.139211489008186</v>
      </c>
      <c r="AJ117" s="34"/>
      <c r="AK117" s="34"/>
      <c r="AL117" s="88"/>
      <c r="AM117" s="34"/>
      <c r="AN117" s="34"/>
      <c r="AO117" s="34"/>
      <c r="AP117" s="34"/>
      <c r="AQ117" s="34"/>
      <c r="AR117" s="34"/>
      <c r="AS117" s="34"/>
      <c r="AT117" s="34"/>
      <c r="AU117" s="27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2923474.5563043216</v>
      </c>
      <c r="AV117" s="27">
        <f t="shared" si="9"/>
        <v>4542650</v>
      </c>
      <c r="AW117" s="30" t="str">
        <f t="shared" si="8"/>
        <v>Credit is within Limit</v>
      </c>
      <c r="AX117" s="30" t="str">
        <f>IFERROR(IF(VLOOKUP(C117,'Overdue Credits'!$A:$F,6,0)&gt;2,"High Risk Customer",IF(VLOOKUP(C117,'Overdue Credits'!$A:$F,6,0)&gt;0,"Medium Risk Customer","Low Risk Customer")),"Low Risk Customer")</f>
        <v>Low Risk Customer</v>
      </c>
      <c r="AY117" s="12"/>
      <c r="AZ117" s="12"/>
    </row>
    <row r="118" spans="1:52" ht="21" x14ac:dyDescent="0.35">
      <c r="A118" s="90">
        <v>110</v>
      </c>
      <c r="B118" s="31" t="s">
        <v>22</v>
      </c>
      <c r="C118" s="31" t="s">
        <v>54</v>
      </c>
      <c r="D118" s="31"/>
      <c r="E118" s="31" t="s">
        <v>577</v>
      </c>
      <c r="F118" s="31" t="s">
        <v>20</v>
      </c>
      <c r="G118" s="25">
        <f t="shared" si="10"/>
        <v>150</v>
      </c>
      <c r="H118" s="36">
        <v>0</v>
      </c>
      <c r="I118" s="36">
        <v>0</v>
      </c>
      <c r="J118" s="101">
        <v>20</v>
      </c>
      <c r="K118" s="101">
        <v>5</v>
      </c>
      <c r="L118" s="101">
        <v>2</v>
      </c>
      <c r="M118" s="101">
        <v>0</v>
      </c>
      <c r="N118" s="101">
        <v>0</v>
      </c>
      <c r="O118" s="101">
        <v>45</v>
      </c>
      <c r="P118" s="101">
        <v>1</v>
      </c>
      <c r="Q118" s="101">
        <v>1</v>
      </c>
      <c r="R118" s="101">
        <v>8</v>
      </c>
      <c r="S118" s="101">
        <v>0</v>
      </c>
      <c r="T118" s="36">
        <v>0</v>
      </c>
      <c r="U118" s="101">
        <v>2</v>
      </c>
      <c r="V118" s="101">
        <v>2</v>
      </c>
      <c r="W118" s="101">
        <v>2</v>
      </c>
      <c r="X118" s="101">
        <v>60</v>
      </c>
      <c r="Y118" s="101">
        <v>2</v>
      </c>
      <c r="Z118" s="101">
        <v>0</v>
      </c>
      <c r="AA118" s="101">
        <v>0</v>
      </c>
      <c r="AB118" s="36">
        <v>0</v>
      </c>
      <c r="AC118" s="27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25334000</v>
      </c>
      <c r="AE118" s="27">
        <f t="shared" si="11"/>
        <v>25.646720383891935</v>
      </c>
      <c r="AF118" s="33"/>
      <c r="AG118" s="34"/>
      <c r="AH118" s="88"/>
      <c r="AI118" s="84">
        <v>25.646720383891935</v>
      </c>
      <c r="AJ118" s="34"/>
      <c r="AK118" s="34"/>
      <c r="AL118" s="88"/>
      <c r="AM118" s="34"/>
      <c r="AN118" s="34"/>
      <c r="AO118" s="34"/>
      <c r="AP118" s="34"/>
      <c r="AQ118" s="34"/>
      <c r="AR118" s="34"/>
      <c r="AS118" s="34"/>
      <c r="AT118" s="34"/>
      <c r="AU118" s="27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5706395.2854159558</v>
      </c>
      <c r="AV118" s="27">
        <f t="shared" si="9"/>
        <v>8866900</v>
      </c>
      <c r="AW118" s="30" t="str">
        <f t="shared" si="8"/>
        <v>Credit is within Limit</v>
      </c>
      <c r="AX118" s="30" t="str">
        <f>IFERROR(IF(VLOOKUP(C118,'Overdue Credits'!$A:$F,6,0)&gt;2,"High Risk Customer",IF(VLOOKUP(C118,'Overdue Credits'!$A:$F,6,0)&gt;0,"Medium Risk Customer","Low Risk Customer")),"Low Risk Customer")</f>
        <v>Medium Risk Customer</v>
      </c>
      <c r="AY118" s="12"/>
      <c r="AZ118" s="12"/>
    </row>
    <row r="119" spans="1:52" ht="21" x14ac:dyDescent="0.35">
      <c r="A119" s="90">
        <v>111</v>
      </c>
      <c r="B119" s="31" t="s">
        <v>22</v>
      </c>
      <c r="C119" s="31" t="s">
        <v>66</v>
      </c>
      <c r="D119" s="31"/>
      <c r="E119" s="31" t="s">
        <v>596</v>
      </c>
      <c r="F119" s="31" t="s">
        <v>11</v>
      </c>
      <c r="G119" s="25">
        <f t="shared" si="10"/>
        <v>0</v>
      </c>
      <c r="H119" s="36"/>
      <c r="I119" s="36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  <c r="T119" s="36"/>
      <c r="U119" s="101"/>
      <c r="V119" s="101"/>
      <c r="W119" s="101"/>
      <c r="X119" s="101"/>
      <c r="Y119" s="101"/>
      <c r="Z119" s="101"/>
      <c r="AA119" s="101"/>
      <c r="AB119" s="36"/>
      <c r="AC119" s="27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0</v>
      </c>
      <c r="AE119" s="27">
        <f t="shared" si="11"/>
        <v>0</v>
      </c>
      <c r="AF119" s="33"/>
      <c r="AG119" s="34"/>
      <c r="AH119" s="88"/>
      <c r="AI119" s="84">
        <v>0</v>
      </c>
      <c r="AJ119" s="34"/>
      <c r="AK119" s="34"/>
      <c r="AL119" s="88"/>
      <c r="AM119" s="34"/>
      <c r="AN119" s="34"/>
      <c r="AO119" s="34"/>
      <c r="AP119" s="34"/>
      <c r="AQ119" s="34"/>
      <c r="AR119" s="34"/>
      <c r="AS119" s="34"/>
      <c r="AT119" s="34"/>
      <c r="AU119" s="27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7">
        <f t="shared" si="9"/>
        <v>0</v>
      </c>
      <c r="AW119" s="30" t="str">
        <f t="shared" si="8"/>
        <v xml:space="preserve"> </v>
      </c>
      <c r="AX119" s="30" t="str">
        <f>IFERROR(IF(VLOOKUP(C119,'Overdue Credits'!$A:$F,6,0)&gt;2,"High Risk Customer",IF(VLOOKUP(C119,'Overdue Credits'!$A:$F,6,0)&gt;0,"Medium Risk Customer","Low Risk Customer")),"Low Risk Customer")</f>
        <v>High Risk Customer</v>
      </c>
      <c r="AY119" s="12"/>
      <c r="AZ119" s="12"/>
    </row>
    <row r="120" spans="1:52" ht="21" x14ac:dyDescent="0.35">
      <c r="A120" s="90">
        <v>112</v>
      </c>
      <c r="B120" s="31" t="s">
        <v>22</v>
      </c>
      <c r="C120" s="31" t="s">
        <v>482</v>
      </c>
      <c r="D120" s="31"/>
      <c r="E120" s="31" t="s">
        <v>483</v>
      </c>
      <c r="F120" s="31" t="s">
        <v>13</v>
      </c>
      <c r="G120" s="25">
        <f t="shared" si="10"/>
        <v>0</v>
      </c>
      <c r="H120" s="36"/>
      <c r="I120" s="36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  <c r="T120" s="36"/>
      <c r="U120" s="101"/>
      <c r="V120" s="101"/>
      <c r="W120" s="101"/>
      <c r="X120" s="101"/>
      <c r="Y120" s="101"/>
      <c r="Z120" s="101"/>
      <c r="AA120" s="101"/>
      <c r="AB120" s="36"/>
      <c r="AC120" s="27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0</v>
      </c>
      <c r="AE120" s="27">
        <f t="shared" si="11"/>
        <v>0</v>
      </c>
      <c r="AF120" s="33"/>
      <c r="AG120" s="34"/>
      <c r="AH120" s="88"/>
      <c r="AI120" s="84">
        <v>0</v>
      </c>
      <c r="AJ120" s="34"/>
      <c r="AK120" s="34"/>
      <c r="AL120" s="88"/>
      <c r="AM120" s="34"/>
      <c r="AN120" s="34"/>
      <c r="AO120" s="34"/>
      <c r="AP120" s="34"/>
      <c r="AQ120" s="34"/>
      <c r="AR120" s="34"/>
      <c r="AS120" s="34"/>
      <c r="AT120" s="34"/>
      <c r="AU120" s="27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7">
        <f t="shared" si="9"/>
        <v>0</v>
      </c>
      <c r="AW120" s="30" t="str">
        <f t="shared" si="8"/>
        <v xml:space="preserve"> </v>
      </c>
      <c r="AX120" s="30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12"/>
      <c r="AZ120" s="12"/>
    </row>
    <row r="121" spans="1:52" ht="21" x14ac:dyDescent="0.35">
      <c r="A121" s="90">
        <v>113</v>
      </c>
      <c r="B121" s="31" t="s">
        <v>22</v>
      </c>
      <c r="C121" s="31" t="s">
        <v>1034</v>
      </c>
      <c r="D121" s="31"/>
      <c r="E121" s="31" t="s">
        <v>532</v>
      </c>
      <c r="F121" s="31" t="s">
        <v>11</v>
      </c>
      <c r="G121" s="25">
        <f t="shared" si="10"/>
        <v>0</v>
      </c>
      <c r="H121" s="36"/>
      <c r="I121" s="36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  <c r="T121" s="36"/>
      <c r="U121" s="101"/>
      <c r="V121" s="101"/>
      <c r="W121" s="101"/>
      <c r="X121" s="101"/>
      <c r="Y121" s="101"/>
      <c r="Z121" s="101"/>
      <c r="AA121" s="101"/>
      <c r="AB121" s="36"/>
      <c r="AC121" s="27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0</v>
      </c>
      <c r="AE121" s="27">
        <f t="shared" si="11"/>
        <v>0</v>
      </c>
      <c r="AF121" s="33"/>
      <c r="AG121" s="34"/>
      <c r="AH121" s="88"/>
      <c r="AI121" s="84">
        <v>0</v>
      </c>
      <c r="AJ121" s="34"/>
      <c r="AK121" s="34"/>
      <c r="AL121" s="88"/>
      <c r="AM121" s="34"/>
      <c r="AN121" s="34"/>
      <c r="AO121" s="34"/>
      <c r="AP121" s="34"/>
      <c r="AQ121" s="34"/>
      <c r="AR121" s="34"/>
      <c r="AS121" s="34"/>
      <c r="AT121" s="34"/>
      <c r="AU121" s="27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7">
        <f t="shared" si="9"/>
        <v>0</v>
      </c>
      <c r="AW121" s="30" t="str">
        <f t="shared" si="8"/>
        <v xml:space="preserve"> </v>
      </c>
      <c r="AX121" s="30" t="str">
        <f>IFERROR(IF(VLOOKUP(C121,'Overdue Credits'!$A:$F,6,0)&gt;2,"High Risk Customer",IF(VLOOKUP(C121,'Overdue Credits'!$A:$F,6,0)&gt;0,"Medium Risk Customer","Low Risk Customer")),"Low Risk Customer")</f>
        <v>Low Risk Customer</v>
      </c>
      <c r="AY121" s="12"/>
      <c r="AZ121" s="12"/>
    </row>
    <row r="122" spans="1:52" ht="21" x14ac:dyDescent="0.35">
      <c r="A122" s="90">
        <v>114</v>
      </c>
      <c r="B122" s="31" t="s">
        <v>22</v>
      </c>
      <c r="C122" s="31" t="s">
        <v>67</v>
      </c>
      <c r="D122" s="31"/>
      <c r="E122" s="31" t="s">
        <v>604</v>
      </c>
      <c r="F122" s="31" t="s">
        <v>11</v>
      </c>
      <c r="G122" s="25">
        <f t="shared" si="10"/>
        <v>0</v>
      </c>
      <c r="H122" s="36"/>
      <c r="I122" s="36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  <c r="T122" s="36"/>
      <c r="U122" s="101"/>
      <c r="V122" s="101"/>
      <c r="W122" s="101"/>
      <c r="X122" s="101"/>
      <c r="Y122" s="101"/>
      <c r="Z122" s="101"/>
      <c r="AA122" s="101"/>
      <c r="AB122" s="36"/>
      <c r="AC122" s="27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27">
        <f t="shared" si="11"/>
        <v>0</v>
      </c>
      <c r="AF122" s="33"/>
      <c r="AG122" s="34"/>
      <c r="AH122" s="88"/>
      <c r="AI122" s="84">
        <v>0</v>
      </c>
      <c r="AJ122" s="34"/>
      <c r="AK122" s="34"/>
      <c r="AL122" s="88"/>
      <c r="AM122" s="34"/>
      <c r="AN122" s="34"/>
      <c r="AO122" s="34"/>
      <c r="AP122" s="34"/>
      <c r="AQ122" s="34"/>
      <c r="AR122" s="34"/>
      <c r="AS122" s="34"/>
      <c r="AT122" s="34"/>
      <c r="AU122" s="27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7">
        <f t="shared" si="9"/>
        <v>0</v>
      </c>
      <c r="AW122" s="30" t="str">
        <f t="shared" si="8"/>
        <v xml:space="preserve"> </v>
      </c>
      <c r="AX122" s="30" t="str">
        <f>IFERROR(IF(VLOOKUP(C122,'Overdue Credits'!$A:$F,6,0)&gt;2,"High Risk Customer",IF(VLOOKUP(C122,'Overdue Credits'!$A:$F,6,0)&gt;0,"Medium Risk Customer","Low Risk Customer")),"Low Risk Customer")</f>
        <v>High Risk Customer</v>
      </c>
      <c r="AY122" s="12"/>
      <c r="AZ122" s="12"/>
    </row>
    <row r="123" spans="1:52" ht="21" x14ac:dyDescent="0.35">
      <c r="A123" s="90">
        <v>115</v>
      </c>
      <c r="B123" s="31" t="s">
        <v>22</v>
      </c>
      <c r="C123" s="31" t="s">
        <v>44</v>
      </c>
      <c r="D123" s="31"/>
      <c r="E123" s="31" t="s">
        <v>590</v>
      </c>
      <c r="F123" s="31" t="s">
        <v>11</v>
      </c>
      <c r="G123" s="25">
        <f t="shared" si="10"/>
        <v>70</v>
      </c>
      <c r="H123" s="32">
        <v>0</v>
      </c>
      <c r="I123" s="32">
        <v>0</v>
      </c>
      <c r="J123" s="95">
        <v>4</v>
      </c>
      <c r="K123" s="95">
        <v>1</v>
      </c>
      <c r="L123" s="95">
        <v>1</v>
      </c>
      <c r="M123" s="95">
        <v>0</v>
      </c>
      <c r="N123" s="95">
        <v>0</v>
      </c>
      <c r="O123" s="95">
        <v>25</v>
      </c>
      <c r="P123" s="95">
        <v>1</v>
      </c>
      <c r="Q123" s="95">
        <v>1</v>
      </c>
      <c r="R123" s="95">
        <v>8</v>
      </c>
      <c r="S123" s="95">
        <v>0</v>
      </c>
      <c r="T123" s="32">
        <v>0</v>
      </c>
      <c r="U123" s="95">
        <v>2</v>
      </c>
      <c r="V123" s="95">
        <v>1</v>
      </c>
      <c r="W123" s="95">
        <v>5</v>
      </c>
      <c r="X123" s="95">
        <v>20</v>
      </c>
      <c r="Y123" s="95">
        <v>1</v>
      </c>
      <c r="Z123" s="95">
        <v>0</v>
      </c>
      <c r="AA123" s="95">
        <v>0</v>
      </c>
      <c r="AB123" s="32">
        <v>0</v>
      </c>
      <c r="AC123" s="27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11276500</v>
      </c>
      <c r="AE123" s="27">
        <f t="shared" si="11"/>
        <v>11.415695997827324</v>
      </c>
      <c r="AF123" s="33"/>
      <c r="AG123" s="34"/>
      <c r="AH123" s="88"/>
      <c r="AI123" s="84">
        <v>11.415695997827324</v>
      </c>
      <c r="AJ123" s="34"/>
      <c r="AK123" s="34"/>
      <c r="AL123" s="88"/>
      <c r="AM123" s="34"/>
      <c r="AN123" s="34"/>
      <c r="AO123" s="34"/>
      <c r="AP123" s="34"/>
      <c r="AQ123" s="34"/>
      <c r="AR123" s="34"/>
      <c r="AS123" s="34"/>
      <c r="AT123" s="34"/>
      <c r="AU123" s="27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2539992.3595165797</v>
      </c>
      <c r="AV123" s="27">
        <f t="shared" si="9"/>
        <v>3946774.9999999995</v>
      </c>
      <c r="AW123" s="30" t="str">
        <f t="shared" si="8"/>
        <v>Credit is within Limit</v>
      </c>
      <c r="AX123" s="30" t="str">
        <f>IFERROR(IF(VLOOKUP(C123,'Overdue Credits'!$A:$F,6,0)&gt;2,"High Risk Customer",IF(VLOOKUP(C123,'Overdue Credits'!$A:$F,6,0)&gt;0,"Medium Risk Customer","Low Risk Customer")),"Low Risk Customer")</f>
        <v>Low Risk Customer</v>
      </c>
      <c r="AY123" s="12"/>
      <c r="AZ123" s="12"/>
    </row>
    <row r="124" spans="1:52" ht="21" x14ac:dyDescent="0.35">
      <c r="A124" s="90">
        <v>116</v>
      </c>
      <c r="B124" s="31" t="s">
        <v>9</v>
      </c>
      <c r="C124" s="31" t="s">
        <v>14</v>
      </c>
      <c r="D124" s="31"/>
      <c r="E124" s="31" t="s">
        <v>622</v>
      </c>
      <c r="F124" s="31" t="s">
        <v>11</v>
      </c>
      <c r="G124" s="25">
        <f t="shared" si="10"/>
        <v>0</v>
      </c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  <c r="AA124" s="101"/>
      <c r="AB124" s="101"/>
      <c r="AC124" s="27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0</v>
      </c>
      <c r="AE124" s="27">
        <f t="shared" si="11"/>
        <v>0</v>
      </c>
      <c r="AF124" s="33"/>
      <c r="AG124" s="34"/>
      <c r="AH124" s="81"/>
      <c r="AI124" s="84">
        <v>0</v>
      </c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27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7">
        <f t="shared" si="9"/>
        <v>0</v>
      </c>
      <c r="AW124" s="30" t="str">
        <f t="shared" si="8"/>
        <v xml:space="preserve"> </v>
      </c>
      <c r="AX124" s="30" t="str">
        <f>IFERROR(IF(VLOOKUP(C124,'Overdue Credits'!$A:$F,6,0)&gt;2,"High Risk Customer",IF(VLOOKUP(C124,'Overdue Credits'!$A:$F,6,0)&gt;0,"Medium Risk Customer","Low Risk Customer")),"Low Risk Customer")</f>
        <v>High Risk Customer</v>
      </c>
      <c r="AY124" s="12"/>
      <c r="AZ124" s="12"/>
    </row>
    <row r="125" spans="1:52" ht="21" x14ac:dyDescent="0.35">
      <c r="A125" s="90">
        <v>117</v>
      </c>
      <c r="B125" s="31" t="s">
        <v>9</v>
      </c>
      <c r="C125" s="31" t="s">
        <v>10</v>
      </c>
      <c r="D125" s="31"/>
      <c r="E125" s="31" t="s">
        <v>612</v>
      </c>
      <c r="F125" s="31" t="s">
        <v>13</v>
      </c>
      <c r="G125" s="25">
        <f t="shared" si="10"/>
        <v>180</v>
      </c>
      <c r="H125" s="101"/>
      <c r="I125" s="101"/>
      <c r="J125" s="101">
        <v>2</v>
      </c>
      <c r="K125" s="101"/>
      <c r="L125" s="101"/>
      <c r="M125" s="101"/>
      <c r="N125" s="101"/>
      <c r="O125" s="101">
        <v>105</v>
      </c>
      <c r="P125" s="101">
        <v>0</v>
      </c>
      <c r="Q125" s="101">
        <v>0</v>
      </c>
      <c r="R125" s="101">
        <v>5</v>
      </c>
      <c r="S125" s="101"/>
      <c r="T125" s="101"/>
      <c r="U125" s="101">
        <v>2</v>
      </c>
      <c r="V125" s="101"/>
      <c r="W125" s="101"/>
      <c r="X125" s="101">
        <v>66</v>
      </c>
      <c r="Y125" s="101"/>
      <c r="Z125" s="101"/>
      <c r="AA125" s="101"/>
      <c r="AB125" s="101"/>
      <c r="AC125" s="27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31111500</v>
      </c>
      <c r="AE125" s="27">
        <f t="shared" si="11"/>
        <v>36.1</v>
      </c>
      <c r="AF125" s="33"/>
      <c r="AG125" s="34"/>
      <c r="AH125" s="113"/>
      <c r="AI125" s="84">
        <v>36.1</v>
      </c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27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8032250</v>
      </c>
      <c r="AV125" s="27">
        <f t="shared" si="9"/>
        <v>10889025</v>
      </c>
      <c r="AW125" s="30" t="str">
        <f t="shared" si="8"/>
        <v>Credit is within Limit</v>
      </c>
      <c r="AX125" s="30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12"/>
      <c r="AZ125" s="12"/>
    </row>
    <row r="126" spans="1:52" ht="21" x14ac:dyDescent="0.35">
      <c r="A126" s="90">
        <v>118</v>
      </c>
      <c r="B126" s="31" t="s">
        <v>9</v>
      </c>
      <c r="C126" s="31" t="s">
        <v>27</v>
      </c>
      <c r="D126" s="31"/>
      <c r="E126" s="31" t="s">
        <v>623</v>
      </c>
      <c r="F126" s="31" t="s">
        <v>11</v>
      </c>
      <c r="G126" s="25">
        <f t="shared" si="10"/>
        <v>90</v>
      </c>
      <c r="H126" s="101"/>
      <c r="I126" s="101"/>
      <c r="J126" s="101">
        <v>2</v>
      </c>
      <c r="K126" s="101">
        <v>0</v>
      </c>
      <c r="L126" s="101">
        <v>0</v>
      </c>
      <c r="M126" s="101"/>
      <c r="N126" s="101"/>
      <c r="O126" s="101">
        <v>44</v>
      </c>
      <c r="P126" s="101">
        <v>0</v>
      </c>
      <c r="Q126" s="101">
        <v>0</v>
      </c>
      <c r="R126" s="101">
        <v>2</v>
      </c>
      <c r="S126" s="101"/>
      <c r="T126" s="101"/>
      <c r="U126" s="101">
        <v>2</v>
      </c>
      <c r="V126" s="101"/>
      <c r="W126" s="101"/>
      <c r="X126" s="101">
        <v>40</v>
      </c>
      <c r="Y126" s="101"/>
      <c r="Z126" s="101"/>
      <c r="AA126" s="101"/>
      <c r="AB126" s="101"/>
      <c r="AC126" s="27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15265000</v>
      </c>
      <c r="AE126" s="27">
        <f t="shared" si="11"/>
        <v>17.881734595096091</v>
      </c>
      <c r="AF126" s="33"/>
      <c r="AG126" s="34"/>
      <c r="AH126" s="113"/>
      <c r="AI126" s="84">
        <v>17.881734595096091</v>
      </c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27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3978685.9474088801</v>
      </c>
      <c r="AV126" s="27">
        <f t="shared" si="9"/>
        <v>5342750</v>
      </c>
      <c r="AW126" s="30" t="str">
        <f t="shared" si="8"/>
        <v>Credit is within Limit</v>
      </c>
      <c r="AX126" s="30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12"/>
      <c r="AZ126" s="12"/>
    </row>
    <row r="127" spans="1:52" ht="21" x14ac:dyDescent="0.35">
      <c r="A127" s="90">
        <v>119</v>
      </c>
      <c r="B127" s="31" t="s">
        <v>9</v>
      </c>
      <c r="C127" s="31" t="s">
        <v>37</v>
      </c>
      <c r="D127" s="31"/>
      <c r="E127" s="31" t="s">
        <v>611</v>
      </c>
      <c r="F127" s="31" t="s">
        <v>11</v>
      </c>
      <c r="G127" s="25">
        <f t="shared" si="10"/>
        <v>75</v>
      </c>
      <c r="H127" s="101"/>
      <c r="I127" s="101"/>
      <c r="J127" s="101">
        <v>2</v>
      </c>
      <c r="K127" s="101">
        <v>0</v>
      </c>
      <c r="L127" s="101">
        <v>0</v>
      </c>
      <c r="M127" s="101"/>
      <c r="N127" s="101"/>
      <c r="O127" s="101">
        <v>25</v>
      </c>
      <c r="P127" s="101">
        <v>0</v>
      </c>
      <c r="Q127" s="101">
        <v>0</v>
      </c>
      <c r="R127" s="101">
        <v>9</v>
      </c>
      <c r="S127" s="101"/>
      <c r="T127" s="101"/>
      <c r="U127" s="101">
        <v>2</v>
      </c>
      <c r="V127" s="101"/>
      <c r="W127" s="101"/>
      <c r="X127" s="101">
        <v>37</v>
      </c>
      <c r="Y127" s="101"/>
      <c r="Z127" s="101"/>
      <c r="AA127" s="101"/>
      <c r="AB127" s="101"/>
      <c r="AC127" s="27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12151500</v>
      </c>
      <c r="AE127" s="27">
        <f t="shared" si="11"/>
        <v>14.234516733200795</v>
      </c>
      <c r="AF127" s="33"/>
      <c r="AG127" s="34"/>
      <c r="AH127" s="113"/>
      <c r="AI127" s="84">
        <v>14.234516733200795</v>
      </c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27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3167179.9731371771</v>
      </c>
      <c r="AV127" s="27">
        <f t="shared" si="9"/>
        <v>4253025</v>
      </c>
      <c r="AW127" s="30" t="str">
        <f t="shared" si="8"/>
        <v>Credit is within Limit</v>
      </c>
      <c r="AX127" s="30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12"/>
      <c r="AZ127" s="12"/>
    </row>
    <row r="128" spans="1:52" ht="21" x14ac:dyDescent="0.35">
      <c r="A128" s="90">
        <v>120</v>
      </c>
      <c r="B128" s="31" t="s">
        <v>9</v>
      </c>
      <c r="C128" s="31" t="s">
        <v>34</v>
      </c>
      <c r="D128" s="31"/>
      <c r="E128" s="31" t="s">
        <v>617</v>
      </c>
      <c r="F128" s="31" t="s">
        <v>13</v>
      </c>
      <c r="G128" s="25">
        <f t="shared" si="10"/>
        <v>130</v>
      </c>
      <c r="H128" s="101"/>
      <c r="I128" s="101"/>
      <c r="J128" s="101">
        <v>4</v>
      </c>
      <c r="K128" s="101">
        <v>0</v>
      </c>
      <c r="L128" s="101">
        <v>0</v>
      </c>
      <c r="M128" s="101"/>
      <c r="N128" s="101"/>
      <c r="O128" s="101">
        <v>50</v>
      </c>
      <c r="P128" s="101">
        <v>0</v>
      </c>
      <c r="Q128" s="101">
        <v>0</v>
      </c>
      <c r="R128" s="101"/>
      <c r="S128" s="101"/>
      <c r="T128" s="101"/>
      <c r="U128" s="101">
        <v>3</v>
      </c>
      <c r="V128" s="101"/>
      <c r="W128" s="101"/>
      <c r="X128" s="101">
        <v>73</v>
      </c>
      <c r="Y128" s="101"/>
      <c r="Z128" s="101"/>
      <c r="AA128" s="101"/>
      <c r="AB128" s="101"/>
      <c r="AC128" s="27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21684000</v>
      </c>
      <c r="AE128" s="27">
        <f t="shared" si="11"/>
        <v>25.401083063220675</v>
      </c>
      <c r="AF128" s="33"/>
      <c r="AG128" s="34"/>
      <c r="AH128" s="113"/>
      <c r="AI128" s="84">
        <v>25.401083063220675</v>
      </c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27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5651740.9815666005</v>
      </c>
      <c r="AV128" s="27">
        <f t="shared" si="9"/>
        <v>7589399.9999999991</v>
      </c>
      <c r="AW128" s="30" t="str">
        <f t="shared" si="8"/>
        <v>Credit is within Limit</v>
      </c>
      <c r="AX128" s="30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12"/>
      <c r="AZ128" s="12"/>
    </row>
    <row r="129" spans="1:52" ht="21" x14ac:dyDescent="0.35">
      <c r="A129" s="90">
        <v>121</v>
      </c>
      <c r="B129" s="31" t="s">
        <v>9</v>
      </c>
      <c r="C129" s="31" t="s">
        <v>18</v>
      </c>
      <c r="D129" s="31"/>
      <c r="E129" s="31" t="s">
        <v>618</v>
      </c>
      <c r="F129" s="31" t="s">
        <v>11</v>
      </c>
      <c r="G129" s="25">
        <f t="shared" si="10"/>
        <v>0</v>
      </c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  <c r="Z129" s="101"/>
      <c r="AA129" s="101"/>
      <c r="AB129" s="101"/>
      <c r="AC129" s="27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0</v>
      </c>
      <c r="AE129" s="27">
        <f t="shared" si="11"/>
        <v>0</v>
      </c>
      <c r="AF129" s="33"/>
      <c r="AG129" s="34"/>
      <c r="AH129" s="113"/>
      <c r="AI129" s="84">
        <v>0</v>
      </c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27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0</v>
      </c>
      <c r="AV129" s="27">
        <f t="shared" si="9"/>
        <v>0</v>
      </c>
      <c r="AW129" s="30" t="str">
        <f t="shared" si="8"/>
        <v xml:space="preserve"> </v>
      </c>
      <c r="AX129" s="30" t="str">
        <f>IFERROR(IF(VLOOKUP(C129,'Overdue Credits'!$A:$F,6,0)&gt;2,"High Risk Customer",IF(VLOOKUP(C129,'Overdue Credits'!$A:$F,6,0)&gt;0,"Medium Risk Customer","Low Risk Customer")),"Low Risk Customer")</f>
        <v>Low Risk Customer</v>
      </c>
      <c r="AY129" s="12"/>
      <c r="AZ129" s="12"/>
    </row>
    <row r="130" spans="1:52" ht="21" x14ac:dyDescent="0.35">
      <c r="A130" s="90">
        <v>122</v>
      </c>
      <c r="B130" s="31" t="s">
        <v>9</v>
      </c>
      <c r="C130" s="31" t="s">
        <v>33</v>
      </c>
      <c r="D130" s="31"/>
      <c r="E130" s="31" t="s">
        <v>624</v>
      </c>
      <c r="F130" s="31" t="s">
        <v>11</v>
      </c>
      <c r="G130" s="25">
        <f t="shared" si="10"/>
        <v>80</v>
      </c>
      <c r="H130" s="101"/>
      <c r="I130" s="101"/>
      <c r="J130" s="101">
        <v>1</v>
      </c>
      <c r="K130" s="101">
        <v>0</v>
      </c>
      <c r="L130" s="101"/>
      <c r="M130" s="101"/>
      <c r="N130" s="101"/>
      <c r="O130" s="101">
        <v>34</v>
      </c>
      <c r="P130" s="101">
        <v>0</v>
      </c>
      <c r="Q130" s="101">
        <v>0</v>
      </c>
      <c r="R130" s="101">
        <v>1</v>
      </c>
      <c r="S130" s="101"/>
      <c r="T130" s="101"/>
      <c r="U130" s="101"/>
      <c r="V130" s="101"/>
      <c r="W130" s="101"/>
      <c r="X130" s="101">
        <v>44</v>
      </c>
      <c r="Y130" s="101"/>
      <c r="Z130" s="101"/>
      <c r="AA130" s="101"/>
      <c r="AB130" s="101"/>
      <c r="AC130" s="27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13451500</v>
      </c>
      <c r="AE130" s="27">
        <f t="shared" si="11"/>
        <v>15.757363439628891</v>
      </c>
      <c r="AF130" s="33"/>
      <c r="AG130" s="34"/>
      <c r="AH130" s="113"/>
      <c r="AI130" s="84">
        <v>15.757363439628891</v>
      </c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27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3506013.3653174285</v>
      </c>
      <c r="AV130" s="27">
        <f t="shared" si="9"/>
        <v>4708025</v>
      </c>
      <c r="AW130" s="30" t="str">
        <f t="shared" si="8"/>
        <v>Credit is within Limit</v>
      </c>
      <c r="AX130" s="30" t="str">
        <f>IFERROR(IF(VLOOKUP(C130,'Overdue Credits'!$A:$F,6,0)&gt;2,"High Risk Customer",IF(VLOOKUP(C130,'Overdue Credits'!$A:$F,6,0)&gt;0,"Medium Risk Customer","Low Risk Customer")),"Low Risk Customer")</f>
        <v>Medium Risk Customer</v>
      </c>
      <c r="AY130" s="12"/>
      <c r="AZ130" s="12"/>
    </row>
    <row r="131" spans="1:52" ht="21" x14ac:dyDescent="0.35">
      <c r="A131" s="90">
        <v>123</v>
      </c>
      <c r="B131" s="31" t="s">
        <v>9</v>
      </c>
      <c r="C131" s="31" t="s">
        <v>35</v>
      </c>
      <c r="D131" s="31"/>
      <c r="E131" s="31" t="s">
        <v>627</v>
      </c>
      <c r="F131" s="31" t="s">
        <v>13</v>
      </c>
      <c r="G131" s="25">
        <f t="shared" si="10"/>
        <v>80</v>
      </c>
      <c r="H131" s="101"/>
      <c r="I131" s="101"/>
      <c r="J131" s="101">
        <v>6</v>
      </c>
      <c r="K131" s="101">
        <v>0</v>
      </c>
      <c r="L131" s="101"/>
      <c r="M131" s="101"/>
      <c r="N131" s="101"/>
      <c r="O131" s="101">
        <v>35</v>
      </c>
      <c r="P131" s="101">
        <v>0</v>
      </c>
      <c r="Q131" s="101">
        <v>0</v>
      </c>
      <c r="R131" s="101">
        <v>1</v>
      </c>
      <c r="S131" s="101"/>
      <c r="T131" s="101"/>
      <c r="U131" s="101">
        <v>2</v>
      </c>
      <c r="V131" s="101"/>
      <c r="W131" s="101"/>
      <c r="X131" s="101">
        <v>36</v>
      </c>
      <c r="Y131" s="101"/>
      <c r="Z131" s="101"/>
      <c r="AA131" s="101"/>
      <c r="AB131" s="101"/>
      <c r="AC131" s="27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13718500</v>
      </c>
      <c r="AE131" s="27">
        <f t="shared" si="11"/>
        <v>16.070132724718356</v>
      </c>
      <c r="AF131" s="33"/>
      <c r="AG131" s="34"/>
      <c r="AH131" s="113"/>
      <c r="AI131" s="84">
        <v>16.070132724718356</v>
      </c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27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3575604.5312498342</v>
      </c>
      <c r="AV131" s="27">
        <f t="shared" si="9"/>
        <v>4801475</v>
      </c>
      <c r="AW131" s="30" t="str">
        <f t="shared" si="8"/>
        <v>Credit is within Limit</v>
      </c>
      <c r="AX131" s="30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12"/>
      <c r="AZ131" s="12"/>
    </row>
    <row r="132" spans="1:52" ht="21" x14ac:dyDescent="0.35">
      <c r="A132" s="90">
        <v>124</v>
      </c>
      <c r="B132" s="31" t="s">
        <v>9</v>
      </c>
      <c r="C132" s="31" t="s">
        <v>36</v>
      </c>
      <c r="D132" s="31"/>
      <c r="E132" s="31" t="s">
        <v>626</v>
      </c>
      <c r="F132" s="31" t="s">
        <v>11</v>
      </c>
      <c r="G132" s="25">
        <f t="shared" si="10"/>
        <v>0</v>
      </c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  <c r="T132" s="101"/>
      <c r="U132" s="101"/>
      <c r="V132" s="101"/>
      <c r="W132" s="101"/>
      <c r="X132" s="101"/>
      <c r="Y132" s="101"/>
      <c r="Z132" s="101"/>
      <c r="AA132" s="101"/>
      <c r="AB132" s="101"/>
      <c r="AC132" s="27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0</v>
      </c>
      <c r="AE132" s="27">
        <f t="shared" si="11"/>
        <v>0</v>
      </c>
      <c r="AF132" s="33"/>
      <c r="AG132" s="34"/>
      <c r="AH132" s="113"/>
      <c r="AI132" s="84">
        <v>0</v>
      </c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27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7">
        <f t="shared" si="9"/>
        <v>0</v>
      </c>
      <c r="AW132" s="30" t="str">
        <f t="shared" si="8"/>
        <v xml:space="preserve"> </v>
      </c>
      <c r="AX132" s="30" t="str">
        <f>IFERROR(IF(VLOOKUP(C132,'Overdue Credits'!$A:$F,6,0)&gt;2,"High Risk Customer",IF(VLOOKUP(C132,'Overdue Credits'!$A:$F,6,0)&gt;0,"Medium Risk Customer","Low Risk Customer")),"Low Risk Customer")</f>
        <v>High Risk Customer</v>
      </c>
      <c r="AY132" s="12"/>
      <c r="AZ132" s="12"/>
    </row>
    <row r="133" spans="1:52" ht="21" x14ac:dyDescent="0.35">
      <c r="A133" s="90">
        <v>125</v>
      </c>
      <c r="B133" s="31" t="s">
        <v>9</v>
      </c>
      <c r="C133" s="31" t="s">
        <v>25</v>
      </c>
      <c r="D133" s="31"/>
      <c r="E133" s="31" t="s">
        <v>620</v>
      </c>
      <c r="F133" s="31" t="s">
        <v>20</v>
      </c>
      <c r="G133" s="25">
        <f t="shared" si="10"/>
        <v>420</v>
      </c>
      <c r="H133" s="101"/>
      <c r="I133" s="101"/>
      <c r="J133" s="101">
        <v>15</v>
      </c>
      <c r="K133" s="101">
        <v>10</v>
      </c>
      <c r="L133" s="101">
        <v>0</v>
      </c>
      <c r="M133" s="101"/>
      <c r="N133" s="101">
        <v>0</v>
      </c>
      <c r="O133" s="101">
        <v>130</v>
      </c>
      <c r="P133" s="101">
        <v>0</v>
      </c>
      <c r="Q133" s="101">
        <v>5</v>
      </c>
      <c r="R133" s="101">
        <v>3</v>
      </c>
      <c r="S133" s="101"/>
      <c r="T133" s="101"/>
      <c r="U133" s="101"/>
      <c r="V133" s="101">
        <v>0</v>
      </c>
      <c r="W133" s="101"/>
      <c r="X133" s="101">
        <v>257</v>
      </c>
      <c r="Y133" s="101"/>
      <c r="Z133" s="101"/>
      <c r="AA133" s="101"/>
      <c r="AB133" s="101"/>
      <c r="AC133" s="27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69582500</v>
      </c>
      <c r="AE133" s="27">
        <f t="shared" si="11"/>
        <v>81.510369961563953</v>
      </c>
      <c r="AF133" s="33"/>
      <c r="AG133" s="34"/>
      <c r="AH133" s="113"/>
      <c r="AI133" s="84">
        <v>81.510369961563953</v>
      </c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27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18136057.316447981</v>
      </c>
      <c r="AV133" s="27">
        <f t="shared" si="9"/>
        <v>24353875</v>
      </c>
      <c r="AW133" s="30" t="str">
        <f t="shared" si="8"/>
        <v>Credit is within Limit</v>
      </c>
      <c r="AX133" s="30" t="str">
        <f>IFERROR(IF(VLOOKUP(C133,'Overdue Credits'!$A:$F,6,0)&gt;2,"High Risk Customer",IF(VLOOKUP(C133,'Overdue Credits'!$A:$F,6,0)&gt;0,"Medium Risk Customer","Low Risk Customer")),"Low Risk Customer")</f>
        <v>Low Risk Customer</v>
      </c>
      <c r="AY133" s="12"/>
      <c r="AZ133" s="12"/>
    </row>
    <row r="134" spans="1:52" ht="21" x14ac:dyDescent="0.35">
      <c r="A134" s="90">
        <v>126</v>
      </c>
      <c r="B134" s="31" t="s">
        <v>9</v>
      </c>
      <c r="C134" s="31" t="s">
        <v>30</v>
      </c>
      <c r="D134" s="31"/>
      <c r="E134" s="31" t="s">
        <v>614</v>
      </c>
      <c r="F134" s="31" t="s">
        <v>13</v>
      </c>
      <c r="G134" s="25">
        <f t="shared" si="10"/>
        <v>185</v>
      </c>
      <c r="H134" s="101"/>
      <c r="I134" s="101"/>
      <c r="J134" s="101">
        <v>8</v>
      </c>
      <c r="K134" s="101">
        <v>11</v>
      </c>
      <c r="L134" s="101">
        <v>0</v>
      </c>
      <c r="M134" s="101">
        <v>0</v>
      </c>
      <c r="N134" s="101"/>
      <c r="O134" s="101">
        <v>53</v>
      </c>
      <c r="P134" s="101">
        <v>4</v>
      </c>
      <c r="Q134" s="101">
        <v>0</v>
      </c>
      <c r="R134" s="101">
        <v>1</v>
      </c>
      <c r="S134" s="101"/>
      <c r="T134" s="101"/>
      <c r="U134" s="101">
        <v>5</v>
      </c>
      <c r="V134" s="101"/>
      <c r="W134" s="101"/>
      <c r="X134" s="101">
        <v>103</v>
      </c>
      <c r="Y134" s="101"/>
      <c r="Z134" s="101"/>
      <c r="AA134" s="101"/>
      <c r="AB134" s="101"/>
      <c r="AC134" s="27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30551500</v>
      </c>
      <c r="AE134" s="27">
        <f t="shared" si="11"/>
        <v>35.788654731875418</v>
      </c>
      <c r="AF134" s="33"/>
      <c r="AG134" s="34"/>
      <c r="AH134" s="113"/>
      <c r="AI134" s="84">
        <v>35.788654731875418</v>
      </c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27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7962975.6778422808</v>
      </c>
      <c r="AV134" s="27">
        <f t="shared" si="9"/>
        <v>10693025</v>
      </c>
      <c r="AW134" s="30" t="str">
        <f t="shared" si="8"/>
        <v>Credit is within Limit</v>
      </c>
      <c r="AX134" s="30" t="str">
        <f>IFERROR(IF(VLOOKUP(C134,'Overdue Credits'!$A:$F,6,0)&gt;2,"High Risk Customer",IF(VLOOKUP(C134,'Overdue Credits'!$A:$F,6,0)&gt;0,"Medium Risk Customer","Low Risk Customer")),"Low Risk Customer")</f>
        <v>Low Risk Customer</v>
      </c>
      <c r="AY134" s="12"/>
      <c r="AZ134" s="12"/>
    </row>
    <row r="135" spans="1:52" ht="21" x14ac:dyDescent="0.35">
      <c r="A135" s="90">
        <v>127</v>
      </c>
      <c r="B135" s="31" t="s">
        <v>9</v>
      </c>
      <c r="C135" s="31" t="s">
        <v>24</v>
      </c>
      <c r="D135" s="31"/>
      <c r="E135" s="31" t="s">
        <v>619</v>
      </c>
      <c r="F135" s="31" t="s">
        <v>13</v>
      </c>
      <c r="G135" s="25">
        <f t="shared" si="10"/>
        <v>195</v>
      </c>
      <c r="H135" s="101"/>
      <c r="I135" s="101"/>
      <c r="J135" s="101">
        <v>5</v>
      </c>
      <c r="K135" s="101">
        <v>10</v>
      </c>
      <c r="L135" s="101">
        <v>5</v>
      </c>
      <c r="M135" s="101"/>
      <c r="N135" s="101"/>
      <c r="O135" s="101">
        <v>56</v>
      </c>
      <c r="P135" s="101">
        <v>1</v>
      </c>
      <c r="Q135" s="101">
        <v>2</v>
      </c>
      <c r="R135" s="101">
        <v>1</v>
      </c>
      <c r="S135" s="101"/>
      <c r="T135" s="101"/>
      <c r="U135" s="101">
        <v>5</v>
      </c>
      <c r="V135" s="101">
        <v>0</v>
      </c>
      <c r="W135" s="101"/>
      <c r="X135" s="101">
        <v>110</v>
      </c>
      <c r="Y135" s="101"/>
      <c r="Z135" s="101"/>
      <c r="AA135" s="101"/>
      <c r="AB135" s="101"/>
      <c r="AC135" s="27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31736000</v>
      </c>
      <c r="AE135" s="27">
        <f t="shared" si="11"/>
        <v>37.176202365540092</v>
      </c>
      <c r="AF135" s="33"/>
      <c r="AG135" s="34"/>
      <c r="AH135" s="113"/>
      <c r="AI135" s="84">
        <v>37.176202365540092</v>
      </c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27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8271705.0263326708</v>
      </c>
      <c r="AV135" s="27">
        <f t="shared" si="9"/>
        <v>11107600</v>
      </c>
      <c r="AW135" s="30" t="str">
        <f t="shared" si="8"/>
        <v>Credit is within Limit</v>
      </c>
      <c r="AX135" s="30" t="str">
        <f>IFERROR(IF(VLOOKUP(C135,'Overdue Credits'!$A:$F,6,0)&gt;2,"High Risk Customer",IF(VLOOKUP(C135,'Overdue Credits'!$A:$F,6,0)&gt;0,"Medium Risk Customer","Low Risk Customer")),"Low Risk Customer")</f>
        <v>Low Risk Customer</v>
      </c>
      <c r="AY135" s="12"/>
      <c r="AZ135" s="12"/>
    </row>
    <row r="136" spans="1:52" ht="21" x14ac:dyDescent="0.35">
      <c r="A136" s="90">
        <v>128</v>
      </c>
      <c r="B136" s="31" t="s">
        <v>9</v>
      </c>
      <c r="C136" s="31" t="s">
        <v>23</v>
      </c>
      <c r="D136" s="31"/>
      <c r="E136" s="31" t="s">
        <v>613</v>
      </c>
      <c r="F136" s="31" t="s">
        <v>11</v>
      </c>
      <c r="G136" s="25">
        <f t="shared" si="10"/>
        <v>70</v>
      </c>
      <c r="H136" s="101"/>
      <c r="I136" s="101"/>
      <c r="J136" s="101">
        <v>2</v>
      </c>
      <c r="K136" s="101">
        <v>3</v>
      </c>
      <c r="L136" s="101">
        <v>0</v>
      </c>
      <c r="M136" s="101"/>
      <c r="N136" s="101">
        <v>0</v>
      </c>
      <c r="O136" s="101">
        <v>10</v>
      </c>
      <c r="P136" s="101">
        <v>0</v>
      </c>
      <c r="Q136" s="101">
        <v>0</v>
      </c>
      <c r="R136" s="101">
        <v>4</v>
      </c>
      <c r="S136" s="101"/>
      <c r="T136" s="101"/>
      <c r="U136" s="101">
        <v>2</v>
      </c>
      <c r="V136" s="101"/>
      <c r="W136" s="101"/>
      <c r="X136" s="101">
        <v>49</v>
      </c>
      <c r="Y136" s="101"/>
      <c r="Z136" s="101"/>
      <c r="AA136" s="101"/>
      <c r="AB136" s="101"/>
      <c r="AC136" s="27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10944000</v>
      </c>
      <c r="AE136" s="27">
        <f t="shared" si="11"/>
        <v>12.820026427037773</v>
      </c>
      <c r="AF136" s="33"/>
      <c r="AG136" s="34"/>
      <c r="AH136" s="113"/>
      <c r="AI136" s="84">
        <v>12.820026427037773</v>
      </c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27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2852455.8800159045</v>
      </c>
      <c r="AV136" s="27">
        <f t="shared" si="9"/>
        <v>3830399.9999999995</v>
      </c>
      <c r="AW136" s="30" t="str">
        <f t="shared" si="8"/>
        <v>Credit is within Limit</v>
      </c>
      <c r="AX136" s="30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12"/>
      <c r="AZ136" s="12"/>
    </row>
    <row r="137" spans="1:52" ht="21" x14ac:dyDescent="0.35">
      <c r="A137" s="90">
        <v>129</v>
      </c>
      <c r="B137" s="31" t="s">
        <v>9</v>
      </c>
      <c r="C137" s="31" t="s">
        <v>32</v>
      </c>
      <c r="D137" s="31"/>
      <c r="E137" s="31" t="s">
        <v>621</v>
      </c>
      <c r="F137" s="31" t="s">
        <v>20</v>
      </c>
      <c r="G137" s="25">
        <f t="shared" ref="G137:G168" si="12">SUM(H137:AB137)</f>
        <v>0</v>
      </c>
      <c r="H137" s="101"/>
      <c r="I137" s="101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01"/>
      <c r="U137" s="101"/>
      <c r="V137" s="101"/>
      <c r="W137" s="101"/>
      <c r="X137" s="101"/>
      <c r="Y137" s="101"/>
      <c r="Z137" s="101"/>
      <c r="AA137" s="101"/>
      <c r="AB137" s="101"/>
      <c r="AC137" s="27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0</v>
      </c>
      <c r="AE137" s="27">
        <f t="shared" ref="AE137:AE168" si="13">SUM(AF137:AT137)</f>
        <v>0</v>
      </c>
      <c r="AF137" s="33"/>
      <c r="AG137" s="34"/>
      <c r="AH137" s="113"/>
      <c r="AI137" s="84">
        <v>0</v>
      </c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27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7">
        <f t="shared" si="9"/>
        <v>0</v>
      </c>
      <c r="AW137" s="30" t="str">
        <f t="shared" ref="AW137:AW200" si="14">IF(AU137&gt;AV137,"Credit is above Limit. Requires HOTM approval",IF(AU137=0," ",IF(AV137&gt;=AU137,"Credit is within Limit","CheckInput")))</f>
        <v xml:space="preserve"> </v>
      </c>
      <c r="AX137" s="30" t="str">
        <f>IFERROR(IF(VLOOKUP(C137,'Overdue Credits'!$A:$F,6,0)&gt;2,"High Risk Customer",IF(VLOOKUP(C137,'Overdue Credits'!$A:$F,6,0)&gt;0,"Medium Risk Customer","Low Risk Customer")),"Low Risk Customer")</f>
        <v>Low Risk Customer</v>
      </c>
      <c r="AY137" s="12"/>
      <c r="AZ137" s="12"/>
    </row>
    <row r="138" spans="1:52" ht="21" x14ac:dyDescent="0.35">
      <c r="A138" s="90">
        <v>130</v>
      </c>
      <c r="B138" s="31" t="s">
        <v>9</v>
      </c>
      <c r="C138" s="31" t="s">
        <v>26</v>
      </c>
      <c r="D138" s="31"/>
      <c r="E138" s="31" t="s">
        <v>616</v>
      </c>
      <c r="F138" s="31" t="s">
        <v>20</v>
      </c>
      <c r="G138" s="25">
        <f t="shared" si="12"/>
        <v>155</v>
      </c>
      <c r="H138" s="101"/>
      <c r="I138" s="101"/>
      <c r="J138" s="101">
        <v>2</v>
      </c>
      <c r="K138" s="101">
        <v>4</v>
      </c>
      <c r="L138" s="101">
        <v>0</v>
      </c>
      <c r="M138" s="101"/>
      <c r="N138" s="101"/>
      <c r="O138" s="101">
        <v>70</v>
      </c>
      <c r="P138" s="101">
        <v>0</v>
      </c>
      <c r="Q138" s="101">
        <v>1</v>
      </c>
      <c r="R138" s="101">
        <v>1</v>
      </c>
      <c r="S138" s="101"/>
      <c r="T138" s="101"/>
      <c r="U138" s="101">
        <v>3</v>
      </c>
      <c r="V138" s="101"/>
      <c r="W138" s="101"/>
      <c r="X138" s="101">
        <v>74</v>
      </c>
      <c r="Y138" s="101"/>
      <c r="Z138" s="101"/>
      <c r="AA138" s="101"/>
      <c r="AB138" s="101"/>
      <c r="AC138" s="27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26053000</v>
      </c>
      <c r="AE138" s="27">
        <f t="shared" si="13"/>
        <v>30.519019417362493</v>
      </c>
      <c r="AF138" s="33"/>
      <c r="AG138" s="34"/>
      <c r="AH138" s="113"/>
      <c r="AI138" s="84">
        <v>30.519019417362493</v>
      </c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27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6790481.8203631546</v>
      </c>
      <c r="AV138" s="27">
        <f t="shared" ref="AV138:AV201" si="15">AC138*0.35</f>
        <v>9118550</v>
      </c>
      <c r="AW138" s="30" t="str">
        <f t="shared" si="14"/>
        <v>Credit is within Limit</v>
      </c>
      <c r="AX138" s="30" t="str">
        <f>IFERROR(IF(VLOOKUP(C138,'Overdue Credits'!$A:$F,6,0)&gt;2,"High Risk Customer",IF(VLOOKUP(C138,'Overdue Credits'!$A:$F,6,0)&gt;0,"Medium Risk Customer","Low Risk Customer")),"Low Risk Customer")</f>
        <v>Low Risk Customer</v>
      </c>
      <c r="AY138" s="12"/>
      <c r="AZ138" s="12"/>
    </row>
    <row r="139" spans="1:52" ht="21" x14ac:dyDescent="0.35">
      <c r="A139" s="90">
        <v>131</v>
      </c>
      <c r="B139" s="31" t="s">
        <v>9</v>
      </c>
      <c r="C139" s="31" t="s">
        <v>29</v>
      </c>
      <c r="D139" s="31"/>
      <c r="E139" s="31" t="s">
        <v>615</v>
      </c>
      <c r="F139" s="31" t="s">
        <v>13</v>
      </c>
      <c r="G139" s="25">
        <f t="shared" si="12"/>
        <v>123</v>
      </c>
      <c r="H139" s="101"/>
      <c r="I139" s="101"/>
      <c r="J139" s="101">
        <v>4</v>
      </c>
      <c r="K139" s="101">
        <v>9</v>
      </c>
      <c r="L139" s="101">
        <v>0</v>
      </c>
      <c r="M139" s="101"/>
      <c r="N139" s="101">
        <v>0</v>
      </c>
      <c r="O139" s="101">
        <v>32</v>
      </c>
      <c r="P139" s="101">
        <v>0</v>
      </c>
      <c r="Q139" s="101">
        <v>1</v>
      </c>
      <c r="R139" s="101">
        <v>1</v>
      </c>
      <c r="S139" s="101"/>
      <c r="T139" s="101"/>
      <c r="U139" s="101">
        <v>3</v>
      </c>
      <c r="V139" s="101">
        <v>0</v>
      </c>
      <c r="W139" s="101"/>
      <c r="X139" s="101">
        <v>73</v>
      </c>
      <c r="Y139" s="101"/>
      <c r="Z139" s="101"/>
      <c r="AA139" s="101"/>
      <c r="AB139" s="101"/>
      <c r="AC139" s="27">
        <f>(VLOOKUP($H$8,Prices[],2,FALSE)*H139)+(VLOOKUP($I$8,Prices[],2,FALSE)*I139)+(VLOOKUP($J$8,Prices[],2,FALSE)*J139)+(VLOOKUP($K$8,Prices[],2,FALSE)*K139)+(VLOOKUP($L$8,Prices[],2,FALSE)*L139)+(VLOOKUP($M$8,Prices[],2,FALSE)*M139)+(VLOOKUP($N$8,Prices[],2,FALSE)*N139)+(VLOOKUP($T$8,Prices[],2,FALSE)*T139)+(VLOOKUP($U$8,Prices[],2,FALSE)*U139)+(VLOOKUP($V$8,Prices[],2,FALSE)*V139)+(VLOOKUP($W$8,Prices[],2,FALSE)*W139)+(VLOOKUP($X$8,Prices[],2,FALSE)*X139)+(VLOOKUP($Y$8,Prices[],2,FALSE)*Y139)+(VLOOKUP($Z$8,Prices[],2,FALSE)*Z139)+(VLOOKUP($AB$8,Prices[],2,FALSE)*AB139)+(VLOOKUP($O$8,Prices[],2,FALSE)*O139)+(VLOOKUP($P$8,Prices[],2,FALSE)*P139)+(VLOOKUP($Q$8,Prices[],2,FALSE)*Q139)+(VLOOKUP($R$8,Prices[],2,FALSE)*R139)+(VLOOKUP($AA$8,Prices[],2,FALSE)*AA139)+(VLOOKUP($S$8,Prices[],2,FALSE)*S139)</f>
        <v>19943000</v>
      </c>
      <c r="AE139" s="27">
        <f t="shared" si="13"/>
        <v>23.361639897150432</v>
      </c>
      <c r="AF139" s="33"/>
      <c r="AG139" s="34"/>
      <c r="AH139" s="113"/>
      <c r="AI139" s="84">
        <v>23.361639897150432</v>
      </c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27">
        <f>(VLOOKUP($AF$8,Prices[],2,FALSE)*AF139)+(VLOOKUP($AG$8,Prices[],2,FALSE)*AG139)+(VLOOKUP($AH$8,Prices[],2,FALSE)*AH139)+(VLOOKUP($AI$8,Prices[],2,FALSE)*AI139)+(VLOOKUP($AJ$8,Prices[],2,FALSE)*AJ139)+(VLOOKUP($AK$8,Prices[],2,FALSE)*AK139)+(VLOOKUP($AL$8,Prices[],2,FALSE)*AL139)+(VLOOKUP($AM$8,Prices[],2,FALSE)*AM139)+(VLOOKUP($AN$8,Prices[],2,FALSE)*AN139)+(VLOOKUP($AO$8,Prices[],2,FALSE)*AO139)+(VLOOKUP($AP$8,Prices[],2,FALSE)*AP139)+(VLOOKUP($AT$8,Prices[],2,FALSE)*AT139)+(VLOOKUP($AQ$8,Prices[],2,FALSE)*AQ139)+(VLOOKUP($AR$8,Prices[],2,FALSE)*AR139)+(VLOOKUP($AS$8,Prices[],2,FALSE)*AS139)</f>
        <v>5197964.8771159714</v>
      </c>
      <c r="AV139" s="27">
        <f t="shared" si="15"/>
        <v>6980050</v>
      </c>
      <c r="AW139" s="30" t="str">
        <f t="shared" si="14"/>
        <v>Credit is within Limit</v>
      </c>
      <c r="AX139" s="30" t="str">
        <f>IFERROR(IF(VLOOKUP(C139,'Overdue Credits'!$A:$F,6,0)&gt;2,"High Risk Customer",IF(VLOOKUP(C139,'Overdue Credits'!$A:$F,6,0)&gt;0,"Medium Risk Customer","Low Risk Customer")),"Low Risk Customer")</f>
        <v>Medium Risk Customer</v>
      </c>
      <c r="AY139" s="12"/>
      <c r="AZ139" s="12"/>
    </row>
    <row r="140" spans="1:52" ht="21" x14ac:dyDescent="0.35">
      <c r="A140" s="90">
        <v>132</v>
      </c>
      <c r="B140" s="31" t="s">
        <v>9</v>
      </c>
      <c r="C140" s="31" t="s">
        <v>28</v>
      </c>
      <c r="D140" s="31"/>
      <c r="E140" s="31" t="s">
        <v>628</v>
      </c>
      <c r="F140" s="31" t="s">
        <v>20</v>
      </c>
      <c r="G140" s="25">
        <f t="shared" si="12"/>
        <v>260</v>
      </c>
      <c r="H140" s="101"/>
      <c r="I140" s="101"/>
      <c r="J140" s="101">
        <v>4</v>
      </c>
      <c r="K140" s="101">
        <v>10</v>
      </c>
      <c r="L140" s="101">
        <v>0</v>
      </c>
      <c r="M140" s="101"/>
      <c r="N140" s="101">
        <v>0</v>
      </c>
      <c r="O140" s="101">
        <v>29</v>
      </c>
      <c r="P140" s="101">
        <v>1</v>
      </c>
      <c r="Q140" s="101">
        <v>3</v>
      </c>
      <c r="R140" s="101">
        <v>2</v>
      </c>
      <c r="S140" s="101"/>
      <c r="T140" s="101"/>
      <c r="U140" s="101">
        <v>4</v>
      </c>
      <c r="V140" s="101"/>
      <c r="W140" s="101"/>
      <c r="X140" s="101">
        <v>207</v>
      </c>
      <c r="Y140" s="101"/>
      <c r="Z140" s="101"/>
      <c r="AA140" s="101"/>
      <c r="AB140" s="101"/>
      <c r="AC140" s="27">
        <f>(VLOOKUP($H$8,Prices[],2,FALSE)*H140)+(VLOOKUP($I$8,Prices[],2,FALSE)*I140)+(VLOOKUP($J$8,Prices[],2,FALSE)*J140)+(VLOOKUP($K$8,Prices[],2,FALSE)*K140)+(VLOOKUP($L$8,Prices[],2,FALSE)*L140)+(VLOOKUP($M$8,Prices[],2,FALSE)*M140)+(VLOOKUP($N$8,Prices[],2,FALSE)*N140)+(VLOOKUP($T$8,Prices[],2,FALSE)*T140)+(VLOOKUP($U$8,Prices[],2,FALSE)*U140)+(VLOOKUP($V$8,Prices[],2,FALSE)*V140)+(VLOOKUP($W$8,Prices[],2,FALSE)*W140)+(VLOOKUP($X$8,Prices[],2,FALSE)*X140)+(VLOOKUP($Y$8,Prices[],2,FALSE)*Y140)+(VLOOKUP($Z$8,Prices[],2,FALSE)*Z140)+(VLOOKUP($AB$8,Prices[],2,FALSE)*AB140)+(VLOOKUP($O$8,Prices[],2,FALSE)*O140)+(VLOOKUP($P$8,Prices[],2,FALSE)*P140)+(VLOOKUP($Q$8,Prices[],2,FALSE)*Q140)+(VLOOKUP($R$8,Prices[],2,FALSE)*R140)+(VLOOKUP($AA$8,Prices[],2,FALSE)*AA140)+(VLOOKUP($S$8,Prices[],2,FALSE)*S140)</f>
        <v>40641000</v>
      </c>
      <c r="AE140" s="27">
        <f t="shared" si="13"/>
        <v>47.60770230457257</v>
      </c>
      <c r="AF140" s="33"/>
      <c r="AG140" s="34"/>
      <c r="AH140" s="113"/>
      <c r="AI140" s="84">
        <v>47.60770230457257</v>
      </c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27">
        <f>(VLOOKUP($AF$8,Prices[],2,FALSE)*AF140)+(VLOOKUP($AG$8,Prices[],2,FALSE)*AG140)+(VLOOKUP($AH$8,Prices[],2,FALSE)*AH140)+(VLOOKUP($AI$8,Prices[],2,FALSE)*AI140)+(VLOOKUP($AJ$8,Prices[],2,FALSE)*AJ140)+(VLOOKUP($AK$8,Prices[],2,FALSE)*AK140)+(VLOOKUP($AL$8,Prices[],2,FALSE)*AL140)+(VLOOKUP($AM$8,Prices[],2,FALSE)*AM140)+(VLOOKUP($AN$8,Prices[],2,FALSE)*AN140)+(VLOOKUP($AO$8,Prices[],2,FALSE)*AO140)+(VLOOKUP($AP$8,Prices[],2,FALSE)*AP140)+(VLOOKUP($AT$8,Prices[],2,FALSE)*AT140)+(VLOOKUP($AQ$8,Prices[],2,FALSE)*AQ140)+(VLOOKUP($AR$8,Prices[],2,FALSE)*AR140)+(VLOOKUP($AS$8,Prices[],2,FALSE)*AS140)</f>
        <v>10592713.762767397</v>
      </c>
      <c r="AV140" s="27">
        <f t="shared" si="15"/>
        <v>14224350</v>
      </c>
      <c r="AW140" s="30" t="str">
        <f t="shared" si="14"/>
        <v>Credit is within Limit</v>
      </c>
      <c r="AX140" s="30" t="str">
        <f>IFERROR(IF(VLOOKUP(C140,'Overdue Credits'!$A:$F,6,0)&gt;2,"High Risk Customer",IF(VLOOKUP(C140,'Overdue Credits'!$A:$F,6,0)&gt;0,"Medium Risk Customer","Low Risk Customer")),"Low Risk Customer")</f>
        <v>Low Risk Customer</v>
      </c>
      <c r="AY140" s="12"/>
      <c r="AZ140" s="12"/>
    </row>
    <row r="141" spans="1:52" ht="21" x14ac:dyDescent="0.35">
      <c r="A141" s="90">
        <v>133</v>
      </c>
      <c r="B141" s="31" t="s">
        <v>9</v>
      </c>
      <c r="C141" s="31" t="s">
        <v>31</v>
      </c>
      <c r="D141" s="31"/>
      <c r="E141" s="31" t="s">
        <v>625</v>
      </c>
      <c r="F141" s="31" t="s">
        <v>11</v>
      </c>
      <c r="G141" s="25">
        <f t="shared" si="12"/>
        <v>85</v>
      </c>
      <c r="H141" s="36"/>
      <c r="I141" s="36"/>
      <c r="J141" s="36">
        <v>2</v>
      </c>
      <c r="K141" s="36"/>
      <c r="L141" s="36">
        <v>3</v>
      </c>
      <c r="M141" s="36"/>
      <c r="N141" s="36"/>
      <c r="O141" s="36">
        <v>35</v>
      </c>
      <c r="P141" s="36"/>
      <c r="Q141" s="36"/>
      <c r="R141" s="36"/>
      <c r="S141" s="36"/>
      <c r="T141" s="36"/>
      <c r="U141" s="36">
        <v>5</v>
      </c>
      <c r="V141" s="36"/>
      <c r="W141" s="36"/>
      <c r="X141" s="36">
        <v>40</v>
      </c>
      <c r="Y141" s="36"/>
      <c r="Z141" s="36"/>
      <c r="AA141" s="36"/>
      <c r="AB141" s="36"/>
      <c r="AC141" s="27">
        <f>(VLOOKUP($H$8,Prices[],2,FALSE)*H141)+(VLOOKUP($I$8,Prices[],2,FALSE)*I141)+(VLOOKUP($J$8,Prices[],2,FALSE)*J141)+(VLOOKUP($K$8,Prices[],2,FALSE)*K141)+(VLOOKUP($L$8,Prices[],2,FALSE)*L141)+(VLOOKUP($M$8,Prices[],2,FALSE)*M141)+(VLOOKUP($N$8,Prices[],2,FALSE)*N141)+(VLOOKUP($T$8,Prices[],2,FALSE)*T141)+(VLOOKUP($U$8,Prices[],2,FALSE)*U141)+(VLOOKUP($V$8,Prices[],2,FALSE)*V141)+(VLOOKUP($W$8,Prices[],2,FALSE)*W141)+(VLOOKUP($X$8,Prices[],2,FALSE)*X141)+(VLOOKUP($Y$8,Prices[],2,FALSE)*Y141)+(VLOOKUP($Z$8,Prices[],2,FALSE)*Z141)+(VLOOKUP($AB$8,Prices[],2,FALSE)*AB141)+(VLOOKUP($O$8,Prices[],2,FALSE)*O141)+(VLOOKUP($P$8,Prices[],2,FALSE)*P141)+(VLOOKUP($Q$8,Prices[],2,FALSE)*Q141)+(VLOOKUP($R$8,Prices[],2,FALSE)*R141)+(VLOOKUP($AA$8,Prices[],2,FALSE)*AA141)+(VLOOKUP($S$8,Prices[],2,FALSE)*S141)</f>
        <v>14009500</v>
      </c>
      <c r="AE141" s="27">
        <f t="shared" si="13"/>
        <v>16.411016102849572</v>
      </c>
      <c r="AF141" s="33"/>
      <c r="AG141" s="34"/>
      <c r="AH141" s="81"/>
      <c r="AI141" s="84">
        <v>16.411016102849572</v>
      </c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27">
        <f>(VLOOKUP($AF$8,Prices[],2,FALSE)*AF141)+(VLOOKUP($AG$8,Prices[],2,FALSE)*AG141)+(VLOOKUP($AH$8,Prices[],2,FALSE)*AH141)+(VLOOKUP($AI$8,Prices[],2,FALSE)*AI141)+(VLOOKUP($AJ$8,Prices[],2,FALSE)*AJ141)+(VLOOKUP($AK$8,Prices[],2,FALSE)*AK141)+(VLOOKUP($AL$8,Prices[],2,FALSE)*AL141)+(VLOOKUP($AM$8,Prices[],2,FALSE)*AM141)+(VLOOKUP($AN$8,Prices[],2,FALSE)*AN141)+(VLOOKUP($AO$8,Prices[],2,FALSE)*AO141)+(VLOOKUP($AP$8,Prices[],2,FALSE)*AP141)+(VLOOKUP($AT$8,Prices[],2,FALSE)*AT141)+(VLOOKUP($AQ$8,Prices[],2,FALSE)*AQ141)+(VLOOKUP($AR$8,Prices[],2,FALSE)*AR141)+(VLOOKUP($AS$8,Prices[],2,FALSE)*AS141)</f>
        <v>3651451.08288403</v>
      </c>
      <c r="AV141" s="27">
        <f t="shared" si="15"/>
        <v>4903325</v>
      </c>
      <c r="AW141" s="30" t="str">
        <f t="shared" si="14"/>
        <v>Credit is within Limit</v>
      </c>
      <c r="AX141" s="30" t="str">
        <f>IFERROR(IF(VLOOKUP(C141,'Overdue Credits'!$A:$F,6,0)&gt;2,"High Risk Customer",IF(VLOOKUP(C141,'Overdue Credits'!$A:$F,6,0)&gt;0,"Medium Risk Customer","Low Risk Customer")),"Low Risk Customer")</f>
        <v>Medium Risk Customer</v>
      </c>
      <c r="AY141" s="12"/>
      <c r="AZ141" s="12"/>
    </row>
    <row r="142" spans="1:52" ht="21" x14ac:dyDescent="0.35">
      <c r="A142" s="90">
        <v>134</v>
      </c>
      <c r="B142" s="31" t="s">
        <v>431</v>
      </c>
      <c r="C142" s="31" t="s">
        <v>865</v>
      </c>
      <c r="D142" s="31"/>
      <c r="E142" s="31" t="s">
        <v>866</v>
      </c>
      <c r="F142" s="31" t="s">
        <v>13</v>
      </c>
      <c r="G142" s="25">
        <f t="shared" si="12"/>
        <v>0</v>
      </c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01"/>
      <c r="U142" s="101"/>
      <c r="V142" s="101"/>
      <c r="W142" s="101"/>
      <c r="X142" s="101"/>
      <c r="Y142" s="101"/>
      <c r="Z142" s="101"/>
      <c r="AA142" s="101"/>
      <c r="AB142" s="101"/>
      <c r="AC142" s="27">
        <f>(VLOOKUP($H$8,Prices[],2,FALSE)*H142)+(VLOOKUP($I$8,Prices[],2,FALSE)*I142)+(VLOOKUP($J$8,Prices[],2,FALSE)*J142)+(VLOOKUP($K$8,Prices[],2,FALSE)*K142)+(VLOOKUP($L$8,Prices[],2,FALSE)*L142)+(VLOOKUP($M$8,Prices[],2,FALSE)*M142)+(VLOOKUP($N$8,Prices[],2,FALSE)*N142)+(VLOOKUP($T$8,Prices[],2,FALSE)*T142)+(VLOOKUP($U$8,Prices[],2,FALSE)*U142)+(VLOOKUP($V$8,Prices[],2,FALSE)*V142)+(VLOOKUP($W$8,Prices[],2,FALSE)*W142)+(VLOOKUP($X$8,Prices[],2,FALSE)*X142)+(VLOOKUP($Y$8,Prices[],2,FALSE)*Y142)+(VLOOKUP($Z$8,Prices[],2,FALSE)*Z142)+(VLOOKUP($AB$8,Prices[],2,FALSE)*AB142)+(VLOOKUP($O$8,Prices[],2,FALSE)*O142)+(VLOOKUP($P$8,Prices[],2,FALSE)*P142)+(VLOOKUP($Q$8,Prices[],2,FALSE)*Q142)+(VLOOKUP($R$8,Prices[],2,FALSE)*R142)+(VLOOKUP($AA$8,Prices[],2,FALSE)*AA142)+(VLOOKUP($S$8,Prices[],2,FALSE)*S142)</f>
        <v>0</v>
      </c>
      <c r="AE142" s="27">
        <f t="shared" si="13"/>
        <v>0</v>
      </c>
      <c r="AF142" s="33"/>
      <c r="AG142" s="34"/>
      <c r="AH142" s="34"/>
      <c r="AI142" s="10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27">
        <f>(VLOOKUP($AF$8,Prices[],2,FALSE)*AF142)+(VLOOKUP($AG$8,Prices[],2,FALSE)*AG142)+(VLOOKUP($AH$8,Prices[],2,FALSE)*AH142)+(VLOOKUP($AI$8,Prices[],2,FALSE)*AI142)+(VLOOKUP($AJ$8,Prices[],2,FALSE)*AJ142)+(VLOOKUP($AK$8,Prices[],2,FALSE)*AK142)+(VLOOKUP($AL$8,Prices[],2,FALSE)*AL142)+(VLOOKUP($AM$8,Prices[],2,FALSE)*AM142)+(VLOOKUP($AN$8,Prices[],2,FALSE)*AN142)+(VLOOKUP($AO$8,Prices[],2,FALSE)*AO142)+(VLOOKUP($AP$8,Prices[],2,FALSE)*AP142)+(VLOOKUP($AT$8,Prices[],2,FALSE)*AT142)+(VLOOKUP($AQ$8,Prices[],2,FALSE)*AQ142)+(VLOOKUP($AR$8,Prices[],2,FALSE)*AR142)+(VLOOKUP($AS$8,Prices[],2,FALSE)*AS142)</f>
        <v>0</v>
      </c>
      <c r="AV142" s="27">
        <f t="shared" si="15"/>
        <v>0</v>
      </c>
      <c r="AW142" s="30" t="str">
        <f t="shared" si="14"/>
        <v xml:space="preserve"> </v>
      </c>
      <c r="AX142" s="30" t="str">
        <f>IFERROR(IF(VLOOKUP(C142,'Overdue Credits'!$A:$F,6,0)&gt;2,"High Risk Customer",IF(VLOOKUP(C142,'Overdue Credits'!$A:$F,6,0)&gt;0,"Medium Risk Customer","Low Risk Customer")),"Low Risk Customer")</f>
        <v>High Risk Customer</v>
      </c>
      <c r="AY142" s="12"/>
      <c r="AZ142" s="12"/>
    </row>
    <row r="143" spans="1:52" ht="21" x14ac:dyDescent="0.35">
      <c r="A143" s="90">
        <v>135</v>
      </c>
      <c r="B143" s="31" t="s">
        <v>431</v>
      </c>
      <c r="C143" s="31" t="s">
        <v>1039</v>
      </c>
      <c r="D143" s="31"/>
      <c r="E143" s="31" t="s">
        <v>1045</v>
      </c>
      <c r="F143" s="31" t="s">
        <v>11</v>
      </c>
      <c r="G143" s="25">
        <f t="shared" si="12"/>
        <v>0</v>
      </c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101"/>
      <c r="T143" s="101"/>
      <c r="U143" s="101"/>
      <c r="V143" s="101"/>
      <c r="W143" s="101"/>
      <c r="X143" s="101"/>
      <c r="Y143" s="101"/>
      <c r="Z143" s="101"/>
      <c r="AA143" s="101"/>
      <c r="AB143" s="101"/>
      <c r="AC143" s="27">
        <f>(VLOOKUP($H$8,Prices[],2,FALSE)*H143)+(VLOOKUP($I$8,Prices[],2,FALSE)*I143)+(VLOOKUP($J$8,Prices[],2,FALSE)*J143)+(VLOOKUP($K$8,Prices[],2,FALSE)*K143)+(VLOOKUP($L$8,Prices[],2,FALSE)*L143)+(VLOOKUP($M$8,Prices[],2,FALSE)*M143)+(VLOOKUP($N$8,Prices[],2,FALSE)*N143)+(VLOOKUP($T$8,Prices[],2,FALSE)*T143)+(VLOOKUP($U$8,Prices[],2,FALSE)*U143)+(VLOOKUP($V$8,Prices[],2,FALSE)*V143)+(VLOOKUP($W$8,Prices[],2,FALSE)*W143)+(VLOOKUP($X$8,Prices[],2,FALSE)*X143)+(VLOOKUP($Y$8,Prices[],2,FALSE)*Y143)+(VLOOKUP($Z$8,Prices[],2,FALSE)*Z143)+(VLOOKUP($AB$8,Prices[],2,FALSE)*AB143)+(VLOOKUP($O$8,Prices[],2,FALSE)*O143)+(VLOOKUP($P$8,Prices[],2,FALSE)*P143)+(VLOOKUP($Q$8,Prices[],2,FALSE)*Q143)+(VLOOKUP($R$8,Prices[],2,FALSE)*R143)+(VLOOKUP($AA$8,Prices[],2,FALSE)*AA143)+(VLOOKUP($S$8,Prices[],2,FALSE)*S143)</f>
        <v>0</v>
      </c>
      <c r="AE143" s="27">
        <f t="shared" si="13"/>
        <v>0</v>
      </c>
      <c r="AF143" s="33"/>
      <c r="AG143" s="34"/>
      <c r="AH143" s="34"/>
      <c r="AI143" s="10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27">
        <f>(VLOOKUP($AF$8,Prices[],2,FALSE)*AF143)+(VLOOKUP($AG$8,Prices[],2,FALSE)*AG143)+(VLOOKUP($AH$8,Prices[],2,FALSE)*AH143)+(VLOOKUP($AI$8,Prices[],2,FALSE)*AI143)+(VLOOKUP($AJ$8,Prices[],2,FALSE)*AJ143)+(VLOOKUP($AK$8,Prices[],2,FALSE)*AK143)+(VLOOKUP($AL$8,Prices[],2,FALSE)*AL143)+(VLOOKUP($AM$8,Prices[],2,FALSE)*AM143)+(VLOOKUP($AN$8,Prices[],2,FALSE)*AN143)+(VLOOKUP($AO$8,Prices[],2,FALSE)*AO143)+(VLOOKUP($AP$8,Prices[],2,FALSE)*AP143)+(VLOOKUP($AT$8,Prices[],2,FALSE)*AT143)+(VLOOKUP($AQ$8,Prices[],2,FALSE)*AQ143)+(VLOOKUP($AR$8,Prices[],2,FALSE)*AR143)+(VLOOKUP($AS$8,Prices[],2,FALSE)*AS143)</f>
        <v>0</v>
      </c>
      <c r="AV143" s="27">
        <f t="shared" si="15"/>
        <v>0</v>
      </c>
      <c r="AW143" s="30" t="str">
        <f t="shared" si="14"/>
        <v xml:space="preserve"> </v>
      </c>
      <c r="AX143" s="30" t="str">
        <f>IFERROR(IF(VLOOKUP(C143,'Overdue Credits'!$A:$F,6,0)&gt;2,"High Risk Customer",IF(VLOOKUP(C143,'Overdue Credits'!$A:$F,6,0)&gt;0,"Medium Risk Customer","Low Risk Customer")),"Low Risk Customer")</f>
        <v>Low Risk Customer</v>
      </c>
      <c r="AY143" s="12"/>
      <c r="AZ143" s="12"/>
    </row>
    <row r="144" spans="1:52" ht="21" x14ac:dyDescent="0.35">
      <c r="A144" s="90">
        <v>136</v>
      </c>
      <c r="B144" s="31" t="s">
        <v>431</v>
      </c>
      <c r="C144" s="31" t="s">
        <v>1040</v>
      </c>
      <c r="D144" s="31"/>
      <c r="E144" s="31" t="s">
        <v>532</v>
      </c>
      <c r="F144" s="31" t="s">
        <v>11</v>
      </c>
      <c r="G144" s="25">
        <f t="shared" si="12"/>
        <v>0</v>
      </c>
      <c r="H144" s="101"/>
      <c r="I144" s="101"/>
      <c r="J144" s="101"/>
      <c r="K144" s="101"/>
      <c r="L144" s="101"/>
      <c r="M144" s="101"/>
      <c r="N144" s="101"/>
      <c r="O144" s="101"/>
      <c r="P144" s="101"/>
      <c r="Q144" s="101"/>
      <c r="R144" s="101"/>
      <c r="S144" s="101"/>
      <c r="T144" s="101"/>
      <c r="U144" s="101"/>
      <c r="V144" s="101"/>
      <c r="W144" s="101"/>
      <c r="X144" s="101"/>
      <c r="Y144" s="101"/>
      <c r="Z144" s="101"/>
      <c r="AA144" s="101"/>
      <c r="AB144" s="101"/>
      <c r="AC144" s="27">
        <f>(VLOOKUP($H$8,Prices[],2,FALSE)*H144)+(VLOOKUP($I$8,Prices[],2,FALSE)*I144)+(VLOOKUP($J$8,Prices[],2,FALSE)*J144)+(VLOOKUP($K$8,Prices[],2,FALSE)*K144)+(VLOOKUP($L$8,Prices[],2,FALSE)*L144)+(VLOOKUP($M$8,Prices[],2,FALSE)*M144)+(VLOOKUP($N$8,Prices[],2,FALSE)*N144)+(VLOOKUP($T$8,Prices[],2,FALSE)*T144)+(VLOOKUP($U$8,Prices[],2,FALSE)*U144)+(VLOOKUP($V$8,Prices[],2,FALSE)*V144)+(VLOOKUP($W$8,Prices[],2,FALSE)*W144)+(VLOOKUP($X$8,Prices[],2,FALSE)*X144)+(VLOOKUP($Y$8,Prices[],2,FALSE)*Y144)+(VLOOKUP($Z$8,Prices[],2,FALSE)*Z144)+(VLOOKUP($AB$8,Prices[],2,FALSE)*AB144)+(VLOOKUP($O$8,Prices[],2,FALSE)*O144)+(VLOOKUP($P$8,Prices[],2,FALSE)*P144)+(VLOOKUP($Q$8,Prices[],2,FALSE)*Q144)+(VLOOKUP($R$8,Prices[],2,FALSE)*R144)+(VLOOKUP($AA$8,Prices[],2,FALSE)*AA144)+(VLOOKUP($S$8,Prices[],2,FALSE)*S144)</f>
        <v>0</v>
      </c>
      <c r="AE144" s="27">
        <f t="shared" si="13"/>
        <v>0</v>
      </c>
      <c r="AF144" s="33"/>
      <c r="AG144" s="34"/>
      <c r="AH144" s="34"/>
      <c r="AI144" s="10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27">
        <f>(VLOOKUP($AF$8,Prices[],2,FALSE)*AF144)+(VLOOKUP($AG$8,Prices[],2,FALSE)*AG144)+(VLOOKUP($AH$8,Prices[],2,FALSE)*AH144)+(VLOOKUP($AI$8,Prices[],2,FALSE)*AI144)+(VLOOKUP($AJ$8,Prices[],2,FALSE)*AJ144)+(VLOOKUP($AK$8,Prices[],2,FALSE)*AK144)+(VLOOKUP($AL$8,Prices[],2,FALSE)*AL144)+(VLOOKUP($AM$8,Prices[],2,FALSE)*AM144)+(VLOOKUP($AN$8,Prices[],2,FALSE)*AN144)+(VLOOKUP($AO$8,Prices[],2,FALSE)*AO144)+(VLOOKUP($AP$8,Prices[],2,FALSE)*AP144)+(VLOOKUP($AT$8,Prices[],2,FALSE)*AT144)+(VLOOKUP($AQ$8,Prices[],2,FALSE)*AQ144)+(VLOOKUP($AR$8,Prices[],2,FALSE)*AR144)+(VLOOKUP($AS$8,Prices[],2,FALSE)*AS144)</f>
        <v>0</v>
      </c>
      <c r="AV144" s="27">
        <f t="shared" si="15"/>
        <v>0</v>
      </c>
      <c r="AW144" s="30" t="str">
        <f t="shared" si="14"/>
        <v xml:space="preserve"> </v>
      </c>
      <c r="AX144" s="30" t="str">
        <f>IFERROR(IF(VLOOKUP(C144,'Overdue Credits'!$A:$F,6,0)&gt;2,"High Risk Customer",IF(VLOOKUP(C144,'Overdue Credits'!$A:$F,6,0)&gt;0,"Medium Risk Customer","Low Risk Customer")),"Low Risk Customer")</f>
        <v>Low Risk Customer</v>
      </c>
      <c r="AY144" s="12"/>
      <c r="AZ144" s="12"/>
    </row>
    <row r="145" spans="1:52" ht="21" x14ac:dyDescent="0.35">
      <c r="A145" s="90">
        <v>137</v>
      </c>
      <c r="B145" s="31" t="s">
        <v>431</v>
      </c>
      <c r="C145" s="31" t="s">
        <v>1041</v>
      </c>
      <c r="D145" s="31"/>
      <c r="E145" s="31" t="s">
        <v>1046</v>
      </c>
      <c r="F145" s="31" t="s">
        <v>11</v>
      </c>
      <c r="G145" s="25">
        <f t="shared" si="12"/>
        <v>0</v>
      </c>
      <c r="H145" s="101"/>
      <c r="I145" s="101"/>
      <c r="J145" s="101"/>
      <c r="K145" s="101"/>
      <c r="L145" s="101"/>
      <c r="M145" s="101"/>
      <c r="N145" s="101"/>
      <c r="O145" s="101"/>
      <c r="P145" s="101"/>
      <c r="Q145" s="101"/>
      <c r="R145" s="101"/>
      <c r="S145" s="101"/>
      <c r="T145" s="101"/>
      <c r="U145" s="101"/>
      <c r="V145" s="101"/>
      <c r="W145" s="101"/>
      <c r="X145" s="101"/>
      <c r="Y145" s="101"/>
      <c r="Z145" s="101"/>
      <c r="AA145" s="101"/>
      <c r="AB145" s="101"/>
      <c r="AC145" s="27">
        <f>(VLOOKUP($H$8,Prices[],2,FALSE)*H145)+(VLOOKUP($I$8,Prices[],2,FALSE)*I145)+(VLOOKUP($J$8,Prices[],2,FALSE)*J145)+(VLOOKUP($K$8,Prices[],2,FALSE)*K145)+(VLOOKUP($L$8,Prices[],2,FALSE)*L145)+(VLOOKUP($M$8,Prices[],2,FALSE)*M145)+(VLOOKUP($N$8,Prices[],2,FALSE)*N145)+(VLOOKUP($T$8,Prices[],2,FALSE)*T145)+(VLOOKUP($U$8,Prices[],2,FALSE)*U145)+(VLOOKUP($V$8,Prices[],2,FALSE)*V145)+(VLOOKUP($W$8,Prices[],2,FALSE)*W145)+(VLOOKUP($X$8,Prices[],2,FALSE)*X145)+(VLOOKUP($Y$8,Prices[],2,FALSE)*Y145)+(VLOOKUP($Z$8,Prices[],2,FALSE)*Z145)+(VLOOKUP($AB$8,Prices[],2,FALSE)*AB145)+(VLOOKUP($O$8,Prices[],2,FALSE)*O145)+(VLOOKUP($P$8,Prices[],2,FALSE)*P145)+(VLOOKUP($Q$8,Prices[],2,FALSE)*Q145)+(VLOOKUP($R$8,Prices[],2,FALSE)*R145)+(VLOOKUP($AA$8,Prices[],2,FALSE)*AA145)+(VLOOKUP($S$8,Prices[],2,FALSE)*S145)</f>
        <v>0</v>
      </c>
      <c r="AE145" s="27">
        <f t="shared" si="13"/>
        <v>0</v>
      </c>
      <c r="AF145" s="33"/>
      <c r="AG145" s="34"/>
      <c r="AH145" s="34"/>
      <c r="AI145" s="10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27">
        <f>(VLOOKUP($AF$8,Prices[],2,FALSE)*AF145)+(VLOOKUP($AG$8,Prices[],2,FALSE)*AG145)+(VLOOKUP($AH$8,Prices[],2,FALSE)*AH145)+(VLOOKUP($AI$8,Prices[],2,FALSE)*AI145)+(VLOOKUP($AJ$8,Prices[],2,FALSE)*AJ145)+(VLOOKUP($AK$8,Prices[],2,FALSE)*AK145)+(VLOOKUP($AL$8,Prices[],2,FALSE)*AL145)+(VLOOKUP($AM$8,Prices[],2,FALSE)*AM145)+(VLOOKUP($AN$8,Prices[],2,FALSE)*AN145)+(VLOOKUP($AO$8,Prices[],2,FALSE)*AO145)+(VLOOKUP($AP$8,Prices[],2,FALSE)*AP145)+(VLOOKUP($AT$8,Prices[],2,FALSE)*AT145)+(VLOOKUP($AQ$8,Prices[],2,FALSE)*AQ145)+(VLOOKUP($AR$8,Prices[],2,FALSE)*AR145)+(VLOOKUP($AS$8,Prices[],2,FALSE)*AS145)</f>
        <v>0</v>
      </c>
      <c r="AV145" s="27">
        <f t="shared" si="15"/>
        <v>0</v>
      </c>
      <c r="AW145" s="30" t="str">
        <f t="shared" si="14"/>
        <v xml:space="preserve"> </v>
      </c>
      <c r="AX145" s="30" t="str">
        <f>IFERROR(IF(VLOOKUP(C145,'Overdue Credits'!$A:$F,6,0)&gt;2,"High Risk Customer",IF(VLOOKUP(C145,'Overdue Credits'!$A:$F,6,0)&gt;0,"Medium Risk Customer","Low Risk Customer")),"Low Risk Customer")</f>
        <v>Low Risk Customer</v>
      </c>
      <c r="AY145" s="12"/>
      <c r="AZ145" s="12"/>
    </row>
    <row r="146" spans="1:52" ht="21" x14ac:dyDescent="0.35">
      <c r="A146" s="90">
        <v>138</v>
      </c>
      <c r="B146" s="31" t="s">
        <v>431</v>
      </c>
      <c r="C146" s="31" t="s">
        <v>446</v>
      </c>
      <c r="D146" s="31"/>
      <c r="E146" s="31" t="s">
        <v>631</v>
      </c>
      <c r="F146" s="31" t="s">
        <v>13</v>
      </c>
      <c r="G146" s="25">
        <f t="shared" si="12"/>
        <v>0</v>
      </c>
      <c r="H146" s="101"/>
      <c r="I146" s="101"/>
      <c r="J146" s="101"/>
      <c r="K146" s="101"/>
      <c r="L146" s="101"/>
      <c r="M146" s="101"/>
      <c r="N146" s="101"/>
      <c r="O146" s="101"/>
      <c r="P146" s="101"/>
      <c r="Q146" s="101"/>
      <c r="R146" s="101"/>
      <c r="S146" s="101"/>
      <c r="T146" s="101"/>
      <c r="U146" s="101"/>
      <c r="V146" s="101"/>
      <c r="W146" s="101"/>
      <c r="X146" s="101"/>
      <c r="Y146" s="101"/>
      <c r="Z146" s="101"/>
      <c r="AA146" s="101"/>
      <c r="AB146" s="101"/>
      <c r="AC146" s="27">
        <f>(VLOOKUP($H$8,Prices[],2,FALSE)*H146)+(VLOOKUP($I$8,Prices[],2,FALSE)*I146)+(VLOOKUP($J$8,Prices[],2,FALSE)*J146)+(VLOOKUP($K$8,Prices[],2,FALSE)*K146)+(VLOOKUP($L$8,Prices[],2,FALSE)*L146)+(VLOOKUP($M$8,Prices[],2,FALSE)*M146)+(VLOOKUP($N$8,Prices[],2,FALSE)*N146)+(VLOOKUP($T$8,Prices[],2,FALSE)*T146)+(VLOOKUP($U$8,Prices[],2,FALSE)*U146)+(VLOOKUP($V$8,Prices[],2,FALSE)*V146)+(VLOOKUP($W$8,Prices[],2,FALSE)*W146)+(VLOOKUP($X$8,Prices[],2,FALSE)*X146)+(VLOOKUP($Y$8,Prices[],2,FALSE)*Y146)+(VLOOKUP($Z$8,Prices[],2,FALSE)*Z146)+(VLOOKUP($AB$8,Prices[],2,FALSE)*AB146)+(VLOOKUP($O$8,Prices[],2,FALSE)*O146)+(VLOOKUP($P$8,Prices[],2,FALSE)*P146)+(VLOOKUP($Q$8,Prices[],2,FALSE)*Q146)+(VLOOKUP($R$8,Prices[],2,FALSE)*R146)+(VLOOKUP($AA$8,Prices[],2,FALSE)*AA146)+(VLOOKUP($S$8,Prices[],2,FALSE)*S146)</f>
        <v>0</v>
      </c>
      <c r="AE146" s="27">
        <f t="shared" si="13"/>
        <v>0</v>
      </c>
      <c r="AF146" s="33"/>
      <c r="AG146" s="34"/>
      <c r="AH146" s="34"/>
      <c r="AI146" s="10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27">
        <f>(VLOOKUP($AF$8,Prices[],2,FALSE)*AF146)+(VLOOKUP($AG$8,Prices[],2,FALSE)*AG146)+(VLOOKUP($AH$8,Prices[],2,FALSE)*AH146)+(VLOOKUP($AI$8,Prices[],2,FALSE)*AI146)+(VLOOKUP($AJ$8,Prices[],2,FALSE)*AJ146)+(VLOOKUP($AK$8,Prices[],2,FALSE)*AK146)+(VLOOKUP($AL$8,Prices[],2,FALSE)*AL146)+(VLOOKUP($AM$8,Prices[],2,FALSE)*AM146)+(VLOOKUP($AN$8,Prices[],2,FALSE)*AN146)+(VLOOKUP($AO$8,Prices[],2,FALSE)*AO146)+(VLOOKUP($AP$8,Prices[],2,FALSE)*AP146)+(VLOOKUP($AT$8,Prices[],2,FALSE)*AT146)+(VLOOKUP($AQ$8,Prices[],2,FALSE)*AQ146)+(VLOOKUP($AR$8,Prices[],2,FALSE)*AR146)+(VLOOKUP($AS$8,Prices[],2,FALSE)*AS146)</f>
        <v>0</v>
      </c>
      <c r="AV146" s="27">
        <f t="shared" si="15"/>
        <v>0</v>
      </c>
      <c r="AW146" s="30" t="str">
        <f t="shared" si="14"/>
        <v xml:space="preserve"> </v>
      </c>
      <c r="AX146" s="30" t="str">
        <f>IFERROR(IF(VLOOKUP(C146,'Overdue Credits'!$A:$F,6,0)&gt;2,"High Risk Customer",IF(VLOOKUP(C146,'Overdue Credits'!$A:$F,6,0)&gt;0,"Medium Risk Customer","Low Risk Customer")),"Low Risk Customer")</f>
        <v>Low Risk Customer</v>
      </c>
      <c r="AY146" s="12"/>
      <c r="AZ146" s="12"/>
    </row>
    <row r="147" spans="1:52" ht="21" x14ac:dyDescent="0.35">
      <c r="A147" s="90">
        <v>139</v>
      </c>
      <c r="B147" s="31" t="s">
        <v>431</v>
      </c>
      <c r="C147" s="31" t="s">
        <v>1042</v>
      </c>
      <c r="D147" s="31"/>
      <c r="E147" s="31" t="s">
        <v>1047</v>
      </c>
      <c r="F147" s="31" t="s">
        <v>11</v>
      </c>
      <c r="G147" s="25">
        <f t="shared" si="12"/>
        <v>0</v>
      </c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  <c r="S147" s="101"/>
      <c r="T147" s="101"/>
      <c r="U147" s="101"/>
      <c r="V147" s="101"/>
      <c r="W147" s="101"/>
      <c r="X147" s="101"/>
      <c r="Y147" s="101"/>
      <c r="Z147" s="101"/>
      <c r="AA147" s="101"/>
      <c r="AB147" s="101"/>
      <c r="AC147" s="27">
        <f>(VLOOKUP($H$8,Prices[],2,FALSE)*H147)+(VLOOKUP($I$8,Prices[],2,FALSE)*I147)+(VLOOKUP($J$8,Prices[],2,FALSE)*J147)+(VLOOKUP($K$8,Prices[],2,FALSE)*K147)+(VLOOKUP($L$8,Prices[],2,FALSE)*L147)+(VLOOKUP($M$8,Prices[],2,FALSE)*M147)+(VLOOKUP($N$8,Prices[],2,FALSE)*N147)+(VLOOKUP($T$8,Prices[],2,FALSE)*T147)+(VLOOKUP($U$8,Prices[],2,FALSE)*U147)+(VLOOKUP($V$8,Prices[],2,FALSE)*V147)+(VLOOKUP($W$8,Prices[],2,FALSE)*W147)+(VLOOKUP($X$8,Prices[],2,FALSE)*X147)+(VLOOKUP($Y$8,Prices[],2,FALSE)*Y147)+(VLOOKUP($Z$8,Prices[],2,FALSE)*Z147)+(VLOOKUP($AB$8,Prices[],2,FALSE)*AB147)+(VLOOKUP($O$8,Prices[],2,FALSE)*O147)+(VLOOKUP($P$8,Prices[],2,FALSE)*P147)+(VLOOKUP($Q$8,Prices[],2,FALSE)*Q147)+(VLOOKUP($R$8,Prices[],2,FALSE)*R147)+(VLOOKUP($AA$8,Prices[],2,FALSE)*AA147)+(VLOOKUP($S$8,Prices[],2,FALSE)*S147)</f>
        <v>0</v>
      </c>
      <c r="AE147" s="27">
        <f t="shared" si="13"/>
        <v>0</v>
      </c>
      <c r="AF147" s="33"/>
      <c r="AG147" s="34"/>
      <c r="AH147" s="34"/>
      <c r="AI147" s="10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27">
        <f>(VLOOKUP($AF$8,Prices[],2,FALSE)*AF147)+(VLOOKUP($AG$8,Prices[],2,FALSE)*AG147)+(VLOOKUP($AH$8,Prices[],2,FALSE)*AH147)+(VLOOKUP($AI$8,Prices[],2,FALSE)*AI147)+(VLOOKUP($AJ$8,Prices[],2,FALSE)*AJ147)+(VLOOKUP($AK$8,Prices[],2,FALSE)*AK147)+(VLOOKUP($AL$8,Prices[],2,FALSE)*AL147)+(VLOOKUP($AM$8,Prices[],2,FALSE)*AM147)+(VLOOKUP($AN$8,Prices[],2,FALSE)*AN147)+(VLOOKUP($AO$8,Prices[],2,FALSE)*AO147)+(VLOOKUP($AP$8,Prices[],2,FALSE)*AP147)+(VLOOKUP($AT$8,Prices[],2,FALSE)*AT147)+(VLOOKUP($AQ$8,Prices[],2,FALSE)*AQ147)+(VLOOKUP($AR$8,Prices[],2,FALSE)*AR147)+(VLOOKUP($AS$8,Prices[],2,FALSE)*AS147)</f>
        <v>0</v>
      </c>
      <c r="AV147" s="27">
        <f t="shared" si="15"/>
        <v>0</v>
      </c>
      <c r="AW147" s="30" t="str">
        <f t="shared" si="14"/>
        <v xml:space="preserve"> </v>
      </c>
      <c r="AX147" s="30" t="str">
        <f>IFERROR(IF(VLOOKUP(C147,'Overdue Credits'!$A:$F,6,0)&gt;2,"High Risk Customer",IF(VLOOKUP(C147,'Overdue Credits'!$A:$F,6,0)&gt;0,"Medium Risk Customer","Low Risk Customer")),"Low Risk Customer")</f>
        <v>Low Risk Customer</v>
      </c>
      <c r="AY147" s="12"/>
      <c r="AZ147" s="12"/>
    </row>
    <row r="148" spans="1:52" ht="21" x14ac:dyDescent="0.35">
      <c r="A148" s="90">
        <v>140</v>
      </c>
      <c r="B148" s="31" t="s">
        <v>431</v>
      </c>
      <c r="C148" s="31" t="s">
        <v>1043</v>
      </c>
      <c r="D148" s="31"/>
      <c r="E148" s="31" t="s">
        <v>1048</v>
      </c>
      <c r="F148" s="31" t="s">
        <v>11</v>
      </c>
      <c r="G148" s="25">
        <f t="shared" si="12"/>
        <v>0</v>
      </c>
      <c r="H148" s="101"/>
      <c r="I148" s="101"/>
      <c r="J148" s="101"/>
      <c r="K148" s="101"/>
      <c r="L148" s="101"/>
      <c r="M148" s="101"/>
      <c r="N148" s="101"/>
      <c r="O148" s="101"/>
      <c r="P148" s="101"/>
      <c r="Q148" s="101"/>
      <c r="R148" s="101"/>
      <c r="S148" s="101"/>
      <c r="T148" s="101"/>
      <c r="U148" s="101"/>
      <c r="V148" s="101"/>
      <c r="W148" s="101"/>
      <c r="X148" s="101"/>
      <c r="Y148" s="101"/>
      <c r="Z148" s="101"/>
      <c r="AA148" s="101"/>
      <c r="AB148" s="101"/>
      <c r="AC148" s="27">
        <f>(VLOOKUP($H$8,Prices[],2,FALSE)*H148)+(VLOOKUP($I$8,Prices[],2,FALSE)*I148)+(VLOOKUP($J$8,Prices[],2,FALSE)*J148)+(VLOOKUP($K$8,Prices[],2,FALSE)*K148)+(VLOOKUP($L$8,Prices[],2,FALSE)*L148)+(VLOOKUP($M$8,Prices[],2,FALSE)*M148)+(VLOOKUP($N$8,Prices[],2,FALSE)*N148)+(VLOOKUP($T$8,Prices[],2,FALSE)*T148)+(VLOOKUP($U$8,Prices[],2,FALSE)*U148)+(VLOOKUP($V$8,Prices[],2,FALSE)*V148)+(VLOOKUP($W$8,Prices[],2,FALSE)*W148)+(VLOOKUP($X$8,Prices[],2,FALSE)*X148)+(VLOOKUP($Y$8,Prices[],2,FALSE)*Y148)+(VLOOKUP($Z$8,Prices[],2,FALSE)*Z148)+(VLOOKUP($AB$8,Prices[],2,FALSE)*AB148)+(VLOOKUP($O$8,Prices[],2,FALSE)*O148)+(VLOOKUP($P$8,Prices[],2,FALSE)*P148)+(VLOOKUP($Q$8,Prices[],2,FALSE)*Q148)+(VLOOKUP($R$8,Prices[],2,FALSE)*R148)+(VLOOKUP($AA$8,Prices[],2,FALSE)*AA148)+(VLOOKUP($S$8,Prices[],2,FALSE)*S148)</f>
        <v>0</v>
      </c>
      <c r="AE148" s="27">
        <f t="shared" si="13"/>
        <v>0</v>
      </c>
      <c r="AF148" s="33"/>
      <c r="AG148" s="34"/>
      <c r="AH148" s="34"/>
      <c r="AI148" s="10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27">
        <f>(VLOOKUP($AF$8,Prices[],2,FALSE)*AF148)+(VLOOKUP($AG$8,Prices[],2,FALSE)*AG148)+(VLOOKUP($AH$8,Prices[],2,FALSE)*AH148)+(VLOOKUP($AI$8,Prices[],2,FALSE)*AI148)+(VLOOKUP($AJ$8,Prices[],2,FALSE)*AJ148)+(VLOOKUP($AK$8,Prices[],2,FALSE)*AK148)+(VLOOKUP($AL$8,Prices[],2,FALSE)*AL148)+(VLOOKUP($AM$8,Prices[],2,FALSE)*AM148)+(VLOOKUP($AN$8,Prices[],2,FALSE)*AN148)+(VLOOKUP($AO$8,Prices[],2,FALSE)*AO148)+(VLOOKUP($AP$8,Prices[],2,FALSE)*AP148)+(VLOOKUP($AT$8,Prices[],2,FALSE)*AT148)+(VLOOKUP($AQ$8,Prices[],2,FALSE)*AQ148)+(VLOOKUP($AR$8,Prices[],2,FALSE)*AR148)+(VLOOKUP($AS$8,Prices[],2,FALSE)*AS148)</f>
        <v>0</v>
      </c>
      <c r="AV148" s="27">
        <f t="shared" si="15"/>
        <v>0</v>
      </c>
      <c r="AW148" s="30" t="str">
        <f t="shared" si="14"/>
        <v xml:space="preserve"> </v>
      </c>
      <c r="AX148" s="30" t="str">
        <f>IFERROR(IF(VLOOKUP(C148,'Overdue Credits'!$A:$F,6,0)&gt;2,"High Risk Customer",IF(VLOOKUP(C148,'Overdue Credits'!$A:$F,6,0)&gt;0,"Medium Risk Customer","Low Risk Customer")),"Low Risk Customer")</f>
        <v>Low Risk Customer</v>
      </c>
      <c r="AY148" s="12"/>
      <c r="AZ148" s="12"/>
    </row>
    <row r="149" spans="1:52" ht="21" x14ac:dyDescent="0.35">
      <c r="A149" s="90">
        <v>141</v>
      </c>
      <c r="B149" s="31" t="s">
        <v>431</v>
      </c>
      <c r="C149" s="31" t="s">
        <v>1044</v>
      </c>
      <c r="D149" s="31"/>
      <c r="E149" s="31" t="s">
        <v>1049</v>
      </c>
      <c r="F149" s="31" t="s">
        <v>11</v>
      </c>
      <c r="G149" s="25">
        <f t="shared" si="12"/>
        <v>0</v>
      </c>
      <c r="H149" s="101"/>
      <c r="I149" s="101"/>
      <c r="J149" s="101"/>
      <c r="K149" s="101"/>
      <c r="L149" s="101"/>
      <c r="M149" s="101"/>
      <c r="N149" s="101"/>
      <c r="O149" s="101"/>
      <c r="P149" s="101"/>
      <c r="Q149" s="101"/>
      <c r="R149" s="101"/>
      <c r="S149" s="101"/>
      <c r="T149" s="101"/>
      <c r="U149" s="101"/>
      <c r="V149" s="101"/>
      <c r="W149" s="101"/>
      <c r="X149" s="101"/>
      <c r="Y149" s="101"/>
      <c r="Z149" s="101"/>
      <c r="AA149" s="101"/>
      <c r="AB149" s="101"/>
      <c r="AC149" s="27">
        <f>(VLOOKUP($H$8,Prices[],2,FALSE)*H149)+(VLOOKUP($I$8,Prices[],2,FALSE)*I149)+(VLOOKUP($J$8,Prices[],2,FALSE)*J149)+(VLOOKUP($K$8,Prices[],2,FALSE)*K149)+(VLOOKUP($L$8,Prices[],2,FALSE)*L149)+(VLOOKUP($M$8,Prices[],2,FALSE)*M149)+(VLOOKUP($N$8,Prices[],2,FALSE)*N149)+(VLOOKUP($T$8,Prices[],2,FALSE)*T149)+(VLOOKUP($U$8,Prices[],2,FALSE)*U149)+(VLOOKUP($V$8,Prices[],2,FALSE)*V149)+(VLOOKUP($W$8,Prices[],2,FALSE)*W149)+(VLOOKUP($X$8,Prices[],2,FALSE)*X149)+(VLOOKUP($Y$8,Prices[],2,FALSE)*Y149)+(VLOOKUP($Z$8,Prices[],2,FALSE)*Z149)+(VLOOKUP($AB$8,Prices[],2,FALSE)*AB149)+(VLOOKUP($O$8,Prices[],2,FALSE)*O149)+(VLOOKUP($P$8,Prices[],2,FALSE)*P149)+(VLOOKUP($Q$8,Prices[],2,FALSE)*Q149)+(VLOOKUP($R$8,Prices[],2,FALSE)*R149)+(VLOOKUP($AA$8,Prices[],2,FALSE)*AA149)+(VLOOKUP($S$8,Prices[],2,FALSE)*S149)</f>
        <v>0</v>
      </c>
      <c r="AE149" s="27">
        <f t="shared" si="13"/>
        <v>0</v>
      </c>
      <c r="AF149" s="33"/>
      <c r="AG149" s="34"/>
      <c r="AH149" s="34"/>
      <c r="AI149" s="10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27">
        <f>(VLOOKUP($AF$8,Prices[],2,FALSE)*AF149)+(VLOOKUP($AG$8,Prices[],2,FALSE)*AG149)+(VLOOKUP($AH$8,Prices[],2,FALSE)*AH149)+(VLOOKUP($AI$8,Prices[],2,FALSE)*AI149)+(VLOOKUP($AJ$8,Prices[],2,FALSE)*AJ149)+(VLOOKUP($AK$8,Prices[],2,FALSE)*AK149)+(VLOOKUP($AL$8,Prices[],2,FALSE)*AL149)+(VLOOKUP($AM$8,Prices[],2,FALSE)*AM149)+(VLOOKUP($AN$8,Prices[],2,FALSE)*AN149)+(VLOOKUP($AO$8,Prices[],2,FALSE)*AO149)+(VLOOKUP($AP$8,Prices[],2,FALSE)*AP149)+(VLOOKUP($AT$8,Prices[],2,FALSE)*AT149)+(VLOOKUP($AQ$8,Prices[],2,FALSE)*AQ149)+(VLOOKUP($AR$8,Prices[],2,FALSE)*AR149)+(VLOOKUP($AS$8,Prices[],2,FALSE)*AS149)</f>
        <v>0</v>
      </c>
      <c r="AV149" s="27">
        <f t="shared" si="15"/>
        <v>0</v>
      </c>
      <c r="AW149" s="30" t="str">
        <f t="shared" si="14"/>
        <v xml:space="preserve"> </v>
      </c>
      <c r="AX149" s="30" t="str">
        <f>IFERROR(IF(VLOOKUP(C149,'Overdue Credits'!$A:$F,6,0)&gt;2,"High Risk Customer",IF(VLOOKUP(C149,'Overdue Credits'!$A:$F,6,0)&gt;0,"Medium Risk Customer","Low Risk Customer")),"Low Risk Customer")</f>
        <v>Low Risk Customer</v>
      </c>
      <c r="AY149" s="12"/>
      <c r="AZ149" s="12"/>
    </row>
    <row r="150" spans="1:52" ht="21" x14ac:dyDescent="0.35">
      <c r="A150" s="90">
        <v>142</v>
      </c>
      <c r="B150" s="31" t="s">
        <v>431</v>
      </c>
      <c r="C150" s="31" t="s">
        <v>437</v>
      </c>
      <c r="D150" s="31"/>
      <c r="E150" s="31" t="s">
        <v>779</v>
      </c>
      <c r="F150" s="31" t="s">
        <v>933</v>
      </c>
      <c r="G150" s="25">
        <f t="shared" si="12"/>
        <v>1300</v>
      </c>
      <c r="H150" s="101"/>
      <c r="I150" s="101"/>
      <c r="J150" s="101">
        <v>800</v>
      </c>
      <c r="K150" s="101">
        <v>100</v>
      </c>
      <c r="L150" s="101">
        <v>15</v>
      </c>
      <c r="M150" s="101">
        <v>10</v>
      </c>
      <c r="N150" s="101">
        <v>0</v>
      </c>
      <c r="O150" s="101">
        <v>100</v>
      </c>
      <c r="P150" s="101">
        <v>50</v>
      </c>
      <c r="Q150" s="101">
        <v>5</v>
      </c>
      <c r="R150" s="101">
        <v>50</v>
      </c>
      <c r="S150" s="101">
        <v>0</v>
      </c>
      <c r="T150" s="101">
        <v>0</v>
      </c>
      <c r="U150" s="101">
        <v>5</v>
      </c>
      <c r="V150" s="101">
        <v>15</v>
      </c>
      <c r="W150" s="101">
        <v>40</v>
      </c>
      <c r="X150" s="101">
        <v>100</v>
      </c>
      <c r="Y150" s="101">
        <v>10</v>
      </c>
      <c r="Z150" s="101"/>
      <c r="AA150" s="101">
        <v>0</v>
      </c>
      <c r="AB150" s="101"/>
      <c r="AC150" s="27">
        <f>(VLOOKUP($H$8,Prices[],2,FALSE)*H150)+(VLOOKUP($I$8,Prices[],2,FALSE)*I150)+(VLOOKUP($J$8,Prices[],2,FALSE)*J150)+(VLOOKUP($K$8,Prices[],2,FALSE)*K150)+(VLOOKUP($L$8,Prices[],2,FALSE)*L150)+(VLOOKUP($M$8,Prices[],2,FALSE)*M150)+(VLOOKUP($N$8,Prices[],2,FALSE)*N150)+(VLOOKUP($T$8,Prices[],2,FALSE)*T150)+(VLOOKUP($U$8,Prices[],2,FALSE)*U150)+(VLOOKUP($V$8,Prices[],2,FALSE)*V150)+(VLOOKUP($W$8,Prices[],2,FALSE)*W150)+(VLOOKUP($X$8,Prices[],2,FALSE)*X150)+(VLOOKUP($Y$8,Prices[],2,FALSE)*Y150)+(VLOOKUP($Z$8,Prices[],2,FALSE)*Z150)+(VLOOKUP($AB$8,Prices[],2,FALSE)*AB150)+(VLOOKUP($O$8,Prices[],2,FALSE)*O150)+(VLOOKUP($P$8,Prices[],2,FALSE)*P150)+(VLOOKUP($Q$8,Prices[],2,FALSE)*Q150)+(VLOOKUP($R$8,Prices[],2,FALSE)*R150)+(VLOOKUP($AA$8,Prices[],2,FALSE)*AA150)+(VLOOKUP($S$8,Prices[],2,FALSE)*S150)</f>
        <v>256282500</v>
      </c>
      <c r="AE150" s="27">
        <f t="shared" si="13"/>
        <v>287.95786516853934</v>
      </c>
      <c r="AF150" s="33"/>
      <c r="AG150" s="34"/>
      <c r="AH150" s="34"/>
      <c r="AI150" s="104">
        <v>287.95786516853934</v>
      </c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27">
        <f>(VLOOKUP($AF$8,Prices[],2,FALSE)*AF150)+(VLOOKUP($AG$8,Prices[],2,FALSE)*AG150)+(VLOOKUP($AH$8,Prices[],2,FALSE)*AH150)+(VLOOKUP($AI$8,Prices[],2,FALSE)*AI150)+(VLOOKUP($AJ$8,Prices[],2,FALSE)*AJ150)+(VLOOKUP($AK$8,Prices[],2,FALSE)*AK150)+(VLOOKUP($AL$8,Prices[],2,FALSE)*AL150)+(VLOOKUP($AM$8,Prices[],2,FALSE)*AM150)+(VLOOKUP($AN$8,Prices[],2,FALSE)*AN150)+(VLOOKUP($AO$8,Prices[],2,FALSE)*AO150)+(VLOOKUP($AP$8,Prices[],2,FALSE)*AP150)+(VLOOKUP($AT$8,Prices[],2,FALSE)*AT150)+(VLOOKUP($AQ$8,Prices[],2,FALSE)*AQ150)+(VLOOKUP($AR$8,Prices[],2,FALSE)*AR150)+(VLOOKUP($AS$8,Prices[],2,FALSE)*AS150)</f>
        <v>64070625</v>
      </c>
      <c r="AV150" s="27">
        <f t="shared" si="15"/>
        <v>89698875</v>
      </c>
      <c r="AW150" s="30" t="str">
        <f t="shared" si="14"/>
        <v>Credit is within Limit</v>
      </c>
      <c r="AX150" s="30" t="str">
        <f>IFERROR(IF(VLOOKUP(C150,'Overdue Credits'!$A:$F,6,0)&gt;2,"High Risk Customer",IF(VLOOKUP(C150,'Overdue Credits'!$A:$F,6,0)&gt;0,"Medium Risk Customer","Low Risk Customer")),"Low Risk Customer")</f>
        <v>Low Risk Customer</v>
      </c>
      <c r="AY150" s="12"/>
      <c r="AZ150" s="12"/>
    </row>
    <row r="151" spans="1:52" ht="21" x14ac:dyDescent="0.35">
      <c r="A151" s="90">
        <v>143</v>
      </c>
      <c r="B151" s="31" t="s">
        <v>431</v>
      </c>
      <c r="C151" s="31" t="s">
        <v>1139</v>
      </c>
      <c r="D151" s="31"/>
      <c r="E151" s="31" t="s">
        <v>629</v>
      </c>
      <c r="F151" s="31" t="s">
        <v>11</v>
      </c>
      <c r="G151" s="25">
        <f t="shared" si="12"/>
        <v>80</v>
      </c>
      <c r="H151" s="101"/>
      <c r="I151" s="101"/>
      <c r="J151" s="101">
        <v>49</v>
      </c>
      <c r="K151" s="101">
        <v>4</v>
      </c>
      <c r="L151" s="101">
        <v>2</v>
      </c>
      <c r="M151" s="101">
        <v>0</v>
      </c>
      <c r="N151" s="101">
        <v>0</v>
      </c>
      <c r="O151" s="101">
        <v>10</v>
      </c>
      <c r="P151" s="101">
        <v>5</v>
      </c>
      <c r="Q151" s="101">
        <v>0</v>
      </c>
      <c r="R151" s="101">
        <v>5</v>
      </c>
      <c r="S151" s="101">
        <v>0</v>
      </c>
      <c r="T151" s="101">
        <v>0</v>
      </c>
      <c r="U151" s="101">
        <v>0</v>
      </c>
      <c r="V151" s="101">
        <v>0</v>
      </c>
      <c r="W151" s="101">
        <v>0</v>
      </c>
      <c r="X151" s="101">
        <v>5</v>
      </c>
      <c r="Y151" s="101">
        <v>0</v>
      </c>
      <c r="Z151" s="101"/>
      <c r="AA151" s="101">
        <v>0</v>
      </c>
      <c r="AB151" s="101"/>
      <c r="AC151" s="27">
        <f>(VLOOKUP($H$8,Prices[],2,FALSE)*H151)+(VLOOKUP($I$8,Prices[],2,FALSE)*I151)+(VLOOKUP($J$8,Prices[],2,FALSE)*J151)+(VLOOKUP($K$8,Prices[],2,FALSE)*K151)+(VLOOKUP($L$8,Prices[],2,FALSE)*L151)+(VLOOKUP($M$8,Prices[],2,FALSE)*M151)+(VLOOKUP($N$8,Prices[],2,FALSE)*N151)+(VLOOKUP($T$8,Prices[],2,FALSE)*T151)+(VLOOKUP($U$8,Prices[],2,FALSE)*U151)+(VLOOKUP($V$8,Prices[],2,FALSE)*V151)+(VLOOKUP($W$8,Prices[],2,FALSE)*W151)+(VLOOKUP($X$8,Prices[],2,FALSE)*X151)+(VLOOKUP($Y$8,Prices[],2,FALSE)*Y151)+(VLOOKUP($Z$8,Prices[],2,FALSE)*Z151)+(VLOOKUP($AB$8,Prices[],2,FALSE)*AB151)+(VLOOKUP($O$8,Prices[],2,FALSE)*O151)+(VLOOKUP($P$8,Prices[],2,FALSE)*P151)+(VLOOKUP($Q$8,Prices[],2,FALSE)*Q151)+(VLOOKUP($R$8,Prices[],2,FALSE)*R151)+(VLOOKUP($AA$8,Prices[],2,FALSE)*AA151)+(VLOOKUP($S$8,Prices[],2,FALSE)*S151)</f>
        <v>16186000</v>
      </c>
      <c r="AE151" s="27">
        <f t="shared" si="13"/>
        <v>18.186516853932584</v>
      </c>
      <c r="AF151" s="33"/>
      <c r="AG151" s="34"/>
      <c r="AH151" s="34"/>
      <c r="AI151" s="104">
        <v>18.186516853932584</v>
      </c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27">
        <f>(VLOOKUP($AF$8,Prices[],2,FALSE)*AF151)+(VLOOKUP($AG$8,Prices[],2,FALSE)*AG151)+(VLOOKUP($AH$8,Prices[],2,FALSE)*AH151)+(VLOOKUP($AI$8,Prices[],2,FALSE)*AI151)+(VLOOKUP($AJ$8,Prices[],2,FALSE)*AJ151)+(VLOOKUP($AK$8,Prices[],2,FALSE)*AK151)+(VLOOKUP($AL$8,Prices[],2,FALSE)*AL151)+(VLOOKUP($AM$8,Prices[],2,FALSE)*AM151)+(VLOOKUP($AN$8,Prices[],2,FALSE)*AN151)+(VLOOKUP($AO$8,Prices[],2,FALSE)*AO151)+(VLOOKUP($AP$8,Prices[],2,FALSE)*AP151)+(VLOOKUP($AT$8,Prices[],2,FALSE)*AT151)+(VLOOKUP($AQ$8,Prices[],2,FALSE)*AQ151)+(VLOOKUP($AR$8,Prices[],2,FALSE)*AR151)+(VLOOKUP($AS$8,Prices[],2,FALSE)*AS151)</f>
        <v>4046500</v>
      </c>
      <c r="AV151" s="27">
        <f t="shared" si="15"/>
        <v>5665100</v>
      </c>
      <c r="AW151" s="30" t="str">
        <f t="shared" si="14"/>
        <v>Credit is within Limit</v>
      </c>
      <c r="AX151" s="30" t="str">
        <f>IFERROR(IF(VLOOKUP(C151,'Overdue Credits'!$A:$F,6,0)&gt;2,"High Risk Customer",IF(VLOOKUP(C151,'Overdue Credits'!$A:$F,6,0)&gt;0,"Medium Risk Customer","Low Risk Customer")),"Low Risk Customer")</f>
        <v>Low Risk Customer</v>
      </c>
      <c r="AY151" s="12"/>
      <c r="AZ151" s="12"/>
    </row>
    <row r="152" spans="1:52" ht="21" x14ac:dyDescent="0.35">
      <c r="A152" s="90">
        <v>144</v>
      </c>
      <c r="B152" s="31" t="s">
        <v>431</v>
      </c>
      <c r="C152" s="31" t="s">
        <v>455</v>
      </c>
      <c r="D152" s="31"/>
      <c r="E152" s="31" t="s">
        <v>781</v>
      </c>
      <c r="F152" s="31" t="s">
        <v>11</v>
      </c>
      <c r="G152" s="25">
        <f t="shared" si="12"/>
        <v>70</v>
      </c>
      <c r="H152" s="101"/>
      <c r="I152" s="101"/>
      <c r="J152" s="101">
        <v>35</v>
      </c>
      <c r="K152" s="101">
        <v>5</v>
      </c>
      <c r="L152" s="101">
        <v>3</v>
      </c>
      <c r="M152" s="101"/>
      <c r="N152" s="101"/>
      <c r="O152" s="101">
        <v>10</v>
      </c>
      <c r="P152" s="101">
        <v>4</v>
      </c>
      <c r="Q152" s="101">
        <v>3</v>
      </c>
      <c r="R152" s="101">
        <v>5</v>
      </c>
      <c r="S152" s="101"/>
      <c r="T152" s="101"/>
      <c r="U152" s="101"/>
      <c r="V152" s="101"/>
      <c r="W152" s="101"/>
      <c r="X152" s="101">
        <v>5</v>
      </c>
      <c r="Y152" s="101"/>
      <c r="Z152" s="101"/>
      <c r="AA152" s="101"/>
      <c r="AB152" s="101"/>
      <c r="AC152" s="27">
        <f>(VLOOKUP($H$8,Prices[],2,FALSE)*H152)+(VLOOKUP($I$8,Prices[],2,FALSE)*I152)+(VLOOKUP($J$8,Prices[],2,FALSE)*J152)+(VLOOKUP($K$8,Prices[],2,FALSE)*K152)+(VLOOKUP($L$8,Prices[],2,FALSE)*L152)+(VLOOKUP($M$8,Prices[],2,FALSE)*M152)+(VLOOKUP($N$8,Prices[],2,FALSE)*N152)+(VLOOKUP($T$8,Prices[],2,FALSE)*T152)+(VLOOKUP($U$8,Prices[],2,FALSE)*U152)+(VLOOKUP($V$8,Prices[],2,FALSE)*V152)+(VLOOKUP($W$8,Prices[],2,FALSE)*W152)+(VLOOKUP($X$8,Prices[],2,FALSE)*X152)+(VLOOKUP($Y$8,Prices[],2,FALSE)*Y152)+(VLOOKUP($Z$8,Prices[],2,FALSE)*Z152)+(VLOOKUP($AB$8,Prices[],2,FALSE)*AB152)+(VLOOKUP($O$8,Prices[],2,FALSE)*O152)+(VLOOKUP($P$8,Prices[],2,FALSE)*P152)+(VLOOKUP($Q$8,Prices[],2,FALSE)*Q152)+(VLOOKUP($R$8,Prices[],2,FALSE)*R152)+(VLOOKUP($AA$8,Prices[],2,FALSE)*AA152)+(VLOOKUP($S$8,Prices[],2,FALSE)*S152)</f>
        <v>13606500</v>
      </c>
      <c r="AE152" s="27">
        <f t="shared" si="13"/>
        <v>7.3383370786516853</v>
      </c>
      <c r="AF152" s="33"/>
      <c r="AG152" s="34"/>
      <c r="AH152" s="34"/>
      <c r="AI152" s="104">
        <v>7.3383370786516853</v>
      </c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27">
        <f>(VLOOKUP($AF$8,Prices[],2,FALSE)*AF152)+(VLOOKUP($AG$8,Prices[],2,FALSE)*AG152)+(VLOOKUP($AH$8,Prices[],2,FALSE)*AH152)+(VLOOKUP($AI$8,Prices[],2,FALSE)*AI152)+(VLOOKUP($AJ$8,Prices[],2,FALSE)*AJ152)+(VLOOKUP($AK$8,Prices[],2,FALSE)*AK152)+(VLOOKUP($AL$8,Prices[],2,FALSE)*AL152)+(VLOOKUP($AM$8,Prices[],2,FALSE)*AM152)+(VLOOKUP($AN$8,Prices[],2,FALSE)*AN152)+(VLOOKUP($AO$8,Prices[],2,FALSE)*AO152)+(VLOOKUP($AP$8,Prices[],2,FALSE)*AP152)+(VLOOKUP($AT$8,Prices[],2,FALSE)*AT152)+(VLOOKUP($AQ$8,Prices[],2,FALSE)*AQ152)+(VLOOKUP($AR$8,Prices[],2,FALSE)*AR152)+(VLOOKUP($AS$8,Prices[],2,FALSE)*AS152)</f>
        <v>1632780</v>
      </c>
      <c r="AV152" s="27">
        <f t="shared" si="15"/>
        <v>4762275</v>
      </c>
      <c r="AW152" s="30" t="str">
        <f t="shared" si="14"/>
        <v>Credit is within Limit</v>
      </c>
      <c r="AX152" s="30" t="str">
        <f>IFERROR(IF(VLOOKUP(C152,'Overdue Credits'!$A:$F,6,0)&gt;2,"High Risk Customer",IF(VLOOKUP(C152,'Overdue Credits'!$A:$F,6,0)&gt;0,"Medium Risk Customer","Low Risk Customer")),"Low Risk Customer")</f>
        <v>Low Risk Customer</v>
      </c>
      <c r="AY152" s="12"/>
      <c r="AZ152" s="12"/>
    </row>
    <row r="153" spans="1:52" ht="21" x14ac:dyDescent="0.35">
      <c r="A153" s="90">
        <v>145</v>
      </c>
      <c r="B153" s="31" t="s">
        <v>431</v>
      </c>
      <c r="C153" s="31" t="s">
        <v>454</v>
      </c>
      <c r="D153" s="31"/>
      <c r="E153" s="1" t="s">
        <v>937</v>
      </c>
      <c r="F153" s="31" t="s">
        <v>11</v>
      </c>
      <c r="G153" s="25">
        <f t="shared" si="12"/>
        <v>0</v>
      </c>
      <c r="H153" s="101"/>
      <c r="I153" s="101"/>
      <c r="J153" s="101"/>
      <c r="K153" s="101"/>
      <c r="L153" s="101"/>
      <c r="M153" s="101"/>
      <c r="N153" s="101"/>
      <c r="O153" s="101"/>
      <c r="P153" s="101"/>
      <c r="Q153" s="101"/>
      <c r="R153" s="101"/>
      <c r="S153" s="101"/>
      <c r="T153" s="101"/>
      <c r="U153" s="101"/>
      <c r="V153" s="101"/>
      <c r="W153" s="101"/>
      <c r="X153" s="101"/>
      <c r="Y153" s="101"/>
      <c r="Z153" s="101"/>
      <c r="AA153" s="101"/>
      <c r="AB153" s="101"/>
      <c r="AC153" s="27">
        <f>(VLOOKUP($H$8,Prices[],2,FALSE)*H153)+(VLOOKUP($I$8,Prices[],2,FALSE)*I153)+(VLOOKUP($J$8,Prices[],2,FALSE)*J153)+(VLOOKUP($K$8,Prices[],2,FALSE)*K153)+(VLOOKUP($L$8,Prices[],2,FALSE)*L153)+(VLOOKUP($M$8,Prices[],2,FALSE)*M153)+(VLOOKUP($N$8,Prices[],2,FALSE)*N153)+(VLOOKUP($T$8,Prices[],2,FALSE)*T153)+(VLOOKUP($U$8,Prices[],2,FALSE)*U153)+(VLOOKUP($V$8,Prices[],2,FALSE)*V153)+(VLOOKUP($W$8,Prices[],2,FALSE)*W153)+(VLOOKUP($X$8,Prices[],2,FALSE)*X153)+(VLOOKUP($Y$8,Prices[],2,FALSE)*Y153)+(VLOOKUP($Z$8,Prices[],2,FALSE)*Z153)+(VLOOKUP($AB$8,Prices[],2,FALSE)*AB153)+(VLOOKUP($O$8,Prices[],2,FALSE)*O153)+(VLOOKUP($P$8,Prices[],2,FALSE)*P153)+(VLOOKUP($Q$8,Prices[],2,FALSE)*Q153)+(VLOOKUP($R$8,Prices[],2,FALSE)*R153)+(VLOOKUP($AA$8,Prices[],2,FALSE)*AA153)+(VLOOKUP($S$8,Prices[],2,FALSE)*S153)</f>
        <v>0</v>
      </c>
      <c r="AE153" s="27">
        <f t="shared" si="13"/>
        <v>0</v>
      </c>
      <c r="AF153" s="33"/>
      <c r="AG153" s="34"/>
      <c r="AH153" s="34"/>
      <c r="AI153" s="10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27">
        <f>(VLOOKUP($AF$8,Prices[],2,FALSE)*AF153)+(VLOOKUP($AG$8,Prices[],2,FALSE)*AG153)+(VLOOKUP($AH$8,Prices[],2,FALSE)*AH153)+(VLOOKUP($AI$8,Prices[],2,FALSE)*AI153)+(VLOOKUP($AJ$8,Prices[],2,FALSE)*AJ153)+(VLOOKUP($AK$8,Prices[],2,FALSE)*AK153)+(VLOOKUP($AL$8,Prices[],2,FALSE)*AL153)+(VLOOKUP($AM$8,Prices[],2,FALSE)*AM153)+(VLOOKUP($AN$8,Prices[],2,FALSE)*AN153)+(VLOOKUP($AO$8,Prices[],2,FALSE)*AO153)+(VLOOKUP($AP$8,Prices[],2,FALSE)*AP153)+(VLOOKUP($AT$8,Prices[],2,FALSE)*AT153)+(VLOOKUP($AQ$8,Prices[],2,FALSE)*AQ153)+(VLOOKUP($AR$8,Prices[],2,FALSE)*AR153)+(VLOOKUP($AS$8,Prices[],2,FALSE)*AS153)</f>
        <v>0</v>
      </c>
      <c r="AV153" s="27">
        <f t="shared" si="15"/>
        <v>0</v>
      </c>
      <c r="AW153" s="30" t="str">
        <f t="shared" si="14"/>
        <v xml:space="preserve"> </v>
      </c>
      <c r="AX153" s="30" t="str">
        <f>IFERROR(IF(VLOOKUP(C153,'Overdue Credits'!$A:$F,6,0)&gt;2,"High Risk Customer",IF(VLOOKUP(C153,'Overdue Credits'!$A:$F,6,0)&gt;0,"Medium Risk Customer","Low Risk Customer")),"Low Risk Customer")</f>
        <v>High Risk Customer</v>
      </c>
      <c r="AY153" s="12"/>
      <c r="AZ153" s="12"/>
    </row>
    <row r="154" spans="1:52" ht="21" x14ac:dyDescent="0.35">
      <c r="A154" s="90">
        <v>146</v>
      </c>
      <c r="B154" s="31" t="s">
        <v>431</v>
      </c>
      <c r="C154" s="31" t="s">
        <v>1138</v>
      </c>
      <c r="D154" s="31"/>
      <c r="E154" s="31" t="s">
        <v>632</v>
      </c>
      <c r="F154" s="31" t="s">
        <v>20</v>
      </c>
      <c r="G154" s="25">
        <f t="shared" si="12"/>
        <v>250</v>
      </c>
      <c r="H154" s="101"/>
      <c r="I154" s="101"/>
      <c r="J154" s="101">
        <v>170</v>
      </c>
      <c r="K154" s="101">
        <v>0</v>
      </c>
      <c r="L154" s="101">
        <v>10</v>
      </c>
      <c r="M154" s="101">
        <v>0</v>
      </c>
      <c r="N154" s="101">
        <v>0</v>
      </c>
      <c r="O154" s="101">
        <v>20</v>
      </c>
      <c r="P154" s="101">
        <v>30</v>
      </c>
      <c r="Q154" s="101">
        <v>0</v>
      </c>
      <c r="R154" s="101">
        <v>9</v>
      </c>
      <c r="S154" s="101">
        <v>0</v>
      </c>
      <c r="T154" s="101">
        <v>0</v>
      </c>
      <c r="U154" s="101">
        <v>1</v>
      </c>
      <c r="V154" s="101">
        <v>0</v>
      </c>
      <c r="W154" s="101">
        <v>0</v>
      </c>
      <c r="X154" s="101">
        <v>10</v>
      </c>
      <c r="Y154" s="101">
        <v>0</v>
      </c>
      <c r="Z154" s="101"/>
      <c r="AA154" s="101">
        <v>0</v>
      </c>
      <c r="AB154" s="101"/>
      <c r="AC154" s="27">
        <f>(VLOOKUP($H$8,Prices[],2,FALSE)*H154)+(VLOOKUP($I$8,Prices[],2,FALSE)*I154)+(VLOOKUP($J$8,Prices[],2,FALSE)*J154)+(VLOOKUP($K$8,Prices[],2,FALSE)*K154)+(VLOOKUP($L$8,Prices[],2,FALSE)*L154)+(VLOOKUP($M$8,Prices[],2,FALSE)*M154)+(VLOOKUP($N$8,Prices[],2,FALSE)*N154)+(VLOOKUP($T$8,Prices[],2,FALSE)*T154)+(VLOOKUP($U$8,Prices[],2,FALSE)*U154)+(VLOOKUP($V$8,Prices[],2,FALSE)*V154)+(VLOOKUP($W$8,Prices[],2,FALSE)*W154)+(VLOOKUP($X$8,Prices[],2,FALSE)*X154)+(VLOOKUP($Y$8,Prices[],2,FALSE)*Y154)+(VLOOKUP($Z$8,Prices[],2,FALSE)*Z154)+(VLOOKUP($AB$8,Prices[],2,FALSE)*AB154)+(VLOOKUP($O$8,Prices[],2,FALSE)*O154)+(VLOOKUP($P$8,Prices[],2,FALSE)*P154)+(VLOOKUP($Q$8,Prices[],2,FALSE)*Q154)+(VLOOKUP($R$8,Prices[],2,FALSE)*R154)+(VLOOKUP($AA$8,Prices[],2,FALSE)*AA154)+(VLOOKUP($S$8,Prices[],2,FALSE)*S154)</f>
        <v>52329000</v>
      </c>
      <c r="AE154" s="27">
        <f t="shared" si="13"/>
        <v>58.796629213483143</v>
      </c>
      <c r="AF154" s="33"/>
      <c r="AG154" s="34"/>
      <c r="AH154" s="34"/>
      <c r="AI154" s="104">
        <v>58.796629213483143</v>
      </c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27">
        <f>(VLOOKUP($AF$8,Prices[],2,FALSE)*AF154)+(VLOOKUP($AG$8,Prices[],2,FALSE)*AG154)+(VLOOKUP($AH$8,Prices[],2,FALSE)*AH154)+(VLOOKUP($AI$8,Prices[],2,FALSE)*AI154)+(VLOOKUP($AJ$8,Prices[],2,FALSE)*AJ154)+(VLOOKUP($AK$8,Prices[],2,FALSE)*AK154)+(VLOOKUP($AL$8,Prices[],2,FALSE)*AL154)+(VLOOKUP($AM$8,Prices[],2,FALSE)*AM154)+(VLOOKUP($AN$8,Prices[],2,FALSE)*AN154)+(VLOOKUP($AO$8,Prices[],2,FALSE)*AO154)+(VLOOKUP($AP$8,Prices[],2,FALSE)*AP154)+(VLOOKUP($AT$8,Prices[],2,FALSE)*AT154)+(VLOOKUP($AQ$8,Prices[],2,FALSE)*AQ154)+(VLOOKUP($AR$8,Prices[],2,FALSE)*AR154)+(VLOOKUP($AS$8,Prices[],2,FALSE)*AS154)</f>
        <v>13082250</v>
      </c>
      <c r="AV154" s="27">
        <f t="shared" si="15"/>
        <v>18315150</v>
      </c>
      <c r="AW154" s="30" t="str">
        <f t="shared" si="14"/>
        <v>Credit is within Limit</v>
      </c>
      <c r="AX154" s="30" t="str">
        <f>IFERROR(IF(VLOOKUP(C154,'Overdue Credits'!$A:$F,6,0)&gt;2,"High Risk Customer",IF(VLOOKUP(C154,'Overdue Credits'!$A:$F,6,0)&gt;0,"Medium Risk Customer","Low Risk Customer")),"Low Risk Customer")</f>
        <v>Low Risk Customer</v>
      </c>
      <c r="AY154" s="12"/>
      <c r="AZ154" s="12"/>
    </row>
    <row r="155" spans="1:52" ht="21" x14ac:dyDescent="0.35">
      <c r="A155" s="90">
        <v>147</v>
      </c>
      <c r="B155" s="31" t="s">
        <v>431</v>
      </c>
      <c r="C155" s="31" t="s">
        <v>453</v>
      </c>
      <c r="D155" s="31"/>
      <c r="E155" s="31" t="s">
        <v>633</v>
      </c>
      <c r="F155" s="31" t="s">
        <v>11</v>
      </c>
      <c r="G155" s="25">
        <f t="shared" si="12"/>
        <v>70</v>
      </c>
      <c r="H155" s="101"/>
      <c r="I155" s="101"/>
      <c r="J155" s="101">
        <v>30</v>
      </c>
      <c r="K155" s="101">
        <v>3</v>
      </c>
      <c r="L155" s="101">
        <v>1</v>
      </c>
      <c r="M155" s="101">
        <v>0</v>
      </c>
      <c r="N155" s="101">
        <v>0</v>
      </c>
      <c r="O155" s="101">
        <v>10</v>
      </c>
      <c r="P155" s="101">
        <v>6</v>
      </c>
      <c r="Q155" s="101">
        <v>1</v>
      </c>
      <c r="R155" s="101">
        <v>5</v>
      </c>
      <c r="S155" s="101">
        <v>0</v>
      </c>
      <c r="T155" s="101">
        <v>0</v>
      </c>
      <c r="U155" s="101">
        <v>1</v>
      </c>
      <c r="V155" s="101">
        <v>1</v>
      </c>
      <c r="W155" s="101">
        <v>1</v>
      </c>
      <c r="X155" s="101">
        <v>10</v>
      </c>
      <c r="Y155" s="101">
        <v>1</v>
      </c>
      <c r="Z155" s="101"/>
      <c r="AA155" s="101">
        <v>0</v>
      </c>
      <c r="AB155" s="101"/>
      <c r="AC155" s="27">
        <f>(VLOOKUP($H$8,Prices[],2,FALSE)*H155)+(VLOOKUP($I$8,Prices[],2,FALSE)*I155)+(VLOOKUP($J$8,Prices[],2,FALSE)*J155)+(VLOOKUP($K$8,Prices[],2,FALSE)*K155)+(VLOOKUP($L$8,Prices[],2,FALSE)*L155)+(VLOOKUP($M$8,Prices[],2,FALSE)*M155)+(VLOOKUP($N$8,Prices[],2,FALSE)*N155)+(VLOOKUP($T$8,Prices[],2,FALSE)*T155)+(VLOOKUP($U$8,Prices[],2,FALSE)*U155)+(VLOOKUP($V$8,Prices[],2,FALSE)*V155)+(VLOOKUP($W$8,Prices[],2,FALSE)*W155)+(VLOOKUP($X$8,Prices[],2,FALSE)*X155)+(VLOOKUP($Y$8,Prices[],2,FALSE)*Y155)+(VLOOKUP($Z$8,Prices[],2,FALSE)*Z155)+(VLOOKUP($AB$8,Prices[],2,FALSE)*AB155)+(VLOOKUP($O$8,Prices[],2,FALSE)*O155)+(VLOOKUP($P$8,Prices[],2,FALSE)*P155)+(VLOOKUP($Q$8,Prices[],2,FALSE)*Q155)+(VLOOKUP($R$8,Prices[],2,FALSE)*R155)+(VLOOKUP($AA$8,Prices[],2,FALSE)*AA155)+(VLOOKUP($S$8,Prices[],2,FALSE)*S155)</f>
        <v>13195500</v>
      </c>
      <c r="AE155" s="27">
        <f t="shared" si="13"/>
        <v>14.826404494382022</v>
      </c>
      <c r="AF155" s="33"/>
      <c r="AG155" s="34"/>
      <c r="AH155" s="34"/>
      <c r="AI155" s="104">
        <v>14.826404494382022</v>
      </c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27">
        <f>(VLOOKUP($AF$8,Prices[],2,FALSE)*AF155)+(VLOOKUP($AG$8,Prices[],2,FALSE)*AG155)+(VLOOKUP($AH$8,Prices[],2,FALSE)*AH155)+(VLOOKUP($AI$8,Prices[],2,FALSE)*AI155)+(VLOOKUP($AJ$8,Prices[],2,FALSE)*AJ155)+(VLOOKUP($AK$8,Prices[],2,FALSE)*AK155)+(VLOOKUP($AL$8,Prices[],2,FALSE)*AL155)+(VLOOKUP($AM$8,Prices[],2,FALSE)*AM155)+(VLOOKUP($AN$8,Prices[],2,FALSE)*AN155)+(VLOOKUP($AO$8,Prices[],2,FALSE)*AO155)+(VLOOKUP($AP$8,Prices[],2,FALSE)*AP155)+(VLOOKUP($AT$8,Prices[],2,FALSE)*AT155)+(VLOOKUP($AQ$8,Prices[],2,FALSE)*AQ155)+(VLOOKUP($AR$8,Prices[],2,FALSE)*AR155)+(VLOOKUP($AS$8,Prices[],2,FALSE)*AS155)</f>
        <v>3298875</v>
      </c>
      <c r="AV155" s="27">
        <f t="shared" si="15"/>
        <v>4618425</v>
      </c>
      <c r="AW155" s="30" t="str">
        <f t="shared" si="14"/>
        <v>Credit is within Limit</v>
      </c>
      <c r="AX155" s="30" t="str">
        <f>IFERROR(IF(VLOOKUP(C155,'Overdue Credits'!$A:$F,6,0)&gt;2,"High Risk Customer",IF(VLOOKUP(C155,'Overdue Credits'!$A:$F,6,0)&gt;0,"Medium Risk Customer","Low Risk Customer")),"Low Risk Customer")</f>
        <v>Low Risk Customer</v>
      </c>
      <c r="AY155" s="12"/>
      <c r="AZ155" s="12"/>
    </row>
    <row r="156" spans="1:52" ht="21" x14ac:dyDescent="0.35">
      <c r="A156" s="90">
        <v>148</v>
      </c>
      <c r="B156" s="31" t="s">
        <v>431</v>
      </c>
      <c r="C156" s="31" t="s">
        <v>452</v>
      </c>
      <c r="D156" s="31"/>
      <c r="E156" s="31" t="s">
        <v>630</v>
      </c>
      <c r="F156" s="31" t="s">
        <v>20</v>
      </c>
      <c r="G156" s="25">
        <f t="shared" si="12"/>
        <v>450</v>
      </c>
      <c r="H156" s="101"/>
      <c r="I156" s="101"/>
      <c r="J156" s="101">
        <v>350</v>
      </c>
      <c r="K156" s="101">
        <v>10</v>
      </c>
      <c r="L156" s="101">
        <v>7</v>
      </c>
      <c r="M156" s="101">
        <v>0</v>
      </c>
      <c r="N156" s="101">
        <v>0</v>
      </c>
      <c r="O156" s="101">
        <v>30</v>
      </c>
      <c r="P156" s="101">
        <v>10</v>
      </c>
      <c r="Q156" s="101">
        <v>0</v>
      </c>
      <c r="R156" s="101">
        <v>10</v>
      </c>
      <c r="S156" s="101">
        <v>0</v>
      </c>
      <c r="T156" s="101">
        <v>0</v>
      </c>
      <c r="U156" s="101">
        <v>1</v>
      </c>
      <c r="V156" s="101">
        <v>1</v>
      </c>
      <c r="W156" s="101">
        <v>0</v>
      </c>
      <c r="X156" s="101">
        <v>30</v>
      </c>
      <c r="Y156" s="101">
        <v>1</v>
      </c>
      <c r="Z156" s="101"/>
      <c r="AA156" s="101">
        <v>0</v>
      </c>
      <c r="AB156" s="101"/>
      <c r="AC156" s="27">
        <f>(VLOOKUP($H$8,Prices[],2,FALSE)*H156)+(VLOOKUP($I$8,Prices[],2,FALSE)*I156)+(VLOOKUP($J$8,Prices[],2,FALSE)*J156)+(VLOOKUP($K$8,Prices[],2,FALSE)*K156)+(VLOOKUP($L$8,Prices[],2,FALSE)*L156)+(VLOOKUP($M$8,Prices[],2,FALSE)*M156)+(VLOOKUP($N$8,Prices[],2,FALSE)*N156)+(VLOOKUP($T$8,Prices[],2,FALSE)*T156)+(VLOOKUP($U$8,Prices[],2,FALSE)*U156)+(VLOOKUP($V$8,Prices[],2,FALSE)*V156)+(VLOOKUP($W$8,Prices[],2,FALSE)*W156)+(VLOOKUP($X$8,Prices[],2,FALSE)*X156)+(VLOOKUP($Y$8,Prices[],2,FALSE)*Y156)+(VLOOKUP($Z$8,Prices[],2,FALSE)*Z156)+(VLOOKUP($AB$8,Prices[],2,FALSE)*AB156)+(VLOOKUP($O$8,Prices[],2,FALSE)*O156)+(VLOOKUP($P$8,Prices[],2,FALSE)*P156)+(VLOOKUP($Q$8,Prices[],2,FALSE)*Q156)+(VLOOKUP($R$8,Prices[],2,FALSE)*R156)+(VLOOKUP($AA$8,Prices[],2,FALSE)*AA156)+(VLOOKUP($S$8,Prices[],2,FALSE)*S156)</f>
        <v>94403000</v>
      </c>
      <c r="AE156" s="27">
        <f t="shared" si="13"/>
        <v>106.07078651685393</v>
      </c>
      <c r="AF156" s="33"/>
      <c r="AG156" s="34"/>
      <c r="AH156" s="34"/>
      <c r="AI156" s="104">
        <v>106.07078651685393</v>
      </c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27">
        <f>(VLOOKUP($AF$8,Prices[],2,FALSE)*AF156)+(VLOOKUP($AG$8,Prices[],2,FALSE)*AG156)+(VLOOKUP($AH$8,Prices[],2,FALSE)*AH156)+(VLOOKUP($AI$8,Prices[],2,FALSE)*AI156)+(VLOOKUP($AJ$8,Prices[],2,FALSE)*AJ156)+(VLOOKUP($AK$8,Prices[],2,FALSE)*AK156)+(VLOOKUP($AL$8,Prices[],2,FALSE)*AL156)+(VLOOKUP($AM$8,Prices[],2,FALSE)*AM156)+(VLOOKUP($AN$8,Prices[],2,FALSE)*AN156)+(VLOOKUP($AO$8,Prices[],2,FALSE)*AO156)+(VLOOKUP($AP$8,Prices[],2,FALSE)*AP156)+(VLOOKUP($AT$8,Prices[],2,FALSE)*AT156)+(VLOOKUP($AQ$8,Prices[],2,FALSE)*AQ156)+(VLOOKUP($AR$8,Prices[],2,FALSE)*AR156)+(VLOOKUP($AS$8,Prices[],2,FALSE)*AS156)</f>
        <v>23600750</v>
      </c>
      <c r="AV156" s="27">
        <f t="shared" si="15"/>
        <v>33041049.999999996</v>
      </c>
      <c r="AW156" s="30" t="str">
        <f t="shared" si="14"/>
        <v>Credit is within Limit</v>
      </c>
      <c r="AX156" s="30" t="str">
        <f>IFERROR(IF(VLOOKUP(C156,'Overdue Credits'!$A:$F,6,0)&gt;2,"High Risk Customer",IF(VLOOKUP(C156,'Overdue Credits'!$A:$F,6,0)&gt;0,"Medium Risk Customer","Low Risk Customer")),"Low Risk Customer")</f>
        <v>Low Risk Customer</v>
      </c>
      <c r="AY156" s="12"/>
      <c r="AZ156" s="12"/>
    </row>
    <row r="157" spans="1:52" ht="21" x14ac:dyDescent="0.35">
      <c r="A157" s="90">
        <v>149</v>
      </c>
      <c r="B157" s="31" t="s">
        <v>431</v>
      </c>
      <c r="C157" s="31" t="s">
        <v>480</v>
      </c>
      <c r="D157" s="31"/>
      <c r="E157" s="31" t="s">
        <v>786</v>
      </c>
      <c r="F157" s="31" t="s">
        <v>13</v>
      </c>
      <c r="G157" s="25">
        <f t="shared" si="12"/>
        <v>0</v>
      </c>
      <c r="H157" s="101"/>
      <c r="I157" s="101"/>
      <c r="J157" s="101"/>
      <c r="K157" s="101"/>
      <c r="L157" s="101"/>
      <c r="M157" s="101"/>
      <c r="N157" s="101"/>
      <c r="O157" s="101"/>
      <c r="P157" s="101"/>
      <c r="Q157" s="101"/>
      <c r="R157" s="101"/>
      <c r="S157" s="101"/>
      <c r="T157" s="101"/>
      <c r="U157" s="101"/>
      <c r="V157" s="101"/>
      <c r="W157" s="101"/>
      <c r="X157" s="101"/>
      <c r="Y157" s="101"/>
      <c r="Z157" s="101"/>
      <c r="AA157" s="101"/>
      <c r="AB157" s="101"/>
      <c r="AC157" s="27">
        <f>(VLOOKUP($H$8,Prices[],2,FALSE)*H157)+(VLOOKUP($I$8,Prices[],2,FALSE)*I157)+(VLOOKUP($J$8,Prices[],2,FALSE)*J157)+(VLOOKUP($K$8,Prices[],2,FALSE)*K157)+(VLOOKUP($L$8,Prices[],2,FALSE)*L157)+(VLOOKUP($M$8,Prices[],2,FALSE)*M157)+(VLOOKUP($N$8,Prices[],2,FALSE)*N157)+(VLOOKUP($T$8,Prices[],2,FALSE)*T157)+(VLOOKUP($U$8,Prices[],2,FALSE)*U157)+(VLOOKUP($V$8,Prices[],2,FALSE)*V157)+(VLOOKUP($W$8,Prices[],2,FALSE)*W157)+(VLOOKUP($X$8,Prices[],2,FALSE)*X157)+(VLOOKUP($Y$8,Prices[],2,FALSE)*Y157)+(VLOOKUP($Z$8,Prices[],2,FALSE)*Z157)+(VLOOKUP($AB$8,Prices[],2,FALSE)*AB157)+(VLOOKUP($O$8,Prices[],2,FALSE)*O157)+(VLOOKUP($P$8,Prices[],2,FALSE)*P157)+(VLOOKUP($Q$8,Prices[],2,FALSE)*Q157)+(VLOOKUP($R$8,Prices[],2,FALSE)*R157)+(VLOOKUP($AA$8,Prices[],2,FALSE)*AA157)+(VLOOKUP($S$8,Prices[],2,FALSE)*S157)</f>
        <v>0</v>
      </c>
      <c r="AE157" s="27">
        <f t="shared" si="13"/>
        <v>0</v>
      </c>
      <c r="AF157" s="33"/>
      <c r="AG157" s="34"/>
      <c r="AH157" s="34"/>
      <c r="AI157" s="10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27">
        <f>(VLOOKUP($AF$8,Prices[],2,FALSE)*AF157)+(VLOOKUP($AG$8,Prices[],2,FALSE)*AG157)+(VLOOKUP($AH$8,Prices[],2,FALSE)*AH157)+(VLOOKUP($AI$8,Prices[],2,FALSE)*AI157)+(VLOOKUP($AJ$8,Prices[],2,FALSE)*AJ157)+(VLOOKUP($AK$8,Prices[],2,FALSE)*AK157)+(VLOOKUP($AL$8,Prices[],2,FALSE)*AL157)+(VLOOKUP($AM$8,Prices[],2,FALSE)*AM157)+(VLOOKUP($AN$8,Prices[],2,FALSE)*AN157)+(VLOOKUP($AO$8,Prices[],2,FALSE)*AO157)+(VLOOKUP($AP$8,Prices[],2,FALSE)*AP157)+(VLOOKUP($AT$8,Prices[],2,FALSE)*AT157)+(VLOOKUP($AQ$8,Prices[],2,FALSE)*AQ157)+(VLOOKUP($AR$8,Prices[],2,FALSE)*AR157)+(VLOOKUP($AS$8,Prices[],2,FALSE)*AS157)</f>
        <v>0</v>
      </c>
      <c r="AV157" s="27">
        <f t="shared" si="15"/>
        <v>0</v>
      </c>
      <c r="AW157" s="30" t="str">
        <f t="shared" si="14"/>
        <v xml:space="preserve"> </v>
      </c>
      <c r="AX157" s="30" t="str">
        <f>IFERROR(IF(VLOOKUP(C157,'Overdue Credits'!$A:$F,6,0)&gt;2,"High Risk Customer",IF(VLOOKUP(C157,'Overdue Credits'!$A:$F,6,0)&gt;0,"Medium Risk Customer","Low Risk Customer")),"Low Risk Customer")</f>
        <v>High Risk Customer</v>
      </c>
      <c r="AY157" s="12"/>
      <c r="AZ157" s="12"/>
    </row>
    <row r="158" spans="1:52" ht="21" x14ac:dyDescent="0.35">
      <c r="A158" s="90">
        <v>150</v>
      </c>
      <c r="B158" s="31" t="s">
        <v>431</v>
      </c>
      <c r="C158" s="31" t="s">
        <v>486</v>
      </c>
      <c r="D158" s="31"/>
      <c r="E158" s="31" t="s">
        <v>813</v>
      </c>
      <c r="F158" s="31" t="s">
        <v>11</v>
      </c>
      <c r="G158" s="25">
        <f t="shared" si="12"/>
        <v>0</v>
      </c>
      <c r="H158" s="101"/>
      <c r="I158" s="101"/>
      <c r="J158" s="101"/>
      <c r="K158" s="101"/>
      <c r="L158" s="101"/>
      <c r="M158" s="101"/>
      <c r="N158" s="101"/>
      <c r="O158" s="101"/>
      <c r="P158" s="101"/>
      <c r="Q158" s="101"/>
      <c r="R158" s="101"/>
      <c r="S158" s="101"/>
      <c r="T158" s="101"/>
      <c r="U158" s="101"/>
      <c r="V158" s="101"/>
      <c r="W158" s="101"/>
      <c r="X158" s="101"/>
      <c r="Y158" s="101"/>
      <c r="Z158" s="101"/>
      <c r="AA158" s="101"/>
      <c r="AB158" s="101"/>
      <c r="AC158" s="27">
        <f>(VLOOKUP($H$8,Prices[],2,FALSE)*H158)+(VLOOKUP($I$8,Prices[],2,FALSE)*I158)+(VLOOKUP($J$8,Prices[],2,FALSE)*J158)+(VLOOKUP($K$8,Prices[],2,FALSE)*K158)+(VLOOKUP($L$8,Prices[],2,FALSE)*L158)+(VLOOKUP($M$8,Prices[],2,FALSE)*M158)+(VLOOKUP($N$8,Prices[],2,FALSE)*N158)+(VLOOKUP($T$8,Prices[],2,FALSE)*T158)+(VLOOKUP($U$8,Prices[],2,FALSE)*U158)+(VLOOKUP($V$8,Prices[],2,FALSE)*V158)+(VLOOKUP($W$8,Prices[],2,FALSE)*W158)+(VLOOKUP($X$8,Prices[],2,FALSE)*X158)+(VLOOKUP($Y$8,Prices[],2,FALSE)*Y158)+(VLOOKUP($Z$8,Prices[],2,FALSE)*Z158)+(VLOOKUP($AB$8,Prices[],2,FALSE)*AB158)+(VLOOKUP($O$8,Prices[],2,FALSE)*O158)+(VLOOKUP($P$8,Prices[],2,FALSE)*P158)+(VLOOKUP($Q$8,Prices[],2,FALSE)*Q158)+(VLOOKUP($R$8,Prices[],2,FALSE)*R158)+(VLOOKUP($AA$8,Prices[],2,FALSE)*AA158)+(VLOOKUP($S$8,Prices[],2,FALSE)*S158)</f>
        <v>0</v>
      </c>
      <c r="AE158" s="27">
        <f t="shared" si="13"/>
        <v>0</v>
      </c>
      <c r="AF158" s="33"/>
      <c r="AG158" s="34"/>
      <c r="AH158" s="34"/>
      <c r="AI158" s="10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27">
        <f>(VLOOKUP($AF$8,Prices[],2,FALSE)*AF158)+(VLOOKUP($AG$8,Prices[],2,FALSE)*AG158)+(VLOOKUP($AH$8,Prices[],2,FALSE)*AH158)+(VLOOKUP($AI$8,Prices[],2,FALSE)*AI158)+(VLOOKUP($AJ$8,Prices[],2,FALSE)*AJ158)+(VLOOKUP($AK$8,Prices[],2,FALSE)*AK158)+(VLOOKUP($AL$8,Prices[],2,FALSE)*AL158)+(VLOOKUP($AM$8,Prices[],2,FALSE)*AM158)+(VLOOKUP($AN$8,Prices[],2,FALSE)*AN158)+(VLOOKUP($AO$8,Prices[],2,FALSE)*AO158)+(VLOOKUP($AP$8,Prices[],2,FALSE)*AP158)+(VLOOKUP($AT$8,Prices[],2,FALSE)*AT158)+(VLOOKUP($AQ$8,Prices[],2,FALSE)*AQ158)+(VLOOKUP($AR$8,Prices[],2,FALSE)*AR158)+(VLOOKUP($AS$8,Prices[],2,FALSE)*AS158)</f>
        <v>0</v>
      </c>
      <c r="AV158" s="27">
        <f t="shared" si="15"/>
        <v>0</v>
      </c>
      <c r="AW158" s="30" t="str">
        <f t="shared" si="14"/>
        <v xml:space="preserve"> </v>
      </c>
      <c r="AX158" s="30" t="str">
        <f>IFERROR(IF(VLOOKUP(C158,'Overdue Credits'!$A:$F,6,0)&gt;2,"High Risk Customer",IF(VLOOKUP(C158,'Overdue Credits'!$A:$F,6,0)&gt;0,"Medium Risk Customer","Low Risk Customer")),"Low Risk Customer")</f>
        <v>High Risk Customer</v>
      </c>
      <c r="AY158" s="12"/>
      <c r="AZ158" s="12"/>
    </row>
    <row r="159" spans="1:52" ht="21" x14ac:dyDescent="0.35">
      <c r="A159" s="90">
        <v>151</v>
      </c>
      <c r="B159" s="31" t="s">
        <v>431</v>
      </c>
      <c r="C159" s="31" t="s">
        <v>451</v>
      </c>
      <c r="D159" s="31"/>
      <c r="E159" s="31" t="s">
        <v>843</v>
      </c>
      <c r="F159" s="31" t="s">
        <v>11</v>
      </c>
      <c r="G159" s="25">
        <f t="shared" si="12"/>
        <v>0</v>
      </c>
      <c r="H159" s="101"/>
      <c r="I159" s="101"/>
      <c r="J159" s="101"/>
      <c r="K159" s="101"/>
      <c r="L159" s="101"/>
      <c r="M159" s="101"/>
      <c r="N159" s="101"/>
      <c r="O159" s="101"/>
      <c r="P159" s="101"/>
      <c r="Q159" s="101"/>
      <c r="R159" s="101"/>
      <c r="S159" s="101"/>
      <c r="T159" s="101"/>
      <c r="U159" s="101"/>
      <c r="V159" s="101"/>
      <c r="W159" s="101"/>
      <c r="X159" s="101"/>
      <c r="Y159" s="101"/>
      <c r="Z159" s="101"/>
      <c r="AA159" s="101"/>
      <c r="AB159" s="101"/>
      <c r="AC159" s="27">
        <f>(VLOOKUP($H$8,Prices[],2,FALSE)*H159)+(VLOOKUP($I$8,Prices[],2,FALSE)*I159)+(VLOOKUP($J$8,Prices[],2,FALSE)*J159)+(VLOOKUP($K$8,Prices[],2,FALSE)*K159)+(VLOOKUP($L$8,Prices[],2,FALSE)*L159)+(VLOOKUP($M$8,Prices[],2,FALSE)*M159)+(VLOOKUP($N$8,Prices[],2,FALSE)*N159)+(VLOOKUP($T$8,Prices[],2,FALSE)*T159)+(VLOOKUP($U$8,Prices[],2,FALSE)*U159)+(VLOOKUP($V$8,Prices[],2,FALSE)*V159)+(VLOOKUP($W$8,Prices[],2,FALSE)*W159)+(VLOOKUP($X$8,Prices[],2,FALSE)*X159)+(VLOOKUP($Y$8,Prices[],2,FALSE)*Y159)+(VLOOKUP($Z$8,Prices[],2,FALSE)*Z159)+(VLOOKUP($AB$8,Prices[],2,FALSE)*AB159)+(VLOOKUP($O$8,Prices[],2,FALSE)*O159)+(VLOOKUP($P$8,Prices[],2,FALSE)*P159)+(VLOOKUP($Q$8,Prices[],2,FALSE)*Q159)+(VLOOKUP($R$8,Prices[],2,FALSE)*R159)+(VLOOKUP($AA$8,Prices[],2,FALSE)*AA159)+(VLOOKUP($S$8,Prices[],2,FALSE)*S159)</f>
        <v>0</v>
      </c>
      <c r="AE159" s="27">
        <f t="shared" si="13"/>
        <v>0</v>
      </c>
      <c r="AF159" s="33"/>
      <c r="AG159" s="34"/>
      <c r="AH159" s="34"/>
      <c r="AI159" s="10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27">
        <f>(VLOOKUP($AF$8,Prices[],2,FALSE)*AF159)+(VLOOKUP($AG$8,Prices[],2,FALSE)*AG159)+(VLOOKUP($AH$8,Prices[],2,FALSE)*AH159)+(VLOOKUP($AI$8,Prices[],2,FALSE)*AI159)+(VLOOKUP($AJ$8,Prices[],2,FALSE)*AJ159)+(VLOOKUP($AK$8,Prices[],2,FALSE)*AK159)+(VLOOKUP($AL$8,Prices[],2,FALSE)*AL159)+(VLOOKUP($AM$8,Prices[],2,FALSE)*AM159)+(VLOOKUP($AN$8,Prices[],2,FALSE)*AN159)+(VLOOKUP($AO$8,Prices[],2,FALSE)*AO159)+(VLOOKUP($AP$8,Prices[],2,FALSE)*AP159)+(VLOOKUP($AT$8,Prices[],2,FALSE)*AT159)+(VLOOKUP($AQ$8,Prices[],2,FALSE)*AQ159)+(VLOOKUP($AR$8,Prices[],2,FALSE)*AR159)+(VLOOKUP($AS$8,Prices[],2,FALSE)*AS159)</f>
        <v>0</v>
      </c>
      <c r="AV159" s="27">
        <f t="shared" si="15"/>
        <v>0</v>
      </c>
      <c r="AW159" s="30" t="str">
        <f t="shared" si="14"/>
        <v xml:space="preserve"> </v>
      </c>
      <c r="AX159" s="30" t="str">
        <f>IFERROR(IF(VLOOKUP(C159,'Overdue Credits'!$A:$F,6,0)&gt;2,"High Risk Customer",IF(VLOOKUP(C159,'Overdue Credits'!$A:$F,6,0)&gt;0,"Medium Risk Customer","Low Risk Customer")),"Low Risk Customer")</f>
        <v>Low Risk Customer</v>
      </c>
      <c r="AY159" s="12"/>
      <c r="AZ159" s="12"/>
    </row>
    <row r="160" spans="1:52" ht="21" x14ac:dyDescent="0.35">
      <c r="A160" s="90">
        <v>152</v>
      </c>
      <c r="B160" s="31" t="s">
        <v>431</v>
      </c>
      <c r="C160" s="31" t="s">
        <v>450</v>
      </c>
      <c r="D160" s="31"/>
      <c r="E160" s="31" t="s">
        <v>880</v>
      </c>
      <c r="F160" s="31" t="s">
        <v>11</v>
      </c>
      <c r="G160" s="25">
        <f t="shared" si="12"/>
        <v>0</v>
      </c>
      <c r="H160" s="101"/>
      <c r="I160" s="101"/>
      <c r="J160" s="101"/>
      <c r="K160" s="101"/>
      <c r="L160" s="101"/>
      <c r="M160" s="101"/>
      <c r="N160" s="101"/>
      <c r="O160" s="101"/>
      <c r="P160" s="101"/>
      <c r="Q160" s="101"/>
      <c r="R160" s="101"/>
      <c r="S160" s="101"/>
      <c r="T160" s="101"/>
      <c r="U160" s="101"/>
      <c r="V160" s="101"/>
      <c r="W160" s="101"/>
      <c r="X160" s="101"/>
      <c r="Y160" s="101"/>
      <c r="Z160" s="101"/>
      <c r="AA160" s="101"/>
      <c r="AB160" s="101"/>
      <c r="AC160" s="27">
        <f>(VLOOKUP($H$8,Prices[],2,FALSE)*H160)+(VLOOKUP($I$8,Prices[],2,FALSE)*I160)+(VLOOKUP($J$8,Prices[],2,FALSE)*J160)+(VLOOKUP($K$8,Prices[],2,FALSE)*K160)+(VLOOKUP($L$8,Prices[],2,FALSE)*L160)+(VLOOKUP($M$8,Prices[],2,FALSE)*M160)+(VLOOKUP($N$8,Prices[],2,FALSE)*N160)+(VLOOKUP($T$8,Prices[],2,FALSE)*T160)+(VLOOKUP($U$8,Prices[],2,FALSE)*U160)+(VLOOKUP($V$8,Prices[],2,FALSE)*V160)+(VLOOKUP($W$8,Prices[],2,FALSE)*W160)+(VLOOKUP($X$8,Prices[],2,FALSE)*X160)+(VLOOKUP($Y$8,Prices[],2,FALSE)*Y160)+(VLOOKUP($Z$8,Prices[],2,FALSE)*Z160)+(VLOOKUP($AB$8,Prices[],2,FALSE)*AB160)+(VLOOKUP($O$8,Prices[],2,FALSE)*O160)+(VLOOKUP($P$8,Prices[],2,FALSE)*P160)+(VLOOKUP($Q$8,Prices[],2,FALSE)*Q160)+(VLOOKUP($R$8,Prices[],2,FALSE)*R160)+(VLOOKUP($AA$8,Prices[],2,FALSE)*AA160)+(VLOOKUP($S$8,Prices[],2,FALSE)*S160)</f>
        <v>0</v>
      </c>
      <c r="AE160" s="27">
        <f t="shared" si="13"/>
        <v>0</v>
      </c>
      <c r="AF160" s="33"/>
      <c r="AG160" s="34"/>
      <c r="AH160" s="34"/>
      <c r="AI160" s="10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27">
        <f>(VLOOKUP($AF$8,Prices[],2,FALSE)*AF160)+(VLOOKUP($AG$8,Prices[],2,FALSE)*AG160)+(VLOOKUP($AH$8,Prices[],2,FALSE)*AH160)+(VLOOKUP($AI$8,Prices[],2,FALSE)*AI160)+(VLOOKUP($AJ$8,Prices[],2,FALSE)*AJ160)+(VLOOKUP($AK$8,Prices[],2,FALSE)*AK160)+(VLOOKUP($AL$8,Prices[],2,FALSE)*AL160)+(VLOOKUP($AM$8,Prices[],2,FALSE)*AM160)+(VLOOKUP($AN$8,Prices[],2,FALSE)*AN160)+(VLOOKUP($AO$8,Prices[],2,FALSE)*AO160)+(VLOOKUP($AP$8,Prices[],2,FALSE)*AP160)+(VLOOKUP($AT$8,Prices[],2,FALSE)*AT160)+(VLOOKUP($AQ$8,Prices[],2,FALSE)*AQ160)+(VLOOKUP($AR$8,Prices[],2,FALSE)*AR160)+(VLOOKUP($AS$8,Prices[],2,FALSE)*AS160)</f>
        <v>0</v>
      </c>
      <c r="AV160" s="27">
        <f t="shared" si="15"/>
        <v>0</v>
      </c>
      <c r="AW160" s="30" t="str">
        <f t="shared" si="14"/>
        <v xml:space="preserve"> </v>
      </c>
      <c r="AX160" s="30" t="str">
        <f>IFERROR(IF(VLOOKUP(C160,'Overdue Credits'!$A:$F,6,0)&gt;2,"High Risk Customer",IF(VLOOKUP(C160,'Overdue Credits'!$A:$F,6,0)&gt;0,"Medium Risk Customer","Low Risk Customer")),"Low Risk Customer")</f>
        <v>Low Risk Customer</v>
      </c>
      <c r="AY160" s="12"/>
      <c r="AZ160" s="12"/>
    </row>
    <row r="161" spans="1:52" ht="21" x14ac:dyDescent="0.35">
      <c r="A161" s="90">
        <v>153</v>
      </c>
      <c r="B161" s="31" t="s">
        <v>431</v>
      </c>
      <c r="C161" s="31" t="s">
        <v>449</v>
      </c>
      <c r="D161" s="31"/>
      <c r="E161" s="31" t="s">
        <v>1050</v>
      </c>
      <c r="F161" s="31" t="s">
        <v>20</v>
      </c>
      <c r="G161" s="25">
        <f t="shared" si="12"/>
        <v>150</v>
      </c>
      <c r="H161" s="101"/>
      <c r="I161" s="101"/>
      <c r="J161" s="101">
        <v>65</v>
      </c>
      <c r="K161" s="101">
        <v>14</v>
      </c>
      <c r="L161" s="101">
        <v>2</v>
      </c>
      <c r="M161" s="101">
        <v>0</v>
      </c>
      <c r="N161" s="101">
        <v>0</v>
      </c>
      <c r="O161" s="101">
        <v>20</v>
      </c>
      <c r="P161" s="101">
        <v>13</v>
      </c>
      <c r="Q161" s="101">
        <v>0</v>
      </c>
      <c r="R161" s="101">
        <v>5</v>
      </c>
      <c r="S161" s="101">
        <v>0</v>
      </c>
      <c r="T161" s="101">
        <v>0</v>
      </c>
      <c r="U161" s="101">
        <v>1</v>
      </c>
      <c r="V161" s="101">
        <v>0</v>
      </c>
      <c r="W161" s="101">
        <v>0</v>
      </c>
      <c r="X161" s="101">
        <v>30</v>
      </c>
      <c r="Y161" s="101">
        <v>0</v>
      </c>
      <c r="Z161" s="101"/>
      <c r="AA161" s="101">
        <v>0</v>
      </c>
      <c r="AB161" s="101"/>
      <c r="AC161" s="27">
        <f>(VLOOKUP($H$8,Prices[],2,FALSE)*H161)+(VLOOKUP($I$8,Prices[],2,FALSE)*I161)+(VLOOKUP($J$8,Prices[],2,FALSE)*J161)+(VLOOKUP($K$8,Prices[],2,FALSE)*K161)+(VLOOKUP($L$8,Prices[],2,FALSE)*L161)+(VLOOKUP($M$8,Prices[],2,FALSE)*M161)+(VLOOKUP($N$8,Prices[],2,FALSE)*N161)+(VLOOKUP($T$8,Prices[],2,FALSE)*T161)+(VLOOKUP($U$8,Prices[],2,FALSE)*U161)+(VLOOKUP($V$8,Prices[],2,FALSE)*V161)+(VLOOKUP($W$8,Prices[],2,FALSE)*W161)+(VLOOKUP($X$8,Prices[],2,FALSE)*X161)+(VLOOKUP($Y$8,Prices[],2,FALSE)*Y161)+(VLOOKUP($Z$8,Prices[],2,FALSE)*Z161)+(VLOOKUP($AB$8,Prices[],2,FALSE)*AB161)+(VLOOKUP($O$8,Prices[],2,FALSE)*O161)+(VLOOKUP($P$8,Prices[],2,FALSE)*P161)+(VLOOKUP($Q$8,Prices[],2,FALSE)*Q161)+(VLOOKUP($R$8,Prices[],2,FALSE)*R161)+(VLOOKUP($AA$8,Prices[],2,FALSE)*AA161)+(VLOOKUP($S$8,Prices[],2,FALSE)*S161)</f>
        <v>28774000</v>
      </c>
      <c r="AE161" s="27">
        <f t="shared" si="13"/>
        <v>14.225348314606741</v>
      </c>
      <c r="AF161" s="33"/>
      <c r="AG161" s="34"/>
      <c r="AH161" s="34"/>
      <c r="AI161" s="104">
        <v>14.225348314606741</v>
      </c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27">
        <f>(VLOOKUP($AF$8,Prices[],2,FALSE)*AF161)+(VLOOKUP($AG$8,Prices[],2,FALSE)*AG161)+(VLOOKUP($AH$8,Prices[],2,FALSE)*AH161)+(VLOOKUP($AI$8,Prices[],2,FALSE)*AI161)+(VLOOKUP($AJ$8,Prices[],2,FALSE)*AJ161)+(VLOOKUP($AK$8,Prices[],2,FALSE)*AK161)+(VLOOKUP($AL$8,Prices[],2,FALSE)*AL161)+(VLOOKUP($AM$8,Prices[],2,FALSE)*AM161)+(VLOOKUP($AN$8,Prices[],2,FALSE)*AN161)+(VLOOKUP($AO$8,Prices[],2,FALSE)*AO161)+(VLOOKUP($AP$8,Prices[],2,FALSE)*AP161)+(VLOOKUP($AT$8,Prices[],2,FALSE)*AT161)+(VLOOKUP($AQ$8,Prices[],2,FALSE)*AQ161)+(VLOOKUP($AR$8,Prices[],2,FALSE)*AR161)+(VLOOKUP($AS$8,Prices[],2,FALSE)*AS161)</f>
        <v>3165140</v>
      </c>
      <c r="AV161" s="27">
        <f t="shared" si="15"/>
        <v>10070900</v>
      </c>
      <c r="AW161" s="30" t="str">
        <f t="shared" si="14"/>
        <v>Credit is within Limit</v>
      </c>
      <c r="AX161" s="30" t="str">
        <f>IFERROR(IF(VLOOKUP(C161,'Overdue Credits'!$A:$F,6,0)&gt;2,"High Risk Customer",IF(VLOOKUP(C161,'Overdue Credits'!$A:$F,6,0)&gt;0,"Medium Risk Customer","Low Risk Customer")),"Low Risk Customer")</f>
        <v>Low Risk Customer</v>
      </c>
      <c r="AY161" s="12"/>
      <c r="AZ161" s="12"/>
    </row>
    <row r="162" spans="1:52" ht="21" x14ac:dyDescent="0.35">
      <c r="A162" s="90">
        <v>154</v>
      </c>
      <c r="B162" s="31" t="s">
        <v>431</v>
      </c>
      <c r="C162" s="31" t="s">
        <v>448</v>
      </c>
      <c r="D162" s="31"/>
      <c r="E162" s="31" t="s">
        <v>817</v>
      </c>
      <c r="F162" s="31" t="s">
        <v>20</v>
      </c>
      <c r="G162" s="25">
        <f t="shared" si="12"/>
        <v>270</v>
      </c>
      <c r="H162" s="101"/>
      <c r="I162" s="101"/>
      <c r="J162" s="101">
        <v>150</v>
      </c>
      <c r="K162" s="101">
        <v>24</v>
      </c>
      <c r="L162" s="101">
        <v>5</v>
      </c>
      <c r="M162" s="101">
        <v>0</v>
      </c>
      <c r="N162" s="101">
        <v>0</v>
      </c>
      <c r="O162" s="101">
        <v>30</v>
      </c>
      <c r="P162" s="101">
        <v>10</v>
      </c>
      <c r="Q162" s="101">
        <v>1</v>
      </c>
      <c r="R162" s="101">
        <v>12</v>
      </c>
      <c r="S162" s="101">
        <v>0</v>
      </c>
      <c r="T162" s="101">
        <v>0</v>
      </c>
      <c r="U162" s="101">
        <v>1</v>
      </c>
      <c r="V162" s="101">
        <v>1</v>
      </c>
      <c r="W162" s="101">
        <v>0</v>
      </c>
      <c r="X162" s="101">
        <v>30</v>
      </c>
      <c r="Y162" s="101">
        <v>6</v>
      </c>
      <c r="Z162" s="101"/>
      <c r="AA162" s="101">
        <v>0</v>
      </c>
      <c r="AB162" s="101"/>
      <c r="AC162" s="27">
        <f>(VLOOKUP($H$8,Prices[],2,FALSE)*H162)+(VLOOKUP($I$8,Prices[],2,FALSE)*I162)+(VLOOKUP($J$8,Prices[],2,FALSE)*J162)+(VLOOKUP($K$8,Prices[],2,FALSE)*K162)+(VLOOKUP($L$8,Prices[],2,FALSE)*L162)+(VLOOKUP($M$8,Prices[],2,FALSE)*M162)+(VLOOKUP($N$8,Prices[],2,FALSE)*N162)+(VLOOKUP($T$8,Prices[],2,FALSE)*T162)+(VLOOKUP($U$8,Prices[],2,FALSE)*U162)+(VLOOKUP($V$8,Prices[],2,FALSE)*V162)+(VLOOKUP($W$8,Prices[],2,FALSE)*W162)+(VLOOKUP($X$8,Prices[],2,FALSE)*X162)+(VLOOKUP($Y$8,Prices[],2,FALSE)*Y162)+(VLOOKUP($Z$8,Prices[],2,FALSE)*Z162)+(VLOOKUP($AB$8,Prices[],2,FALSE)*AB162)+(VLOOKUP($O$8,Prices[],2,FALSE)*O162)+(VLOOKUP($P$8,Prices[],2,FALSE)*P162)+(VLOOKUP($Q$8,Prices[],2,FALSE)*Q162)+(VLOOKUP($R$8,Prices[],2,FALSE)*R162)+(VLOOKUP($AA$8,Prices[],2,FALSE)*AA162)+(VLOOKUP($S$8,Prices[],2,FALSE)*S162)</f>
        <v>52681500</v>
      </c>
      <c r="AE162" s="27">
        <f t="shared" si="13"/>
        <v>59.192696629213486</v>
      </c>
      <c r="AF162" s="33"/>
      <c r="AG162" s="34"/>
      <c r="AH162" s="34"/>
      <c r="AI162" s="104">
        <v>59.192696629213486</v>
      </c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27">
        <f>(VLOOKUP($AF$8,Prices[],2,FALSE)*AF162)+(VLOOKUP($AG$8,Prices[],2,FALSE)*AG162)+(VLOOKUP($AH$8,Prices[],2,FALSE)*AH162)+(VLOOKUP($AI$8,Prices[],2,FALSE)*AI162)+(VLOOKUP($AJ$8,Prices[],2,FALSE)*AJ162)+(VLOOKUP($AK$8,Prices[],2,FALSE)*AK162)+(VLOOKUP($AL$8,Prices[],2,FALSE)*AL162)+(VLOOKUP($AM$8,Prices[],2,FALSE)*AM162)+(VLOOKUP($AN$8,Prices[],2,FALSE)*AN162)+(VLOOKUP($AO$8,Prices[],2,FALSE)*AO162)+(VLOOKUP($AP$8,Prices[],2,FALSE)*AP162)+(VLOOKUP($AT$8,Prices[],2,FALSE)*AT162)+(VLOOKUP($AQ$8,Prices[],2,FALSE)*AQ162)+(VLOOKUP($AR$8,Prices[],2,FALSE)*AR162)+(VLOOKUP($AS$8,Prices[],2,FALSE)*AS162)</f>
        <v>13170375</v>
      </c>
      <c r="AV162" s="27">
        <f t="shared" si="15"/>
        <v>18438525</v>
      </c>
      <c r="AW162" s="30" t="str">
        <f t="shared" si="14"/>
        <v>Credit is within Limit</v>
      </c>
      <c r="AX162" s="30" t="str">
        <f>IFERROR(IF(VLOOKUP(C162,'Overdue Credits'!$A:$F,6,0)&gt;2,"High Risk Customer",IF(VLOOKUP(C162,'Overdue Credits'!$A:$F,6,0)&gt;0,"Medium Risk Customer","Low Risk Customer")),"Low Risk Customer")</f>
        <v>Low Risk Customer</v>
      </c>
      <c r="AY162" s="12"/>
      <c r="AZ162" s="12"/>
    </row>
    <row r="163" spans="1:52" ht="21" x14ac:dyDescent="0.35">
      <c r="A163" s="90">
        <v>155</v>
      </c>
      <c r="B163" s="31" t="s">
        <v>431</v>
      </c>
      <c r="C163" s="31" t="s">
        <v>447</v>
      </c>
      <c r="D163" s="31"/>
      <c r="E163" s="31" t="s">
        <v>818</v>
      </c>
      <c r="F163" s="31" t="s">
        <v>13</v>
      </c>
      <c r="G163" s="25">
        <f t="shared" si="12"/>
        <v>80</v>
      </c>
      <c r="H163" s="101"/>
      <c r="I163" s="101"/>
      <c r="J163" s="101">
        <v>40</v>
      </c>
      <c r="K163" s="101">
        <v>5</v>
      </c>
      <c r="L163" s="101">
        <v>1</v>
      </c>
      <c r="M163" s="101">
        <v>0</v>
      </c>
      <c r="N163" s="101">
        <v>0</v>
      </c>
      <c r="O163" s="101">
        <v>10</v>
      </c>
      <c r="P163" s="101">
        <v>5</v>
      </c>
      <c r="Q163" s="101">
        <v>0</v>
      </c>
      <c r="R163" s="101">
        <v>5</v>
      </c>
      <c r="S163" s="101">
        <v>0</v>
      </c>
      <c r="T163" s="101">
        <v>0</v>
      </c>
      <c r="U163" s="101">
        <v>1</v>
      </c>
      <c r="V163" s="101">
        <v>0</v>
      </c>
      <c r="W163" s="101">
        <v>1</v>
      </c>
      <c r="X163" s="101">
        <v>10</v>
      </c>
      <c r="Y163" s="101">
        <v>2</v>
      </c>
      <c r="Z163" s="101"/>
      <c r="AA163" s="101">
        <v>0</v>
      </c>
      <c r="AB163" s="101"/>
      <c r="AC163" s="27">
        <f>(VLOOKUP($H$8,Prices[],2,FALSE)*H163)+(VLOOKUP($I$8,Prices[],2,FALSE)*I163)+(VLOOKUP($J$8,Prices[],2,FALSE)*J163)+(VLOOKUP($K$8,Prices[],2,FALSE)*K163)+(VLOOKUP($L$8,Prices[],2,FALSE)*L163)+(VLOOKUP($M$8,Prices[],2,FALSE)*M163)+(VLOOKUP($N$8,Prices[],2,FALSE)*N163)+(VLOOKUP($T$8,Prices[],2,FALSE)*T163)+(VLOOKUP($U$8,Prices[],2,FALSE)*U163)+(VLOOKUP($V$8,Prices[],2,FALSE)*V163)+(VLOOKUP($W$8,Prices[],2,FALSE)*W163)+(VLOOKUP($X$8,Prices[],2,FALSE)*X163)+(VLOOKUP($Y$8,Prices[],2,FALSE)*Y163)+(VLOOKUP($Z$8,Prices[],2,FALSE)*Z163)+(VLOOKUP($AB$8,Prices[],2,FALSE)*AB163)+(VLOOKUP($O$8,Prices[],2,FALSE)*O163)+(VLOOKUP($P$8,Prices[],2,FALSE)*P163)+(VLOOKUP($Q$8,Prices[],2,FALSE)*Q163)+(VLOOKUP($R$8,Prices[],2,FALSE)*R163)+(VLOOKUP($AA$8,Prices[],2,FALSE)*AA163)+(VLOOKUP($S$8,Prices[],2,FALSE)*S163)</f>
        <v>15356000</v>
      </c>
      <c r="AE163" s="27">
        <f t="shared" si="13"/>
        <v>17.253932584269663</v>
      </c>
      <c r="AF163" s="33"/>
      <c r="AG163" s="34"/>
      <c r="AH163" s="34"/>
      <c r="AI163" s="104">
        <v>17.253932584269663</v>
      </c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27">
        <f>(VLOOKUP($AF$8,Prices[],2,FALSE)*AF163)+(VLOOKUP($AG$8,Prices[],2,FALSE)*AG163)+(VLOOKUP($AH$8,Prices[],2,FALSE)*AH163)+(VLOOKUP($AI$8,Prices[],2,FALSE)*AI163)+(VLOOKUP($AJ$8,Prices[],2,FALSE)*AJ163)+(VLOOKUP($AK$8,Prices[],2,FALSE)*AK163)+(VLOOKUP($AL$8,Prices[],2,FALSE)*AL163)+(VLOOKUP($AM$8,Prices[],2,FALSE)*AM163)+(VLOOKUP($AN$8,Prices[],2,FALSE)*AN163)+(VLOOKUP($AO$8,Prices[],2,FALSE)*AO163)+(VLOOKUP($AP$8,Prices[],2,FALSE)*AP163)+(VLOOKUP($AT$8,Prices[],2,FALSE)*AT163)+(VLOOKUP($AQ$8,Prices[],2,FALSE)*AQ163)+(VLOOKUP($AR$8,Prices[],2,FALSE)*AR163)+(VLOOKUP($AS$8,Prices[],2,FALSE)*AS163)</f>
        <v>3839000</v>
      </c>
      <c r="AV163" s="27">
        <f t="shared" si="15"/>
        <v>5374600</v>
      </c>
      <c r="AW163" s="30" t="str">
        <f t="shared" si="14"/>
        <v>Credit is within Limit</v>
      </c>
      <c r="AX163" s="30" t="str">
        <f>IFERROR(IF(VLOOKUP(C163,'Overdue Credits'!$A:$F,6,0)&gt;2,"High Risk Customer",IF(VLOOKUP(C163,'Overdue Credits'!$A:$F,6,0)&gt;0,"Medium Risk Customer","Low Risk Customer")),"Low Risk Customer")</f>
        <v>Low Risk Customer</v>
      </c>
      <c r="AY163" s="12"/>
      <c r="AZ163" s="12"/>
    </row>
    <row r="164" spans="1:52" ht="21" x14ac:dyDescent="0.35">
      <c r="A164" s="90">
        <v>156</v>
      </c>
      <c r="B164" s="31" t="s">
        <v>431</v>
      </c>
      <c r="C164" s="31" t="s">
        <v>445</v>
      </c>
      <c r="D164" s="31"/>
      <c r="E164" s="31" t="s">
        <v>819</v>
      </c>
      <c r="F164" s="31" t="s">
        <v>11</v>
      </c>
      <c r="G164" s="25">
        <f t="shared" si="12"/>
        <v>0</v>
      </c>
      <c r="H164" s="101"/>
      <c r="I164" s="101"/>
      <c r="J164" s="101"/>
      <c r="K164" s="101"/>
      <c r="L164" s="101"/>
      <c r="M164" s="101"/>
      <c r="N164" s="101"/>
      <c r="O164" s="101"/>
      <c r="P164" s="101"/>
      <c r="Q164" s="101"/>
      <c r="R164" s="101"/>
      <c r="S164" s="101"/>
      <c r="T164" s="101"/>
      <c r="U164" s="101"/>
      <c r="V164" s="101"/>
      <c r="W164" s="101"/>
      <c r="X164" s="101"/>
      <c r="Y164" s="101"/>
      <c r="Z164" s="101"/>
      <c r="AA164" s="101"/>
      <c r="AB164" s="101"/>
      <c r="AC164" s="27">
        <f>(VLOOKUP($H$8,Prices[],2,FALSE)*H164)+(VLOOKUP($I$8,Prices[],2,FALSE)*I164)+(VLOOKUP($J$8,Prices[],2,FALSE)*J164)+(VLOOKUP($K$8,Prices[],2,FALSE)*K164)+(VLOOKUP($L$8,Prices[],2,FALSE)*L164)+(VLOOKUP($M$8,Prices[],2,FALSE)*M164)+(VLOOKUP($N$8,Prices[],2,FALSE)*N164)+(VLOOKUP($T$8,Prices[],2,FALSE)*T164)+(VLOOKUP($U$8,Prices[],2,FALSE)*U164)+(VLOOKUP($V$8,Prices[],2,FALSE)*V164)+(VLOOKUP($W$8,Prices[],2,FALSE)*W164)+(VLOOKUP($X$8,Prices[],2,FALSE)*X164)+(VLOOKUP($Y$8,Prices[],2,FALSE)*Y164)+(VLOOKUP($Z$8,Prices[],2,FALSE)*Z164)+(VLOOKUP($AB$8,Prices[],2,FALSE)*AB164)+(VLOOKUP($O$8,Prices[],2,FALSE)*O164)+(VLOOKUP($P$8,Prices[],2,FALSE)*P164)+(VLOOKUP($Q$8,Prices[],2,FALSE)*Q164)+(VLOOKUP($R$8,Prices[],2,FALSE)*R164)+(VLOOKUP($AA$8,Prices[],2,FALSE)*AA164)+(VLOOKUP($S$8,Prices[],2,FALSE)*S164)</f>
        <v>0</v>
      </c>
      <c r="AE164" s="27">
        <f t="shared" si="13"/>
        <v>0</v>
      </c>
      <c r="AF164" s="33"/>
      <c r="AG164" s="34"/>
      <c r="AH164" s="34"/>
      <c r="AI164" s="10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27">
        <f>(VLOOKUP($AF$8,Prices[],2,FALSE)*AF164)+(VLOOKUP($AG$8,Prices[],2,FALSE)*AG164)+(VLOOKUP($AH$8,Prices[],2,FALSE)*AH164)+(VLOOKUP($AI$8,Prices[],2,FALSE)*AI164)+(VLOOKUP($AJ$8,Prices[],2,FALSE)*AJ164)+(VLOOKUP($AK$8,Prices[],2,FALSE)*AK164)+(VLOOKUP($AL$8,Prices[],2,FALSE)*AL164)+(VLOOKUP($AM$8,Prices[],2,FALSE)*AM164)+(VLOOKUP($AN$8,Prices[],2,FALSE)*AN164)+(VLOOKUP($AO$8,Prices[],2,FALSE)*AO164)+(VLOOKUP($AP$8,Prices[],2,FALSE)*AP164)+(VLOOKUP($AT$8,Prices[],2,FALSE)*AT164)+(VLOOKUP($AQ$8,Prices[],2,FALSE)*AQ164)+(VLOOKUP($AR$8,Prices[],2,FALSE)*AR164)+(VLOOKUP($AS$8,Prices[],2,FALSE)*AS164)</f>
        <v>0</v>
      </c>
      <c r="AV164" s="27">
        <f t="shared" si="15"/>
        <v>0</v>
      </c>
      <c r="AW164" s="30" t="str">
        <f t="shared" si="14"/>
        <v xml:space="preserve"> </v>
      </c>
      <c r="AX164" s="30" t="str">
        <f>IFERROR(IF(VLOOKUP(C164,'Overdue Credits'!$A:$F,6,0)&gt;2,"High Risk Customer",IF(VLOOKUP(C164,'Overdue Credits'!$A:$F,6,0)&gt;0,"Medium Risk Customer","Low Risk Customer")),"Low Risk Customer")</f>
        <v>High Risk Customer</v>
      </c>
      <c r="AY164" s="12"/>
      <c r="AZ164" s="12"/>
    </row>
    <row r="165" spans="1:52" ht="21" x14ac:dyDescent="0.35">
      <c r="A165" s="90">
        <v>157</v>
      </c>
      <c r="B165" s="31" t="s">
        <v>431</v>
      </c>
      <c r="C165" s="31" t="s">
        <v>444</v>
      </c>
      <c r="D165" s="31"/>
      <c r="E165" s="31" t="s">
        <v>1051</v>
      </c>
      <c r="F165" s="31" t="s">
        <v>13</v>
      </c>
      <c r="G165" s="25">
        <f t="shared" si="12"/>
        <v>500</v>
      </c>
      <c r="H165" s="101"/>
      <c r="I165" s="101"/>
      <c r="J165" s="101">
        <v>220</v>
      </c>
      <c r="K165" s="101">
        <v>10</v>
      </c>
      <c r="L165" s="101">
        <v>10</v>
      </c>
      <c r="M165" s="101">
        <v>5</v>
      </c>
      <c r="N165" s="101">
        <v>0</v>
      </c>
      <c r="O165" s="101">
        <v>5</v>
      </c>
      <c r="P165" s="101">
        <v>200</v>
      </c>
      <c r="Q165" s="101">
        <v>4</v>
      </c>
      <c r="R165" s="101">
        <v>10</v>
      </c>
      <c r="S165" s="101">
        <v>0</v>
      </c>
      <c r="T165" s="101">
        <v>0</v>
      </c>
      <c r="U165" s="101">
        <v>1</v>
      </c>
      <c r="V165" s="101">
        <v>3</v>
      </c>
      <c r="W165" s="101">
        <v>4</v>
      </c>
      <c r="X165" s="101">
        <v>20</v>
      </c>
      <c r="Y165" s="101">
        <v>8</v>
      </c>
      <c r="Z165" s="101"/>
      <c r="AA165" s="101">
        <v>0</v>
      </c>
      <c r="AB165" s="101"/>
      <c r="AC165" s="27">
        <f>(VLOOKUP($H$8,Prices[],2,FALSE)*H165)+(VLOOKUP($I$8,Prices[],2,FALSE)*I165)+(VLOOKUP($J$8,Prices[],2,FALSE)*J165)+(VLOOKUP($K$8,Prices[],2,FALSE)*K165)+(VLOOKUP($L$8,Prices[],2,FALSE)*L165)+(VLOOKUP($M$8,Prices[],2,FALSE)*M165)+(VLOOKUP($N$8,Prices[],2,FALSE)*N165)+(VLOOKUP($T$8,Prices[],2,FALSE)*T165)+(VLOOKUP($U$8,Prices[],2,FALSE)*U165)+(VLOOKUP($V$8,Prices[],2,FALSE)*V165)+(VLOOKUP($W$8,Prices[],2,FALSE)*W165)+(VLOOKUP($X$8,Prices[],2,FALSE)*X165)+(VLOOKUP($Y$8,Prices[],2,FALSE)*Y165)+(VLOOKUP($Z$8,Prices[],2,FALSE)*Z165)+(VLOOKUP($AB$8,Prices[],2,FALSE)*AB165)+(VLOOKUP($O$8,Prices[],2,FALSE)*O165)+(VLOOKUP($P$8,Prices[],2,FALSE)*P165)+(VLOOKUP($Q$8,Prices[],2,FALSE)*Q165)+(VLOOKUP($R$8,Prices[],2,FALSE)*R165)+(VLOOKUP($AA$8,Prices[],2,FALSE)*AA165)+(VLOOKUP($S$8,Prices[],2,FALSE)*S165)</f>
        <v>103499000</v>
      </c>
      <c r="AE165" s="27">
        <f t="shared" si="13"/>
        <v>46.516404494382023</v>
      </c>
      <c r="AF165" s="33"/>
      <c r="AG165" s="34"/>
      <c r="AH165" s="34"/>
      <c r="AI165" s="104">
        <v>46.516404494382023</v>
      </c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27">
        <f>(VLOOKUP($AF$8,Prices[],2,FALSE)*AF165)+(VLOOKUP($AG$8,Prices[],2,FALSE)*AG165)+(VLOOKUP($AH$8,Prices[],2,FALSE)*AH165)+(VLOOKUP($AI$8,Prices[],2,FALSE)*AI165)+(VLOOKUP($AJ$8,Prices[],2,FALSE)*AJ165)+(VLOOKUP($AK$8,Prices[],2,FALSE)*AK165)+(VLOOKUP($AL$8,Prices[],2,FALSE)*AL165)+(VLOOKUP($AM$8,Prices[],2,FALSE)*AM165)+(VLOOKUP($AN$8,Prices[],2,FALSE)*AN165)+(VLOOKUP($AO$8,Prices[],2,FALSE)*AO165)+(VLOOKUP($AP$8,Prices[],2,FALSE)*AP165)+(VLOOKUP($AT$8,Prices[],2,FALSE)*AT165)+(VLOOKUP($AQ$8,Prices[],2,FALSE)*AQ165)+(VLOOKUP($AR$8,Prices[],2,FALSE)*AR165)+(VLOOKUP($AS$8,Prices[],2,FALSE)*AS165)</f>
        <v>10349900</v>
      </c>
      <c r="AV165" s="27">
        <f t="shared" si="15"/>
        <v>36224650</v>
      </c>
      <c r="AW165" s="30" t="str">
        <f t="shared" si="14"/>
        <v>Credit is within Limit</v>
      </c>
      <c r="AX165" s="30" t="str">
        <f>IFERROR(IF(VLOOKUP(C165,'Overdue Credits'!$A:$F,6,0)&gt;2,"High Risk Customer",IF(VLOOKUP(C165,'Overdue Credits'!$A:$F,6,0)&gt;0,"Medium Risk Customer","Low Risk Customer")),"Low Risk Customer")</f>
        <v>Low Risk Customer</v>
      </c>
      <c r="AY165" s="12"/>
      <c r="AZ165" s="12"/>
    </row>
    <row r="166" spans="1:52" ht="21" x14ac:dyDescent="0.35">
      <c r="A166" s="90">
        <v>158</v>
      </c>
      <c r="B166" s="31" t="s">
        <v>431</v>
      </c>
      <c r="C166" s="31" t="s">
        <v>443</v>
      </c>
      <c r="D166" s="31"/>
      <c r="E166" s="31" t="s">
        <v>1052</v>
      </c>
      <c r="F166" s="31" t="s">
        <v>13</v>
      </c>
      <c r="G166" s="25">
        <f t="shared" si="12"/>
        <v>70</v>
      </c>
      <c r="H166" s="101"/>
      <c r="I166" s="101"/>
      <c r="J166" s="101">
        <v>28</v>
      </c>
      <c r="K166" s="101">
        <v>5</v>
      </c>
      <c r="L166" s="101">
        <v>4</v>
      </c>
      <c r="M166" s="101">
        <v>0</v>
      </c>
      <c r="N166" s="101">
        <v>0</v>
      </c>
      <c r="O166" s="101">
        <v>10</v>
      </c>
      <c r="P166" s="101">
        <v>5</v>
      </c>
      <c r="Q166" s="101">
        <v>1</v>
      </c>
      <c r="R166" s="101">
        <v>5</v>
      </c>
      <c r="S166" s="101">
        <v>0</v>
      </c>
      <c r="T166" s="101">
        <v>0</v>
      </c>
      <c r="U166" s="101">
        <v>1</v>
      </c>
      <c r="V166" s="101">
        <v>1</v>
      </c>
      <c r="W166" s="101">
        <v>1</v>
      </c>
      <c r="X166" s="101">
        <v>7</v>
      </c>
      <c r="Y166" s="101">
        <v>2</v>
      </c>
      <c r="Z166" s="101"/>
      <c r="AA166" s="101">
        <v>0</v>
      </c>
      <c r="AB166" s="101"/>
      <c r="AC166" s="27">
        <f>(VLOOKUP($H$8,Prices[],2,FALSE)*H166)+(VLOOKUP($I$8,Prices[],2,FALSE)*I166)+(VLOOKUP($J$8,Prices[],2,FALSE)*J166)+(VLOOKUP($K$8,Prices[],2,FALSE)*K166)+(VLOOKUP($L$8,Prices[],2,FALSE)*L166)+(VLOOKUP($M$8,Prices[],2,FALSE)*M166)+(VLOOKUP($N$8,Prices[],2,FALSE)*N166)+(VLOOKUP($T$8,Prices[],2,FALSE)*T166)+(VLOOKUP($U$8,Prices[],2,FALSE)*U166)+(VLOOKUP($V$8,Prices[],2,FALSE)*V166)+(VLOOKUP($W$8,Prices[],2,FALSE)*W166)+(VLOOKUP($X$8,Prices[],2,FALSE)*X166)+(VLOOKUP($Y$8,Prices[],2,FALSE)*Y166)+(VLOOKUP($Z$8,Prices[],2,FALSE)*Z166)+(VLOOKUP($AB$8,Prices[],2,FALSE)*AB166)+(VLOOKUP($O$8,Prices[],2,FALSE)*O166)+(VLOOKUP($P$8,Prices[],2,FALSE)*P166)+(VLOOKUP($Q$8,Prices[],2,FALSE)*Q166)+(VLOOKUP($R$8,Prices[],2,FALSE)*R166)+(VLOOKUP($AA$8,Prices[],2,FALSE)*AA166)+(VLOOKUP($S$8,Prices[],2,FALSE)*S166)</f>
        <v>12918500</v>
      </c>
      <c r="AE166" s="27">
        <f t="shared" si="13"/>
        <v>14.515168539325842</v>
      </c>
      <c r="AF166" s="33"/>
      <c r="AG166" s="34"/>
      <c r="AH166" s="34"/>
      <c r="AI166" s="104">
        <v>14.515168539325842</v>
      </c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27">
        <f>(VLOOKUP($AF$8,Prices[],2,FALSE)*AF166)+(VLOOKUP($AG$8,Prices[],2,FALSE)*AG166)+(VLOOKUP($AH$8,Prices[],2,FALSE)*AH166)+(VLOOKUP($AI$8,Prices[],2,FALSE)*AI166)+(VLOOKUP($AJ$8,Prices[],2,FALSE)*AJ166)+(VLOOKUP($AK$8,Prices[],2,FALSE)*AK166)+(VLOOKUP($AL$8,Prices[],2,FALSE)*AL166)+(VLOOKUP($AM$8,Prices[],2,FALSE)*AM166)+(VLOOKUP($AN$8,Prices[],2,FALSE)*AN166)+(VLOOKUP($AO$8,Prices[],2,FALSE)*AO166)+(VLOOKUP($AP$8,Prices[],2,FALSE)*AP166)+(VLOOKUP($AT$8,Prices[],2,FALSE)*AT166)+(VLOOKUP($AQ$8,Prices[],2,FALSE)*AQ166)+(VLOOKUP($AR$8,Prices[],2,FALSE)*AR166)+(VLOOKUP($AS$8,Prices[],2,FALSE)*AS166)</f>
        <v>3229625</v>
      </c>
      <c r="AV166" s="27">
        <f t="shared" si="15"/>
        <v>4521475</v>
      </c>
      <c r="AW166" s="30" t="str">
        <f t="shared" si="14"/>
        <v>Credit is within Limit</v>
      </c>
      <c r="AX166" s="30" t="str">
        <f>IFERROR(IF(VLOOKUP(C166,'Overdue Credits'!$A:$F,6,0)&gt;2,"High Risk Customer",IF(VLOOKUP(C166,'Overdue Credits'!$A:$F,6,0)&gt;0,"Medium Risk Customer","Low Risk Customer")),"Low Risk Customer")</f>
        <v>Medium Risk Customer</v>
      </c>
      <c r="AY166" s="12"/>
      <c r="AZ166" s="12"/>
    </row>
    <row r="167" spans="1:52" ht="21" x14ac:dyDescent="0.35">
      <c r="A167" s="90">
        <v>159</v>
      </c>
      <c r="B167" s="31" t="s">
        <v>431</v>
      </c>
      <c r="C167" s="31" t="s">
        <v>442</v>
      </c>
      <c r="D167" s="31"/>
      <c r="E167" s="31" t="s">
        <v>821</v>
      </c>
      <c r="F167" s="31" t="s">
        <v>13</v>
      </c>
      <c r="G167" s="25">
        <f t="shared" si="12"/>
        <v>70</v>
      </c>
      <c r="H167" s="101"/>
      <c r="I167" s="101"/>
      <c r="J167" s="101">
        <v>25</v>
      </c>
      <c r="K167" s="101">
        <v>5</v>
      </c>
      <c r="L167" s="101">
        <v>4</v>
      </c>
      <c r="M167" s="101">
        <v>0</v>
      </c>
      <c r="N167" s="101">
        <v>0</v>
      </c>
      <c r="O167" s="101">
        <v>10</v>
      </c>
      <c r="P167" s="101">
        <v>5</v>
      </c>
      <c r="Q167" s="101">
        <v>1</v>
      </c>
      <c r="R167" s="101">
        <v>5</v>
      </c>
      <c r="S167" s="101">
        <v>0</v>
      </c>
      <c r="T167" s="101">
        <v>0</v>
      </c>
      <c r="U167" s="101">
        <v>1</v>
      </c>
      <c r="V167" s="101">
        <v>1</v>
      </c>
      <c r="W167" s="101">
        <v>1</v>
      </c>
      <c r="X167" s="101">
        <v>10</v>
      </c>
      <c r="Y167" s="101">
        <v>2</v>
      </c>
      <c r="Z167" s="101"/>
      <c r="AA167" s="101">
        <v>0</v>
      </c>
      <c r="AB167" s="101"/>
      <c r="AC167" s="27">
        <f>(VLOOKUP($H$8,Prices[],2,FALSE)*H167)+(VLOOKUP($I$8,Prices[],2,FALSE)*I167)+(VLOOKUP($J$8,Prices[],2,FALSE)*J167)+(VLOOKUP($K$8,Prices[],2,FALSE)*K167)+(VLOOKUP($L$8,Prices[],2,FALSE)*L167)+(VLOOKUP($M$8,Prices[],2,FALSE)*M167)+(VLOOKUP($N$8,Prices[],2,FALSE)*N167)+(VLOOKUP($T$8,Prices[],2,FALSE)*T167)+(VLOOKUP($U$8,Prices[],2,FALSE)*U167)+(VLOOKUP($V$8,Prices[],2,FALSE)*V167)+(VLOOKUP($W$8,Prices[],2,FALSE)*W167)+(VLOOKUP($X$8,Prices[],2,FALSE)*X167)+(VLOOKUP($Y$8,Prices[],2,FALSE)*Y167)+(VLOOKUP($Z$8,Prices[],2,FALSE)*Z167)+(VLOOKUP($AB$8,Prices[],2,FALSE)*AB167)+(VLOOKUP($O$8,Prices[],2,FALSE)*O167)+(VLOOKUP($P$8,Prices[],2,FALSE)*P167)+(VLOOKUP($Q$8,Prices[],2,FALSE)*Q167)+(VLOOKUP($R$8,Prices[],2,FALSE)*R167)+(VLOOKUP($AA$8,Prices[],2,FALSE)*AA167)+(VLOOKUP($S$8,Prices[],2,FALSE)*S167)</f>
        <v>12707000</v>
      </c>
      <c r="AE167" s="27">
        <f t="shared" si="13"/>
        <v>5.7110112359550564</v>
      </c>
      <c r="AF167" s="33"/>
      <c r="AG167" s="34"/>
      <c r="AH167" s="34"/>
      <c r="AI167" s="104">
        <v>5.7110112359550564</v>
      </c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27">
        <f>(VLOOKUP($AF$8,Prices[],2,FALSE)*AF167)+(VLOOKUP($AG$8,Prices[],2,FALSE)*AG167)+(VLOOKUP($AH$8,Prices[],2,FALSE)*AH167)+(VLOOKUP($AI$8,Prices[],2,FALSE)*AI167)+(VLOOKUP($AJ$8,Prices[],2,FALSE)*AJ167)+(VLOOKUP($AK$8,Prices[],2,FALSE)*AK167)+(VLOOKUP($AL$8,Prices[],2,FALSE)*AL167)+(VLOOKUP($AM$8,Prices[],2,FALSE)*AM167)+(VLOOKUP($AN$8,Prices[],2,FALSE)*AN167)+(VLOOKUP($AO$8,Prices[],2,FALSE)*AO167)+(VLOOKUP($AP$8,Prices[],2,FALSE)*AP167)+(VLOOKUP($AT$8,Prices[],2,FALSE)*AT167)+(VLOOKUP($AQ$8,Prices[],2,FALSE)*AQ167)+(VLOOKUP($AR$8,Prices[],2,FALSE)*AR167)+(VLOOKUP($AS$8,Prices[],2,FALSE)*AS167)</f>
        <v>1270700</v>
      </c>
      <c r="AV167" s="27">
        <f t="shared" si="15"/>
        <v>4447450</v>
      </c>
      <c r="AW167" s="30" t="str">
        <f t="shared" si="14"/>
        <v>Credit is within Limit</v>
      </c>
      <c r="AX167" s="30" t="str">
        <f>IFERROR(IF(VLOOKUP(C167,'Overdue Credits'!$A:$F,6,0)&gt;2,"High Risk Customer",IF(VLOOKUP(C167,'Overdue Credits'!$A:$F,6,0)&gt;0,"Medium Risk Customer","Low Risk Customer")),"Low Risk Customer")</f>
        <v>Low Risk Customer</v>
      </c>
      <c r="AY167" s="12"/>
      <c r="AZ167" s="12"/>
    </row>
    <row r="168" spans="1:52" ht="21" x14ac:dyDescent="0.35">
      <c r="A168" s="90">
        <v>160</v>
      </c>
      <c r="B168" s="31" t="s">
        <v>431</v>
      </c>
      <c r="C168" s="31" t="s">
        <v>441</v>
      </c>
      <c r="D168" s="31"/>
      <c r="E168" s="31" t="s">
        <v>822</v>
      </c>
      <c r="F168" s="31" t="s">
        <v>20</v>
      </c>
      <c r="G168" s="25">
        <f t="shared" si="12"/>
        <v>0</v>
      </c>
      <c r="H168" s="101"/>
      <c r="I168" s="101"/>
      <c r="J168" s="101"/>
      <c r="K168" s="101"/>
      <c r="L168" s="101"/>
      <c r="M168" s="101"/>
      <c r="N168" s="101"/>
      <c r="O168" s="101"/>
      <c r="P168" s="101"/>
      <c r="Q168" s="101"/>
      <c r="R168" s="101"/>
      <c r="S168" s="101"/>
      <c r="T168" s="101"/>
      <c r="U168" s="101"/>
      <c r="V168" s="101"/>
      <c r="W168" s="101"/>
      <c r="X168" s="101"/>
      <c r="Y168" s="101"/>
      <c r="Z168" s="101"/>
      <c r="AA168" s="101"/>
      <c r="AB168" s="101"/>
      <c r="AC168" s="27">
        <f>(VLOOKUP($H$8,Prices[],2,FALSE)*H168)+(VLOOKUP($I$8,Prices[],2,FALSE)*I168)+(VLOOKUP($J$8,Prices[],2,FALSE)*J168)+(VLOOKUP($K$8,Prices[],2,FALSE)*K168)+(VLOOKUP($L$8,Prices[],2,FALSE)*L168)+(VLOOKUP($M$8,Prices[],2,FALSE)*M168)+(VLOOKUP($N$8,Prices[],2,FALSE)*N168)+(VLOOKUP($T$8,Prices[],2,FALSE)*T168)+(VLOOKUP($U$8,Prices[],2,FALSE)*U168)+(VLOOKUP($V$8,Prices[],2,FALSE)*V168)+(VLOOKUP($W$8,Prices[],2,FALSE)*W168)+(VLOOKUP($X$8,Prices[],2,FALSE)*X168)+(VLOOKUP($Y$8,Prices[],2,FALSE)*Y168)+(VLOOKUP($Z$8,Prices[],2,FALSE)*Z168)+(VLOOKUP($AB$8,Prices[],2,FALSE)*AB168)+(VLOOKUP($O$8,Prices[],2,FALSE)*O168)+(VLOOKUP($P$8,Prices[],2,FALSE)*P168)+(VLOOKUP($Q$8,Prices[],2,FALSE)*Q168)+(VLOOKUP($R$8,Prices[],2,FALSE)*R168)+(VLOOKUP($AA$8,Prices[],2,FALSE)*AA168)+(VLOOKUP($S$8,Prices[],2,FALSE)*S168)</f>
        <v>0</v>
      </c>
      <c r="AE168" s="27">
        <f t="shared" si="13"/>
        <v>0</v>
      </c>
      <c r="AF168" s="33"/>
      <c r="AG168" s="34"/>
      <c r="AH168" s="34"/>
      <c r="AI168" s="10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27">
        <f>(VLOOKUP($AF$8,Prices[],2,FALSE)*AF168)+(VLOOKUP($AG$8,Prices[],2,FALSE)*AG168)+(VLOOKUP($AH$8,Prices[],2,FALSE)*AH168)+(VLOOKUP($AI$8,Prices[],2,FALSE)*AI168)+(VLOOKUP($AJ$8,Prices[],2,FALSE)*AJ168)+(VLOOKUP($AK$8,Prices[],2,FALSE)*AK168)+(VLOOKUP($AL$8,Prices[],2,FALSE)*AL168)+(VLOOKUP($AM$8,Prices[],2,FALSE)*AM168)+(VLOOKUP($AN$8,Prices[],2,FALSE)*AN168)+(VLOOKUP($AO$8,Prices[],2,FALSE)*AO168)+(VLOOKUP($AP$8,Prices[],2,FALSE)*AP168)+(VLOOKUP($AT$8,Prices[],2,FALSE)*AT168)+(VLOOKUP($AQ$8,Prices[],2,FALSE)*AQ168)+(VLOOKUP($AR$8,Prices[],2,FALSE)*AR168)+(VLOOKUP($AS$8,Prices[],2,FALSE)*AS168)</f>
        <v>0</v>
      </c>
      <c r="AV168" s="27">
        <f t="shared" si="15"/>
        <v>0</v>
      </c>
      <c r="AW168" s="30" t="str">
        <f t="shared" si="14"/>
        <v xml:space="preserve"> </v>
      </c>
      <c r="AX168" s="30" t="str">
        <f>IFERROR(IF(VLOOKUP(C168,'Overdue Credits'!$A:$F,6,0)&gt;2,"High Risk Customer",IF(VLOOKUP(C168,'Overdue Credits'!$A:$F,6,0)&gt;0,"Medium Risk Customer","Low Risk Customer")),"Low Risk Customer")</f>
        <v>High Risk Customer</v>
      </c>
      <c r="AY168" s="12"/>
      <c r="AZ168" s="12"/>
    </row>
    <row r="169" spans="1:52" ht="21" x14ac:dyDescent="0.35">
      <c r="A169" s="90">
        <v>161</v>
      </c>
      <c r="B169" s="31" t="s">
        <v>431</v>
      </c>
      <c r="C169" s="31" t="s">
        <v>440</v>
      </c>
      <c r="D169" s="31"/>
      <c r="E169" s="31" t="s">
        <v>1053</v>
      </c>
      <c r="F169" s="31" t="s">
        <v>11</v>
      </c>
      <c r="G169" s="25">
        <f t="shared" ref="G169:G200" si="16">SUM(H169:AB169)</f>
        <v>0</v>
      </c>
      <c r="H169" s="101"/>
      <c r="I169" s="101"/>
      <c r="J169" s="101"/>
      <c r="K169" s="101"/>
      <c r="L169" s="101"/>
      <c r="M169" s="101"/>
      <c r="N169" s="101"/>
      <c r="O169" s="101"/>
      <c r="P169" s="101"/>
      <c r="Q169" s="101"/>
      <c r="R169" s="101"/>
      <c r="S169" s="101"/>
      <c r="T169" s="101"/>
      <c r="U169" s="101"/>
      <c r="V169" s="101"/>
      <c r="W169" s="101"/>
      <c r="X169" s="101"/>
      <c r="Y169" s="101"/>
      <c r="Z169" s="101"/>
      <c r="AA169" s="101"/>
      <c r="AB169" s="101"/>
      <c r="AC169" s="27">
        <f>(VLOOKUP($H$8,Prices[],2,FALSE)*H169)+(VLOOKUP($I$8,Prices[],2,FALSE)*I169)+(VLOOKUP($J$8,Prices[],2,FALSE)*J169)+(VLOOKUP($K$8,Prices[],2,FALSE)*K169)+(VLOOKUP($L$8,Prices[],2,FALSE)*L169)+(VLOOKUP($M$8,Prices[],2,FALSE)*M169)+(VLOOKUP($N$8,Prices[],2,FALSE)*N169)+(VLOOKUP($T$8,Prices[],2,FALSE)*T169)+(VLOOKUP($U$8,Prices[],2,FALSE)*U169)+(VLOOKUP($V$8,Prices[],2,FALSE)*V169)+(VLOOKUP($W$8,Prices[],2,FALSE)*W169)+(VLOOKUP($X$8,Prices[],2,FALSE)*X169)+(VLOOKUP($Y$8,Prices[],2,FALSE)*Y169)+(VLOOKUP($Z$8,Prices[],2,FALSE)*Z169)+(VLOOKUP($AB$8,Prices[],2,FALSE)*AB169)+(VLOOKUP($O$8,Prices[],2,FALSE)*O169)+(VLOOKUP($P$8,Prices[],2,FALSE)*P169)+(VLOOKUP($Q$8,Prices[],2,FALSE)*Q169)+(VLOOKUP($R$8,Prices[],2,FALSE)*R169)+(VLOOKUP($AA$8,Prices[],2,FALSE)*AA169)+(VLOOKUP($S$8,Prices[],2,FALSE)*S169)</f>
        <v>0</v>
      </c>
      <c r="AE169" s="27">
        <f t="shared" ref="AE169:AE200" si="17">SUM(AF169:AT169)</f>
        <v>0</v>
      </c>
      <c r="AF169" s="33"/>
      <c r="AG169" s="34"/>
      <c r="AH169" s="34"/>
      <c r="AI169" s="10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27">
        <f>(VLOOKUP($AF$8,Prices[],2,FALSE)*AF169)+(VLOOKUP($AG$8,Prices[],2,FALSE)*AG169)+(VLOOKUP($AH$8,Prices[],2,FALSE)*AH169)+(VLOOKUP($AI$8,Prices[],2,FALSE)*AI169)+(VLOOKUP($AJ$8,Prices[],2,FALSE)*AJ169)+(VLOOKUP($AK$8,Prices[],2,FALSE)*AK169)+(VLOOKUP($AL$8,Prices[],2,FALSE)*AL169)+(VLOOKUP($AM$8,Prices[],2,FALSE)*AM169)+(VLOOKUP($AN$8,Prices[],2,FALSE)*AN169)+(VLOOKUP($AO$8,Prices[],2,FALSE)*AO169)+(VLOOKUP($AP$8,Prices[],2,FALSE)*AP169)+(VLOOKUP($AT$8,Prices[],2,FALSE)*AT169)+(VLOOKUP($AQ$8,Prices[],2,FALSE)*AQ169)+(VLOOKUP($AR$8,Prices[],2,FALSE)*AR169)+(VLOOKUP($AS$8,Prices[],2,FALSE)*AS169)</f>
        <v>0</v>
      </c>
      <c r="AV169" s="27">
        <f t="shared" si="15"/>
        <v>0</v>
      </c>
      <c r="AW169" s="30" t="str">
        <f t="shared" si="14"/>
        <v xml:space="preserve"> </v>
      </c>
      <c r="AX169" s="30" t="str">
        <f>IFERROR(IF(VLOOKUP(C169,'Overdue Credits'!$A:$F,6,0)&gt;2,"High Risk Customer",IF(VLOOKUP(C169,'Overdue Credits'!$A:$F,6,0)&gt;0,"Medium Risk Customer","Low Risk Customer")),"Low Risk Customer")</f>
        <v>Low Risk Customer</v>
      </c>
      <c r="AY169" s="12"/>
      <c r="AZ169" s="12"/>
    </row>
    <row r="170" spans="1:52" ht="21" x14ac:dyDescent="0.35">
      <c r="A170" s="90">
        <v>162</v>
      </c>
      <c r="B170" s="31" t="s">
        <v>431</v>
      </c>
      <c r="C170" s="31" t="s">
        <v>1137</v>
      </c>
      <c r="D170" s="31"/>
      <c r="E170" s="31" t="s">
        <v>824</v>
      </c>
      <c r="F170" s="31" t="s">
        <v>11</v>
      </c>
      <c r="G170" s="25">
        <f t="shared" si="16"/>
        <v>130</v>
      </c>
      <c r="H170" s="101"/>
      <c r="I170" s="101"/>
      <c r="J170" s="101">
        <v>65</v>
      </c>
      <c r="K170" s="101">
        <v>17</v>
      </c>
      <c r="L170" s="101">
        <v>3</v>
      </c>
      <c r="M170" s="101">
        <v>0</v>
      </c>
      <c r="N170" s="101">
        <v>0</v>
      </c>
      <c r="O170" s="101">
        <v>15</v>
      </c>
      <c r="P170" s="101">
        <v>5</v>
      </c>
      <c r="Q170" s="101">
        <v>1</v>
      </c>
      <c r="R170" s="101">
        <v>5</v>
      </c>
      <c r="S170" s="101">
        <v>0</v>
      </c>
      <c r="T170" s="101">
        <v>0</v>
      </c>
      <c r="U170" s="101">
        <v>1</v>
      </c>
      <c r="V170" s="101">
        <v>0</v>
      </c>
      <c r="W170" s="101">
        <v>0</v>
      </c>
      <c r="X170" s="101">
        <v>15</v>
      </c>
      <c r="Y170" s="101">
        <v>3</v>
      </c>
      <c r="Z170" s="101"/>
      <c r="AA170" s="101">
        <v>0</v>
      </c>
      <c r="AB170" s="101"/>
      <c r="AC170" s="27">
        <f>(VLOOKUP($H$8,Prices[],2,FALSE)*H170)+(VLOOKUP($I$8,Prices[],2,FALSE)*I170)+(VLOOKUP($J$8,Prices[],2,FALSE)*J170)+(VLOOKUP($K$8,Prices[],2,FALSE)*K170)+(VLOOKUP($L$8,Prices[],2,FALSE)*L170)+(VLOOKUP($M$8,Prices[],2,FALSE)*M170)+(VLOOKUP($N$8,Prices[],2,FALSE)*N170)+(VLOOKUP($T$8,Prices[],2,FALSE)*T170)+(VLOOKUP($U$8,Prices[],2,FALSE)*U170)+(VLOOKUP($V$8,Prices[],2,FALSE)*V170)+(VLOOKUP($W$8,Prices[],2,FALSE)*W170)+(VLOOKUP($X$8,Prices[],2,FALSE)*X170)+(VLOOKUP($Y$8,Prices[],2,FALSE)*Y170)+(VLOOKUP($Z$8,Prices[],2,FALSE)*Z170)+(VLOOKUP($AB$8,Prices[],2,FALSE)*AB170)+(VLOOKUP($O$8,Prices[],2,FALSE)*O170)+(VLOOKUP($P$8,Prices[],2,FALSE)*P170)+(VLOOKUP($Q$8,Prices[],2,FALSE)*Q170)+(VLOOKUP($R$8,Prices[],2,FALSE)*R170)+(VLOOKUP($AA$8,Prices[],2,FALSE)*AA170)+(VLOOKUP($S$8,Prices[],2,FALSE)*S170)</f>
        <v>24885000</v>
      </c>
      <c r="AE170" s="27">
        <f t="shared" si="17"/>
        <v>27.960674157303369</v>
      </c>
      <c r="AF170" s="33"/>
      <c r="AG170" s="34"/>
      <c r="AH170" s="34"/>
      <c r="AI170" s="104">
        <v>27.960674157303369</v>
      </c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27">
        <f>(VLOOKUP($AF$8,Prices[],2,FALSE)*AF170)+(VLOOKUP($AG$8,Prices[],2,FALSE)*AG170)+(VLOOKUP($AH$8,Prices[],2,FALSE)*AH170)+(VLOOKUP($AI$8,Prices[],2,FALSE)*AI170)+(VLOOKUP($AJ$8,Prices[],2,FALSE)*AJ170)+(VLOOKUP($AK$8,Prices[],2,FALSE)*AK170)+(VLOOKUP($AL$8,Prices[],2,FALSE)*AL170)+(VLOOKUP($AM$8,Prices[],2,FALSE)*AM170)+(VLOOKUP($AN$8,Prices[],2,FALSE)*AN170)+(VLOOKUP($AO$8,Prices[],2,FALSE)*AO170)+(VLOOKUP($AP$8,Prices[],2,FALSE)*AP170)+(VLOOKUP($AT$8,Prices[],2,FALSE)*AT170)+(VLOOKUP($AQ$8,Prices[],2,FALSE)*AQ170)+(VLOOKUP($AR$8,Prices[],2,FALSE)*AR170)+(VLOOKUP($AS$8,Prices[],2,FALSE)*AS170)</f>
        <v>6221250</v>
      </c>
      <c r="AV170" s="27">
        <f t="shared" si="15"/>
        <v>8709750</v>
      </c>
      <c r="AW170" s="30" t="str">
        <f t="shared" si="14"/>
        <v>Credit is within Limit</v>
      </c>
      <c r="AX170" s="30" t="str">
        <f>IFERROR(IF(VLOOKUP(C170,'Overdue Credits'!$A:$F,6,0)&gt;2,"High Risk Customer",IF(VLOOKUP(C170,'Overdue Credits'!$A:$F,6,0)&gt;0,"Medium Risk Customer","Low Risk Customer")),"Low Risk Customer")</f>
        <v>Low Risk Customer</v>
      </c>
      <c r="AY170" s="12"/>
      <c r="AZ170" s="12"/>
    </row>
    <row r="171" spans="1:52" ht="21" x14ac:dyDescent="0.35">
      <c r="A171" s="90">
        <v>163</v>
      </c>
      <c r="B171" s="31" t="s">
        <v>431</v>
      </c>
      <c r="C171" s="31" t="s">
        <v>439</v>
      </c>
      <c r="D171" s="31"/>
      <c r="E171" s="31" t="s">
        <v>825</v>
      </c>
      <c r="F171" s="31" t="s">
        <v>13</v>
      </c>
      <c r="G171" s="25">
        <f t="shared" si="16"/>
        <v>0</v>
      </c>
      <c r="H171" s="101"/>
      <c r="I171" s="101"/>
      <c r="J171" s="101"/>
      <c r="K171" s="101"/>
      <c r="L171" s="101"/>
      <c r="M171" s="101"/>
      <c r="N171" s="101"/>
      <c r="O171" s="101"/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  <c r="Z171" s="101"/>
      <c r="AA171" s="101"/>
      <c r="AB171" s="101"/>
      <c r="AC171" s="27">
        <f>(VLOOKUP($H$8,Prices[],2,FALSE)*H171)+(VLOOKUP($I$8,Prices[],2,FALSE)*I171)+(VLOOKUP($J$8,Prices[],2,FALSE)*J171)+(VLOOKUP($K$8,Prices[],2,FALSE)*K171)+(VLOOKUP($L$8,Prices[],2,FALSE)*L171)+(VLOOKUP($M$8,Prices[],2,FALSE)*M171)+(VLOOKUP($N$8,Prices[],2,FALSE)*N171)+(VLOOKUP($T$8,Prices[],2,FALSE)*T171)+(VLOOKUP($U$8,Prices[],2,FALSE)*U171)+(VLOOKUP($V$8,Prices[],2,FALSE)*V171)+(VLOOKUP($W$8,Prices[],2,FALSE)*W171)+(VLOOKUP($X$8,Prices[],2,FALSE)*X171)+(VLOOKUP($Y$8,Prices[],2,FALSE)*Y171)+(VLOOKUP($Z$8,Prices[],2,FALSE)*Z171)+(VLOOKUP($AB$8,Prices[],2,FALSE)*AB171)+(VLOOKUP($O$8,Prices[],2,FALSE)*O171)+(VLOOKUP($P$8,Prices[],2,FALSE)*P171)+(VLOOKUP($Q$8,Prices[],2,FALSE)*Q171)+(VLOOKUP($R$8,Prices[],2,FALSE)*R171)+(VLOOKUP($AA$8,Prices[],2,FALSE)*AA171)+(VLOOKUP($S$8,Prices[],2,FALSE)*S171)</f>
        <v>0</v>
      </c>
      <c r="AE171" s="27">
        <f t="shared" si="17"/>
        <v>0</v>
      </c>
      <c r="AF171" s="33"/>
      <c r="AG171" s="34"/>
      <c r="AH171" s="34"/>
      <c r="AI171" s="10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27">
        <f>(VLOOKUP($AF$8,Prices[],2,FALSE)*AF171)+(VLOOKUP($AG$8,Prices[],2,FALSE)*AG171)+(VLOOKUP($AH$8,Prices[],2,FALSE)*AH171)+(VLOOKUP($AI$8,Prices[],2,FALSE)*AI171)+(VLOOKUP($AJ$8,Prices[],2,FALSE)*AJ171)+(VLOOKUP($AK$8,Prices[],2,FALSE)*AK171)+(VLOOKUP($AL$8,Prices[],2,FALSE)*AL171)+(VLOOKUP($AM$8,Prices[],2,FALSE)*AM171)+(VLOOKUP($AN$8,Prices[],2,FALSE)*AN171)+(VLOOKUP($AO$8,Prices[],2,FALSE)*AO171)+(VLOOKUP($AP$8,Prices[],2,FALSE)*AP171)+(VLOOKUP($AT$8,Prices[],2,FALSE)*AT171)+(VLOOKUP($AQ$8,Prices[],2,FALSE)*AQ171)+(VLOOKUP($AR$8,Prices[],2,FALSE)*AR171)+(VLOOKUP($AS$8,Prices[],2,FALSE)*AS171)</f>
        <v>0</v>
      </c>
      <c r="AV171" s="27">
        <f t="shared" si="15"/>
        <v>0</v>
      </c>
      <c r="AW171" s="30" t="str">
        <f t="shared" si="14"/>
        <v xml:space="preserve"> </v>
      </c>
      <c r="AX171" s="30" t="str">
        <f>IFERROR(IF(VLOOKUP(C171,'Overdue Credits'!$A:$F,6,0)&gt;2,"High Risk Customer",IF(VLOOKUP(C171,'Overdue Credits'!$A:$F,6,0)&gt;0,"Medium Risk Customer","Low Risk Customer")),"Low Risk Customer")</f>
        <v>Low Risk Customer</v>
      </c>
      <c r="AY171" s="12"/>
      <c r="AZ171" s="12"/>
    </row>
    <row r="172" spans="1:52" ht="21" x14ac:dyDescent="0.35">
      <c r="A172" s="90">
        <v>164</v>
      </c>
      <c r="B172" s="31" t="s">
        <v>431</v>
      </c>
      <c r="C172" s="31" t="s">
        <v>438</v>
      </c>
      <c r="D172" s="31"/>
      <c r="E172" s="31" t="s">
        <v>826</v>
      </c>
      <c r="F172" s="31" t="s">
        <v>13</v>
      </c>
      <c r="G172" s="25">
        <f t="shared" si="16"/>
        <v>130</v>
      </c>
      <c r="H172" s="101"/>
      <c r="I172" s="101"/>
      <c r="J172" s="101">
        <v>60</v>
      </c>
      <c r="K172" s="101">
        <v>5</v>
      </c>
      <c r="L172" s="101">
        <v>6</v>
      </c>
      <c r="M172" s="101">
        <v>0</v>
      </c>
      <c r="N172" s="101">
        <v>0</v>
      </c>
      <c r="O172" s="101">
        <v>25</v>
      </c>
      <c r="P172" s="101">
        <v>5</v>
      </c>
      <c r="Q172" s="101">
        <v>1</v>
      </c>
      <c r="R172" s="101">
        <v>5</v>
      </c>
      <c r="S172" s="101">
        <v>0</v>
      </c>
      <c r="T172" s="101">
        <v>0</v>
      </c>
      <c r="U172" s="101">
        <v>1</v>
      </c>
      <c r="V172" s="101">
        <v>0</v>
      </c>
      <c r="W172" s="101">
        <v>0</v>
      </c>
      <c r="X172" s="101">
        <v>20</v>
      </c>
      <c r="Y172" s="101">
        <v>2</v>
      </c>
      <c r="Z172" s="101"/>
      <c r="AA172" s="101">
        <v>0</v>
      </c>
      <c r="AB172" s="101"/>
      <c r="AC172" s="27">
        <f>(VLOOKUP($H$8,Prices[],2,FALSE)*H172)+(VLOOKUP($I$8,Prices[],2,FALSE)*I172)+(VLOOKUP($J$8,Prices[],2,FALSE)*J172)+(VLOOKUP($K$8,Prices[],2,FALSE)*K172)+(VLOOKUP($L$8,Prices[],2,FALSE)*L172)+(VLOOKUP($M$8,Prices[],2,FALSE)*M172)+(VLOOKUP($N$8,Prices[],2,FALSE)*N172)+(VLOOKUP($T$8,Prices[],2,FALSE)*T172)+(VLOOKUP($U$8,Prices[],2,FALSE)*U172)+(VLOOKUP($V$8,Prices[],2,FALSE)*V172)+(VLOOKUP($W$8,Prices[],2,FALSE)*W172)+(VLOOKUP($X$8,Prices[],2,FALSE)*X172)+(VLOOKUP($Y$8,Prices[],2,FALSE)*Y172)+(VLOOKUP($Z$8,Prices[],2,FALSE)*Z172)+(VLOOKUP($AB$8,Prices[],2,FALSE)*AB172)+(VLOOKUP($O$8,Prices[],2,FALSE)*O172)+(VLOOKUP($P$8,Prices[],2,FALSE)*P172)+(VLOOKUP($Q$8,Prices[],2,FALSE)*Q172)+(VLOOKUP($R$8,Prices[],2,FALSE)*R172)+(VLOOKUP($AA$8,Prices[],2,FALSE)*AA172)+(VLOOKUP($S$8,Prices[],2,FALSE)*S172)</f>
        <v>24921000</v>
      </c>
      <c r="AE172" s="27">
        <f t="shared" si="17"/>
        <v>28.001123595505618</v>
      </c>
      <c r="AF172" s="33"/>
      <c r="AG172" s="34"/>
      <c r="AH172" s="34"/>
      <c r="AI172" s="104">
        <v>28.001123595505618</v>
      </c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27">
        <f>(VLOOKUP($AF$8,Prices[],2,FALSE)*AF172)+(VLOOKUP($AG$8,Prices[],2,FALSE)*AG172)+(VLOOKUP($AH$8,Prices[],2,FALSE)*AH172)+(VLOOKUP($AI$8,Prices[],2,FALSE)*AI172)+(VLOOKUP($AJ$8,Prices[],2,FALSE)*AJ172)+(VLOOKUP($AK$8,Prices[],2,FALSE)*AK172)+(VLOOKUP($AL$8,Prices[],2,FALSE)*AL172)+(VLOOKUP($AM$8,Prices[],2,FALSE)*AM172)+(VLOOKUP($AN$8,Prices[],2,FALSE)*AN172)+(VLOOKUP($AO$8,Prices[],2,FALSE)*AO172)+(VLOOKUP($AP$8,Prices[],2,FALSE)*AP172)+(VLOOKUP($AT$8,Prices[],2,FALSE)*AT172)+(VLOOKUP($AQ$8,Prices[],2,FALSE)*AQ172)+(VLOOKUP($AR$8,Prices[],2,FALSE)*AR172)+(VLOOKUP($AS$8,Prices[],2,FALSE)*AS172)</f>
        <v>6230250</v>
      </c>
      <c r="AV172" s="27">
        <f t="shared" si="15"/>
        <v>8722350</v>
      </c>
      <c r="AW172" s="30" t="str">
        <f t="shared" si="14"/>
        <v>Credit is within Limit</v>
      </c>
      <c r="AX172" s="30" t="str">
        <f>IFERROR(IF(VLOOKUP(C172,'Overdue Credits'!$A:$F,6,0)&gt;2,"High Risk Customer",IF(VLOOKUP(C172,'Overdue Credits'!$A:$F,6,0)&gt;0,"Medium Risk Customer","Low Risk Customer")),"Low Risk Customer")</f>
        <v>Low Risk Customer</v>
      </c>
      <c r="AY172" s="12"/>
      <c r="AZ172" s="12"/>
    </row>
    <row r="173" spans="1:52" ht="21" x14ac:dyDescent="0.35">
      <c r="A173" s="90">
        <v>165</v>
      </c>
      <c r="B173" s="31" t="s">
        <v>431</v>
      </c>
      <c r="C173" s="31" t="s">
        <v>436</v>
      </c>
      <c r="D173" s="31"/>
      <c r="E173" s="31" t="s">
        <v>827</v>
      </c>
      <c r="F173" s="31" t="s">
        <v>20</v>
      </c>
      <c r="G173" s="25">
        <f t="shared" si="16"/>
        <v>430</v>
      </c>
      <c r="H173" s="101"/>
      <c r="I173" s="101"/>
      <c r="J173" s="101">
        <v>295</v>
      </c>
      <c r="K173" s="101">
        <v>10</v>
      </c>
      <c r="L173" s="101">
        <v>11</v>
      </c>
      <c r="M173" s="101">
        <v>0</v>
      </c>
      <c r="N173" s="101">
        <v>0</v>
      </c>
      <c r="O173" s="101">
        <v>40</v>
      </c>
      <c r="P173" s="101">
        <v>20</v>
      </c>
      <c r="Q173" s="101">
        <v>1</v>
      </c>
      <c r="R173" s="101">
        <v>15</v>
      </c>
      <c r="S173" s="101">
        <v>0</v>
      </c>
      <c r="T173" s="101">
        <v>0</v>
      </c>
      <c r="U173" s="101">
        <v>1</v>
      </c>
      <c r="V173" s="101">
        <v>1</v>
      </c>
      <c r="W173" s="101">
        <v>1</v>
      </c>
      <c r="X173" s="101">
        <v>30</v>
      </c>
      <c r="Y173" s="101">
        <v>5</v>
      </c>
      <c r="Z173" s="101"/>
      <c r="AA173" s="101">
        <v>0</v>
      </c>
      <c r="AB173" s="101"/>
      <c r="AC173" s="27">
        <f>(VLOOKUP($H$8,Prices[],2,FALSE)*H173)+(VLOOKUP($I$8,Prices[],2,FALSE)*I173)+(VLOOKUP($J$8,Prices[],2,FALSE)*J173)+(VLOOKUP($K$8,Prices[],2,FALSE)*K173)+(VLOOKUP($L$8,Prices[],2,FALSE)*L173)+(VLOOKUP($M$8,Prices[],2,FALSE)*M173)+(VLOOKUP($N$8,Prices[],2,FALSE)*N173)+(VLOOKUP($T$8,Prices[],2,FALSE)*T173)+(VLOOKUP($U$8,Prices[],2,FALSE)*U173)+(VLOOKUP($V$8,Prices[],2,FALSE)*V173)+(VLOOKUP($W$8,Prices[],2,FALSE)*W173)+(VLOOKUP($X$8,Prices[],2,FALSE)*X173)+(VLOOKUP($Y$8,Prices[],2,FALSE)*Y173)+(VLOOKUP($Z$8,Prices[],2,FALSE)*Z173)+(VLOOKUP($AB$8,Prices[],2,FALSE)*AB173)+(VLOOKUP($O$8,Prices[],2,FALSE)*O173)+(VLOOKUP($P$8,Prices[],2,FALSE)*P173)+(VLOOKUP($Q$8,Prices[],2,FALSE)*Q173)+(VLOOKUP($R$8,Prices[],2,FALSE)*R173)+(VLOOKUP($AA$8,Prices[],2,FALSE)*AA173)+(VLOOKUP($S$8,Prices[],2,FALSE)*S173)</f>
        <v>88126000</v>
      </c>
      <c r="AE173" s="27">
        <f t="shared" si="17"/>
        <v>99.017977528089887</v>
      </c>
      <c r="AF173" s="33"/>
      <c r="AG173" s="34"/>
      <c r="AH173" s="34"/>
      <c r="AI173" s="104">
        <v>99.017977528089887</v>
      </c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27">
        <f>(VLOOKUP($AF$8,Prices[],2,FALSE)*AF173)+(VLOOKUP($AG$8,Prices[],2,FALSE)*AG173)+(VLOOKUP($AH$8,Prices[],2,FALSE)*AH173)+(VLOOKUP($AI$8,Prices[],2,FALSE)*AI173)+(VLOOKUP($AJ$8,Prices[],2,FALSE)*AJ173)+(VLOOKUP($AK$8,Prices[],2,FALSE)*AK173)+(VLOOKUP($AL$8,Prices[],2,FALSE)*AL173)+(VLOOKUP($AM$8,Prices[],2,FALSE)*AM173)+(VLOOKUP($AN$8,Prices[],2,FALSE)*AN173)+(VLOOKUP($AO$8,Prices[],2,FALSE)*AO173)+(VLOOKUP($AP$8,Prices[],2,FALSE)*AP173)+(VLOOKUP($AT$8,Prices[],2,FALSE)*AT173)+(VLOOKUP($AQ$8,Prices[],2,FALSE)*AQ173)+(VLOOKUP($AR$8,Prices[],2,FALSE)*AR173)+(VLOOKUP($AS$8,Prices[],2,FALSE)*AS173)</f>
        <v>22031500</v>
      </c>
      <c r="AV173" s="27">
        <f t="shared" si="15"/>
        <v>30844099.999999996</v>
      </c>
      <c r="AW173" s="30" t="str">
        <f t="shared" si="14"/>
        <v>Credit is within Limit</v>
      </c>
      <c r="AX173" s="30" t="str">
        <f>IFERROR(IF(VLOOKUP(C173,'Overdue Credits'!$A:$F,6,0)&gt;2,"High Risk Customer",IF(VLOOKUP(C173,'Overdue Credits'!$A:$F,6,0)&gt;0,"Medium Risk Customer","Low Risk Customer")),"Low Risk Customer")</f>
        <v>Low Risk Customer</v>
      </c>
      <c r="AY173" s="12"/>
      <c r="AZ173" s="12"/>
    </row>
    <row r="174" spans="1:52" ht="21" x14ac:dyDescent="0.35">
      <c r="A174" s="90">
        <v>166</v>
      </c>
      <c r="B174" s="31" t="s">
        <v>431</v>
      </c>
      <c r="C174" s="31" t="s">
        <v>435</v>
      </c>
      <c r="D174" s="31"/>
      <c r="E174" s="31" t="s">
        <v>828</v>
      </c>
      <c r="F174" s="31" t="s">
        <v>13</v>
      </c>
      <c r="G174" s="25">
        <f t="shared" si="16"/>
        <v>0</v>
      </c>
      <c r="H174" s="101"/>
      <c r="I174" s="101"/>
      <c r="J174" s="101"/>
      <c r="K174" s="101"/>
      <c r="L174" s="101"/>
      <c r="M174" s="101"/>
      <c r="N174" s="101"/>
      <c r="O174" s="101"/>
      <c r="P174" s="101"/>
      <c r="Q174" s="101"/>
      <c r="R174" s="101"/>
      <c r="S174" s="101"/>
      <c r="T174" s="101"/>
      <c r="U174" s="101"/>
      <c r="V174" s="101"/>
      <c r="W174" s="101"/>
      <c r="X174" s="101"/>
      <c r="Y174" s="101"/>
      <c r="Z174" s="101"/>
      <c r="AA174" s="101"/>
      <c r="AB174" s="101"/>
      <c r="AC174" s="27">
        <f>(VLOOKUP($H$8,Prices[],2,FALSE)*H174)+(VLOOKUP($I$8,Prices[],2,FALSE)*I174)+(VLOOKUP($J$8,Prices[],2,FALSE)*J174)+(VLOOKUP($K$8,Prices[],2,FALSE)*K174)+(VLOOKUP($L$8,Prices[],2,FALSE)*L174)+(VLOOKUP($M$8,Prices[],2,FALSE)*M174)+(VLOOKUP($N$8,Prices[],2,FALSE)*N174)+(VLOOKUP($T$8,Prices[],2,FALSE)*T174)+(VLOOKUP($U$8,Prices[],2,FALSE)*U174)+(VLOOKUP($V$8,Prices[],2,FALSE)*V174)+(VLOOKUP($W$8,Prices[],2,FALSE)*W174)+(VLOOKUP($X$8,Prices[],2,FALSE)*X174)+(VLOOKUP($Y$8,Prices[],2,FALSE)*Y174)+(VLOOKUP($Z$8,Prices[],2,FALSE)*Z174)+(VLOOKUP($AB$8,Prices[],2,FALSE)*AB174)+(VLOOKUP($O$8,Prices[],2,FALSE)*O174)+(VLOOKUP($P$8,Prices[],2,FALSE)*P174)+(VLOOKUP($Q$8,Prices[],2,FALSE)*Q174)+(VLOOKUP($R$8,Prices[],2,FALSE)*R174)+(VLOOKUP($AA$8,Prices[],2,FALSE)*AA174)+(VLOOKUP($S$8,Prices[],2,FALSE)*S174)</f>
        <v>0</v>
      </c>
      <c r="AE174" s="27">
        <f t="shared" si="17"/>
        <v>0</v>
      </c>
      <c r="AF174" s="33"/>
      <c r="AG174" s="34"/>
      <c r="AH174" s="34"/>
      <c r="AI174" s="10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27">
        <f>(VLOOKUP($AF$8,Prices[],2,FALSE)*AF174)+(VLOOKUP($AG$8,Prices[],2,FALSE)*AG174)+(VLOOKUP($AH$8,Prices[],2,FALSE)*AH174)+(VLOOKUP($AI$8,Prices[],2,FALSE)*AI174)+(VLOOKUP($AJ$8,Prices[],2,FALSE)*AJ174)+(VLOOKUP($AK$8,Prices[],2,FALSE)*AK174)+(VLOOKUP($AL$8,Prices[],2,FALSE)*AL174)+(VLOOKUP($AM$8,Prices[],2,FALSE)*AM174)+(VLOOKUP($AN$8,Prices[],2,FALSE)*AN174)+(VLOOKUP($AO$8,Prices[],2,FALSE)*AO174)+(VLOOKUP($AP$8,Prices[],2,FALSE)*AP174)+(VLOOKUP($AT$8,Prices[],2,FALSE)*AT174)+(VLOOKUP($AQ$8,Prices[],2,FALSE)*AQ174)+(VLOOKUP($AR$8,Prices[],2,FALSE)*AR174)+(VLOOKUP($AS$8,Prices[],2,FALSE)*AS174)</f>
        <v>0</v>
      </c>
      <c r="AV174" s="27">
        <f t="shared" si="15"/>
        <v>0</v>
      </c>
      <c r="AW174" s="30" t="str">
        <f t="shared" si="14"/>
        <v xml:space="preserve"> </v>
      </c>
      <c r="AX174" s="30" t="str">
        <f>IFERROR(IF(VLOOKUP(C174,'Overdue Credits'!$A:$F,6,0)&gt;2,"High Risk Customer",IF(VLOOKUP(C174,'Overdue Credits'!$A:$F,6,0)&gt;0,"Medium Risk Customer","Low Risk Customer")),"Low Risk Customer")</f>
        <v>Low Risk Customer</v>
      </c>
      <c r="AY174" s="12"/>
      <c r="AZ174" s="12"/>
    </row>
    <row r="175" spans="1:52" ht="21" x14ac:dyDescent="0.35">
      <c r="A175" s="90">
        <v>167</v>
      </c>
      <c r="B175" s="31" t="s">
        <v>431</v>
      </c>
      <c r="C175" s="31" t="s">
        <v>434</v>
      </c>
      <c r="D175" s="31"/>
      <c r="E175" s="31" t="s">
        <v>1054</v>
      </c>
      <c r="F175" s="31" t="s">
        <v>13</v>
      </c>
      <c r="G175" s="25">
        <f t="shared" si="16"/>
        <v>310</v>
      </c>
      <c r="H175" s="101"/>
      <c r="I175" s="101"/>
      <c r="J175" s="101">
        <v>220</v>
      </c>
      <c r="K175" s="101">
        <v>5</v>
      </c>
      <c r="L175" s="101">
        <v>8</v>
      </c>
      <c r="M175" s="101">
        <v>0</v>
      </c>
      <c r="N175" s="101">
        <v>0</v>
      </c>
      <c r="O175" s="101">
        <v>30</v>
      </c>
      <c r="P175" s="101">
        <v>10</v>
      </c>
      <c r="Q175" s="101">
        <v>1</v>
      </c>
      <c r="R175" s="101">
        <v>10</v>
      </c>
      <c r="S175" s="101">
        <v>0</v>
      </c>
      <c r="T175" s="101">
        <v>0</v>
      </c>
      <c r="U175" s="101">
        <v>1</v>
      </c>
      <c r="V175" s="101">
        <v>1</v>
      </c>
      <c r="W175" s="101">
        <v>0</v>
      </c>
      <c r="X175" s="101">
        <v>20</v>
      </c>
      <c r="Y175" s="101">
        <v>4</v>
      </c>
      <c r="Z175" s="101"/>
      <c r="AA175" s="101">
        <v>0</v>
      </c>
      <c r="AB175" s="101"/>
      <c r="AC175" s="27">
        <f>(VLOOKUP($H$8,Prices[],2,FALSE)*H175)+(VLOOKUP($I$8,Prices[],2,FALSE)*I175)+(VLOOKUP($J$8,Prices[],2,FALSE)*J175)+(VLOOKUP($K$8,Prices[],2,FALSE)*K175)+(VLOOKUP($L$8,Prices[],2,FALSE)*L175)+(VLOOKUP($M$8,Prices[],2,FALSE)*M175)+(VLOOKUP($N$8,Prices[],2,FALSE)*N175)+(VLOOKUP($T$8,Prices[],2,FALSE)*T175)+(VLOOKUP($U$8,Prices[],2,FALSE)*U175)+(VLOOKUP($V$8,Prices[],2,FALSE)*V175)+(VLOOKUP($W$8,Prices[],2,FALSE)*W175)+(VLOOKUP($X$8,Prices[],2,FALSE)*X175)+(VLOOKUP($Y$8,Prices[],2,FALSE)*Y175)+(VLOOKUP($Z$8,Prices[],2,FALSE)*Z175)+(VLOOKUP($AB$8,Prices[],2,FALSE)*AB175)+(VLOOKUP($O$8,Prices[],2,FALSE)*O175)+(VLOOKUP($P$8,Prices[],2,FALSE)*P175)+(VLOOKUP($Q$8,Prices[],2,FALSE)*Q175)+(VLOOKUP($R$8,Prices[],2,FALSE)*R175)+(VLOOKUP($AA$8,Prices[],2,FALSE)*AA175)+(VLOOKUP($S$8,Prices[],2,FALSE)*S175)</f>
        <v>63807500</v>
      </c>
      <c r="AE175" s="27">
        <f t="shared" si="17"/>
        <v>71.693820224719104</v>
      </c>
      <c r="AF175" s="33"/>
      <c r="AG175" s="34"/>
      <c r="AH175" s="34"/>
      <c r="AI175" s="104">
        <v>71.693820224719104</v>
      </c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27">
        <f>(VLOOKUP($AF$8,Prices[],2,FALSE)*AF175)+(VLOOKUP($AG$8,Prices[],2,FALSE)*AG175)+(VLOOKUP($AH$8,Prices[],2,FALSE)*AH175)+(VLOOKUP($AI$8,Prices[],2,FALSE)*AI175)+(VLOOKUP($AJ$8,Prices[],2,FALSE)*AJ175)+(VLOOKUP($AK$8,Prices[],2,FALSE)*AK175)+(VLOOKUP($AL$8,Prices[],2,FALSE)*AL175)+(VLOOKUP($AM$8,Prices[],2,FALSE)*AM175)+(VLOOKUP($AN$8,Prices[],2,FALSE)*AN175)+(VLOOKUP($AO$8,Prices[],2,FALSE)*AO175)+(VLOOKUP($AP$8,Prices[],2,FALSE)*AP175)+(VLOOKUP($AT$8,Prices[],2,FALSE)*AT175)+(VLOOKUP($AQ$8,Prices[],2,FALSE)*AQ175)+(VLOOKUP($AR$8,Prices[],2,FALSE)*AR175)+(VLOOKUP($AS$8,Prices[],2,FALSE)*AS175)</f>
        <v>15951875</v>
      </c>
      <c r="AV175" s="27">
        <f t="shared" si="15"/>
        <v>22332625</v>
      </c>
      <c r="AW175" s="30" t="str">
        <f t="shared" si="14"/>
        <v>Credit is within Limit</v>
      </c>
      <c r="AX175" s="30" t="str">
        <f>IFERROR(IF(VLOOKUP(C175,'Overdue Credits'!$A:$F,6,0)&gt;2,"High Risk Customer",IF(VLOOKUP(C175,'Overdue Credits'!$A:$F,6,0)&gt;0,"Medium Risk Customer","Low Risk Customer")),"Low Risk Customer")</f>
        <v>Low Risk Customer</v>
      </c>
      <c r="AY175" s="12"/>
      <c r="AZ175" s="12"/>
    </row>
    <row r="176" spans="1:52" ht="21" x14ac:dyDescent="0.35">
      <c r="A176" s="90">
        <v>168</v>
      </c>
      <c r="B176" s="31" t="s">
        <v>431</v>
      </c>
      <c r="C176" s="31" t="s">
        <v>433</v>
      </c>
      <c r="D176" s="31"/>
      <c r="E176" s="31" t="s">
        <v>830</v>
      </c>
      <c r="F176" s="31" t="s">
        <v>11</v>
      </c>
      <c r="G176" s="25">
        <f t="shared" si="16"/>
        <v>0</v>
      </c>
      <c r="H176" s="101"/>
      <c r="I176" s="101"/>
      <c r="J176" s="101"/>
      <c r="K176" s="101"/>
      <c r="L176" s="101"/>
      <c r="M176" s="101"/>
      <c r="N176" s="101"/>
      <c r="O176" s="101"/>
      <c r="P176" s="101"/>
      <c r="Q176" s="101"/>
      <c r="R176" s="101"/>
      <c r="S176" s="101"/>
      <c r="T176" s="101"/>
      <c r="U176" s="101"/>
      <c r="V176" s="101"/>
      <c r="W176" s="101"/>
      <c r="X176" s="101"/>
      <c r="Y176" s="101"/>
      <c r="Z176" s="101"/>
      <c r="AA176" s="101"/>
      <c r="AB176" s="101"/>
      <c r="AC176" s="27">
        <f>(VLOOKUP($H$8,Prices[],2,FALSE)*H176)+(VLOOKUP($I$8,Prices[],2,FALSE)*I176)+(VLOOKUP($J$8,Prices[],2,FALSE)*J176)+(VLOOKUP($K$8,Prices[],2,FALSE)*K176)+(VLOOKUP($L$8,Prices[],2,FALSE)*L176)+(VLOOKUP($M$8,Prices[],2,FALSE)*M176)+(VLOOKUP($N$8,Prices[],2,FALSE)*N176)+(VLOOKUP($T$8,Prices[],2,FALSE)*T176)+(VLOOKUP($U$8,Prices[],2,FALSE)*U176)+(VLOOKUP($V$8,Prices[],2,FALSE)*V176)+(VLOOKUP($W$8,Prices[],2,FALSE)*W176)+(VLOOKUP($X$8,Prices[],2,FALSE)*X176)+(VLOOKUP($Y$8,Prices[],2,FALSE)*Y176)+(VLOOKUP($Z$8,Prices[],2,FALSE)*Z176)+(VLOOKUP($AB$8,Prices[],2,FALSE)*AB176)+(VLOOKUP($O$8,Prices[],2,FALSE)*O176)+(VLOOKUP($P$8,Prices[],2,FALSE)*P176)+(VLOOKUP($Q$8,Prices[],2,FALSE)*Q176)+(VLOOKUP($R$8,Prices[],2,FALSE)*R176)+(VLOOKUP($AA$8,Prices[],2,FALSE)*AA176)+(VLOOKUP($S$8,Prices[],2,FALSE)*S176)</f>
        <v>0</v>
      </c>
      <c r="AE176" s="27">
        <f t="shared" si="17"/>
        <v>0</v>
      </c>
      <c r="AF176" s="33"/>
      <c r="AG176" s="34"/>
      <c r="AH176" s="34"/>
      <c r="AI176" s="10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27">
        <f>(VLOOKUP($AF$8,Prices[],2,FALSE)*AF176)+(VLOOKUP($AG$8,Prices[],2,FALSE)*AG176)+(VLOOKUP($AH$8,Prices[],2,FALSE)*AH176)+(VLOOKUP($AI$8,Prices[],2,FALSE)*AI176)+(VLOOKUP($AJ$8,Prices[],2,FALSE)*AJ176)+(VLOOKUP($AK$8,Prices[],2,FALSE)*AK176)+(VLOOKUP($AL$8,Prices[],2,FALSE)*AL176)+(VLOOKUP($AM$8,Prices[],2,FALSE)*AM176)+(VLOOKUP($AN$8,Prices[],2,FALSE)*AN176)+(VLOOKUP($AO$8,Prices[],2,FALSE)*AO176)+(VLOOKUP($AP$8,Prices[],2,FALSE)*AP176)+(VLOOKUP($AT$8,Prices[],2,FALSE)*AT176)+(VLOOKUP($AQ$8,Prices[],2,FALSE)*AQ176)+(VLOOKUP($AR$8,Prices[],2,FALSE)*AR176)+(VLOOKUP($AS$8,Prices[],2,FALSE)*AS176)</f>
        <v>0</v>
      </c>
      <c r="AV176" s="27">
        <f t="shared" si="15"/>
        <v>0</v>
      </c>
      <c r="AW176" s="30" t="str">
        <f t="shared" si="14"/>
        <v xml:space="preserve"> </v>
      </c>
      <c r="AX176" s="30" t="str">
        <f>IFERROR(IF(VLOOKUP(C176,'Overdue Credits'!$A:$F,6,0)&gt;2,"High Risk Customer",IF(VLOOKUP(C176,'Overdue Credits'!$A:$F,6,0)&gt;0,"Medium Risk Customer","Low Risk Customer")),"Low Risk Customer")</f>
        <v>High Risk Customer</v>
      </c>
      <c r="AY176" s="12"/>
      <c r="AZ176" s="12"/>
    </row>
    <row r="177" spans="1:52" ht="21" x14ac:dyDescent="0.35">
      <c r="A177" s="90">
        <v>169</v>
      </c>
      <c r="B177" s="31" t="s">
        <v>431</v>
      </c>
      <c r="C177" s="31" t="s">
        <v>432</v>
      </c>
      <c r="D177" s="31"/>
      <c r="E177" s="31" t="s">
        <v>1055</v>
      </c>
      <c r="F177" s="31" t="s">
        <v>13</v>
      </c>
      <c r="G177" s="25">
        <f t="shared" si="16"/>
        <v>0</v>
      </c>
      <c r="H177" s="101"/>
      <c r="I177" s="101"/>
      <c r="J177" s="101"/>
      <c r="K177" s="101"/>
      <c r="L177" s="101"/>
      <c r="M177" s="101"/>
      <c r="N177" s="101"/>
      <c r="O177" s="101"/>
      <c r="P177" s="101"/>
      <c r="Q177" s="101"/>
      <c r="R177" s="101"/>
      <c r="S177" s="101"/>
      <c r="T177" s="101"/>
      <c r="U177" s="101"/>
      <c r="V177" s="101"/>
      <c r="W177" s="101"/>
      <c r="X177" s="101"/>
      <c r="Y177" s="101"/>
      <c r="Z177" s="101"/>
      <c r="AA177" s="101"/>
      <c r="AB177" s="101"/>
      <c r="AC177" s="27">
        <f>(VLOOKUP($H$8,Prices[],2,FALSE)*H177)+(VLOOKUP($I$8,Prices[],2,FALSE)*I177)+(VLOOKUP($J$8,Prices[],2,FALSE)*J177)+(VLOOKUP($K$8,Prices[],2,FALSE)*K177)+(VLOOKUP($L$8,Prices[],2,FALSE)*L177)+(VLOOKUP($M$8,Prices[],2,FALSE)*M177)+(VLOOKUP($N$8,Prices[],2,FALSE)*N177)+(VLOOKUP($T$8,Prices[],2,FALSE)*T177)+(VLOOKUP($U$8,Prices[],2,FALSE)*U177)+(VLOOKUP($V$8,Prices[],2,FALSE)*V177)+(VLOOKUP($W$8,Prices[],2,FALSE)*W177)+(VLOOKUP($X$8,Prices[],2,FALSE)*X177)+(VLOOKUP($Y$8,Prices[],2,FALSE)*Y177)+(VLOOKUP($Z$8,Prices[],2,FALSE)*Z177)+(VLOOKUP($AB$8,Prices[],2,FALSE)*AB177)+(VLOOKUP($O$8,Prices[],2,FALSE)*O177)+(VLOOKUP($P$8,Prices[],2,FALSE)*P177)+(VLOOKUP($Q$8,Prices[],2,FALSE)*Q177)+(VLOOKUP($R$8,Prices[],2,FALSE)*R177)+(VLOOKUP($AA$8,Prices[],2,FALSE)*AA177)+(VLOOKUP($S$8,Prices[],2,FALSE)*S177)</f>
        <v>0</v>
      </c>
      <c r="AE177" s="27">
        <f t="shared" si="17"/>
        <v>0</v>
      </c>
      <c r="AF177" s="33"/>
      <c r="AG177" s="34"/>
      <c r="AH177" s="34"/>
      <c r="AI177" s="10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27">
        <f>(VLOOKUP($AF$8,Prices[],2,FALSE)*AF177)+(VLOOKUP($AG$8,Prices[],2,FALSE)*AG177)+(VLOOKUP($AH$8,Prices[],2,FALSE)*AH177)+(VLOOKUP($AI$8,Prices[],2,FALSE)*AI177)+(VLOOKUP($AJ$8,Prices[],2,FALSE)*AJ177)+(VLOOKUP($AK$8,Prices[],2,FALSE)*AK177)+(VLOOKUP($AL$8,Prices[],2,FALSE)*AL177)+(VLOOKUP($AM$8,Prices[],2,FALSE)*AM177)+(VLOOKUP($AN$8,Prices[],2,FALSE)*AN177)+(VLOOKUP($AO$8,Prices[],2,FALSE)*AO177)+(VLOOKUP($AP$8,Prices[],2,FALSE)*AP177)+(VLOOKUP($AT$8,Prices[],2,FALSE)*AT177)+(VLOOKUP($AQ$8,Prices[],2,FALSE)*AQ177)+(VLOOKUP($AR$8,Prices[],2,FALSE)*AR177)+(VLOOKUP($AS$8,Prices[],2,FALSE)*AS177)</f>
        <v>0</v>
      </c>
      <c r="AV177" s="27">
        <f t="shared" si="15"/>
        <v>0</v>
      </c>
      <c r="AW177" s="30" t="str">
        <f t="shared" si="14"/>
        <v xml:space="preserve"> </v>
      </c>
      <c r="AX177" s="30" t="str">
        <f>IFERROR(IF(VLOOKUP(C177,'Overdue Credits'!$A:$F,6,0)&gt;2,"High Risk Customer",IF(VLOOKUP(C177,'Overdue Credits'!$A:$F,6,0)&gt;0,"Medium Risk Customer","Low Risk Customer")),"Low Risk Customer")</f>
        <v>High Risk Customer</v>
      </c>
      <c r="AY177" s="12"/>
      <c r="AZ177" s="12"/>
    </row>
    <row r="178" spans="1:52" ht="21" x14ac:dyDescent="0.35">
      <c r="A178" s="90">
        <v>170</v>
      </c>
      <c r="B178" s="31" t="s">
        <v>456</v>
      </c>
      <c r="C178" s="31" t="s">
        <v>867</v>
      </c>
      <c r="D178" s="31"/>
      <c r="E178" s="31" t="s">
        <v>868</v>
      </c>
      <c r="F178" s="31" t="s">
        <v>13</v>
      </c>
      <c r="G178" s="25">
        <f t="shared" si="16"/>
        <v>160</v>
      </c>
      <c r="H178" s="101"/>
      <c r="I178" s="101"/>
      <c r="J178" s="101">
        <v>92</v>
      </c>
      <c r="K178" s="101">
        <v>3</v>
      </c>
      <c r="L178" s="101">
        <v>3</v>
      </c>
      <c r="M178" s="101"/>
      <c r="N178" s="101"/>
      <c r="O178" s="101">
        <v>21</v>
      </c>
      <c r="P178" s="101">
        <v>1</v>
      </c>
      <c r="Q178" s="101">
        <v>1</v>
      </c>
      <c r="R178" s="101">
        <v>10</v>
      </c>
      <c r="S178" s="101">
        <v>0</v>
      </c>
      <c r="T178" s="36">
        <v>0</v>
      </c>
      <c r="U178" s="101">
        <v>0</v>
      </c>
      <c r="V178" s="101"/>
      <c r="W178" s="101">
        <v>0</v>
      </c>
      <c r="X178" s="101">
        <v>28</v>
      </c>
      <c r="Y178" s="101">
        <v>1</v>
      </c>
      <c r="Z178" s="101"/>
      <c r="AA178" s="101"/>
      <c r="AB178" s="36"/>
      <c r="AC178" s="27">
        <f>(VLOOKUP($H$8,Prices[],2,FALSE)*H178)+(VLOOKUP($I$8,Prices[],2,FALSE)*I178)+(VLOOKUP($J$8,Prices[],2,FALSE)*J178)+(VLOOKUP($K$8,Prices[],2,FALSE)*K178)+(VLOOKUP($L$8,Prices[],2,FALSE)*L178)+(VLOOKUP($M$8,Prices[],2,FALSE)*M178)+(VLOOKUP($N$8,Prices[],2,FALSE)*N178)+(VLOOKUP($T$8,Prices[],2,FALSE)*T178)+(VLOOKUP($U$8,Prices[],2,FALSE)*U178)+(VLOOKUP($V$8,Prices[],2,FALSE)*V178)+(VLOOKUP($W$8,Prices[],2,FALSE)*W178)+(VLOOKUP($X$8,Prices[],2,FALSE)*X178)+(VLOOKUP($Y$8,Prices[],2,FALSE)*Y178)+(VLOOKUP($Z$8,Prices[],2,FALSE)*Z178)+(VLOOKUP($AB$8,Prices[],2,FALSE)*AB178)+(VLOOKUP($O$8,Prices[],2,FALSE)*O178)+(VLOOKUP($P$8,Prices[],2,FALSE)*P178)+(VLOOKUP($Q$8,Prices[],2,FALSE)*Q178)+(VLOOKUP($R$8,Prices[],2,FALSE)*R178)+(VLOOKUP($AA$8,Prices[],2,FALSE)*AA178)+(VLOOKUP($S$8,Prices[],2,FALSE)*S178)</f>
        <v>31365500</v>
      </c>
      <c r="AE178" s="27">
        <f t="shared" si="17"/>
        <v>37.506677872330243</v>
      </c>
      <c r="AF178" s="33"/>
      <c r="AG178" s="81"/>
      <c r="AH178" s="81"/>
      <c r="AI178" s="104">
        <v>37.506677872330243</v>
      </c>
      <c r="AJ178" s="81"/>
      <c r="AK178" s="81"/>
      <c r="AL178" s="81"/>
      <c r="AM178" s="81"/>
      <c r="AN178" s="81"/>
      <c r="AO178" s="81"/>
      <c r="AP178" s="81"/>
      <c r="AQ178" s="81"/>
      <c r="AR178" s="81"/>
      <c r="AS178" s="81"/>
      <c r="AT178" s="81"/>
      <c r="AU178" s="27">
        <f>(VLOOKUP($AF$8,Prices[],2,FALSE)*AF178)+(VLOOKUP($AG$8,Prices[],2,FALSE)*AG178)+(VLOOKUP($AH$8,Prices[],2,FALSE)*AH178)+(VLOOKUP($AI$8,Prices[],2,FALSE)*AI178)+(VLOOKUP($AJ$8,Prices[],2,FALSE)*AJ178)+(VLOOKUP($AK$8,Prices[],2,FALSE)*AK178)+(VLOOKUP($AL$8,Prices[],2,FALSE)*AL178)+(VLOOKUP($AM$8,Prices[],2,FALSE)*AM178)+(VLOOKUP($AN$8,Prices[],2,FALSE)*AN178)+(VLOOKUP($AO$8,Prices[],2,FALSE)*AO178)+(VLOOKUP($AP$8,Prices[],2,FALSE)*AP178)+(VLOOKUP($AT$8,Prices[],2,FALSE)*AT178)+(VLOOKUP($AQ$8,Prices[],2,FALSE)*AQ178)+(VLOOKUP($AR$8,Prices[],2,FALSE)*AR178)+(VLOOKUP($AS$8,Prices[],2,FALSE)*AS178)</f>
        <v>8345235.8265934791</v>
      </c>
      <c r="AV178" s="27">
        <f t="shared" si="15"/>
        <v>10977925</v>
      </c>
      <c r="AW178" s="30" t="str">
        <f t="shared" si="14"/>
        <v>Credit is within Limit</v>
      </c>
      <c r="AX178" s="30" t="str">
        <f>IFERROR(IF(VLOOKUP(C178,'Overdue Credits'!$A:$F,6,0)&gt;2,"High Risk Customer",IF(VLOOKUP(C178,'Overdue Credits'!$A:$F,6,0)&gt;0,"Medium Risk Customer","Low Risk Customer")),"Low Risk Customer")</f>
        <v>Low Risk Customer</v>
      </c>
      <c r="AY178" s="12"/>
      <c r="AZ178" s="12"/>
    </row>
    <row r="179" spans="1:52" ht="21" x14ac:dyDescent="0.35">
      <c r="A179" s="90">
        <v>171</v>
      </c>
      <c r="B179" s="31" t="s">
        <v>456</v>
      </c>
      <c r="C179" s="31" t="s">
        <v>471</v>
      </c>
      <c r="D179" s="31"/>
      <c r="E179" s="31" t="s">
        <v>787</v>
      </c>
      <c r="F179" s="31" t="s">
        <v>13</v>
      </c>
      <c r="G179" s="25">
        <f t="shared" si="16"/>
        <v>125</v>
      </c>
      <c r="H179" s="101"/>
      <c r="I179" s="101"/>
      <c r="J179" s="101">
        <v>63</v>
      </c>
      <c r="K179" s="101">
        <v>5</v>
      </c>
      <c r="L179" s="101">
        <v>3</v>
      </c>
      <c r="M179" s="101"/>
      <c r="N179" s="101"/>
      <c r="O179" s="101">
        <v>25</v>
      </c>
      <c r="P179" s="101">
        <v>1</v>
      </c>
      <c r="Q179" s="101">
        <v>1</v>
      </c>
      <c r="R179" s="101">
        <v>7</v>
      </c>
      <c r="S179" s="101">
        <v>0</v>
      </c>
      <c r="T179" s="36">
        <v>0</v>
      </c>
      <c r="U179" s="101">
        <v>0</v>
      </c>
      <c r="V179" s="101">
        <v>0</v>
      </c>
      <c r="W179" s="101">
        <v>0</v>
      </c>
      <c r="X179" s="101">
        <v>20</v>
      </c>
      <c r="Y179" s="101">
        <v>0</v>
      </c>
      <c r="Z179" s="101"/>
      <c r="AA179" s="101"/>
      <c r="AB179" s="36"/>
      <c r="AC179" s="27">
        <f>(VLOOKUP($H$8,Prices[],2,FALSE)*H179)+(VLOOKUP($I$8,Prices[],2,FALSE)*I179)+(VLOOKUP($J$8,Prices[],2,FALSE)*J179)+(VLOOKUP($K$8,Prices[],2,FALSE)*K179)+(VLOOKUP($L$8,Prices[],2,FALSE)*L179)+(VLOOKUP($M$8,Prices[],2,FALSE)*M179)+(VLOOKUP($N$8,Prices[],2,FALSE)*N179)+(VLOOKUP($T$8,Prices[],2,FALSE)*T179)+(VLOOKUP($U$8,Prices[],2,FALSE)*U179)+(VLOOKUP($V$8,Prices[],2,FALSE)*V179)+(VLOOKUP($W$8,Prices[],2,FALSE)*W179)+(VLOOKUP($X$8,Prices[],2,FALSE)*X179)+(VLOOKUP($Y$8,Prices[],2,FALSE)*Y179)+(VLOOKUP($Z$8,Prices[],2,FALSE)*Z179)+(VLOOKUP($AB$8,Prices[],2,FALSE)*AB179)+(VLOOKUP($O$8,Prices[],2,FALSE)*O179)+(VLOOKUP($P$8,Prices[],2,FALSE)*P179)+(VLOOKUP($Q$8,Prices[],2,FALSE)*Q179)+(VLOOKUP($R$8,Prices[],2,FALSE)*R179)+(VLOOKUP($AA$8,Prices[],2,FALSE)*AA179)+(VLOOKUP($S$8,Prices[],2,FALSE)*S179)</f>
        <v>24254500</v>
      </c>
      <c r="AE179" s="27">
        <f t="shared" si="17"/>
        <v>29.003386474133485</v>
      </c>
      <c r="AF179" s="33"/>
      <c r="AG179" s="81"/>
      <c r="AH179" s="81"/>
      <c r="AI179" s="104">
        <v>29.003386474133485</v>
      </c>
      <c r="AJ179" s="81"/>
      <c r="AK179" s="81"/>
      <c r="AL179" s="81"/>
      <c r="AM179" s="81"/>
      <c r="AN179" s="81"/>
      <c r="AO179" s="81"/>
      <c r="AP179" s="81"/>
      <c r="AQ179" s="81"/>
      <c r="AR179" s="81"/>
      <c r="AS179" s="81"/>
      <c r="AT179" s="81"/>
      <c r="AU179" s="27">
        <f>(VLOOKUP($AF$8,Prices[],2,FALSE)*AF179)+(VLOOKUP($AG$8,Prices[],2,FALSE)*AG179)+(VLOOKUP($AH$8,Prices[],2,FALSE)*AH179)+(VLOOKUP($AI$8,Prices[],2,FALSE)*AI179)+(VLOOKUP($AJ$8,Prices[],2,FALSE)*AJ179)+(VLOOKUP($AK$8,Prices[],2,FALSE)*AK179)+(VLOOKUP($AL$8,Prices[],2,FALSE)*AL179)+(VLOOKUP($AM$8,Prices[],2,FALSE)*AM179)+(VLOOKUP($AN$8,Prices[],2,FALSE)*AN179)+(VLOOKUP($AO$8,Prices[],2,FALSE)*AO179)+(VLOOKUP($AP$8,Prices[],2,FALSE)*AP179)+(VLOOKUP($AT$8,Prices[],2,FALSE)*AT179)+(VLOOKUP($AQ$8,Prices[],2,FALSE)*AQ179)+(VLOOKUP($AR$8,Prices[],2,FALSE)*AR179)+(VLOOKUP($AS$8,Prices[],2,FALSE)*AS179)</f>
        <v>6453253.4904947001</v>
      </c>
      <c r="AV179" s="27">
        <f t="shared" si="15"/>
        <v>8489075</v>
      </c>
      <c r="AW179" s="30" t="str">
        <f t="shared" si="14"/>
        <v>Credit is within Limit</v>
      </c>
      <c r="AX179" s="30" t="str">
        <f>IFERROR(IF(VLOOKUP(C179,'Overdue Credits'!$A:$F,6,0)&gt;2,"High Risk Customer",IF(VLOOKUP(C179,'Overdue Credits'!$A:$F,6,0)&gt;0,"Medium Risk Customer","Low Risk Customer")),"Low Risk Customer")</f>
        <v>Low Risk Customer</v>
      </c>
      <c r="AY179" s="12"/>
      <c r="AZ179" s="12"/>
    </row>
    <row r="180" spans="1:52" ht="21" x14ac:dyDescent="0.35">
      <c r="A180" s="90">
        <v>172</v>
      </c>
      <c r="B180" s="31" t="s">
        <v>456</v>
      </c>
      <c r="C180" s="31" t="s">
        <v>470</v>
      </c>
      <c r="D180" s="31"/>
      <c r="E180" s="31" t="s">
        <v>788</v>
      </c>
      <c r="F180" s="31" t="s">
        <v>13</v>
      </c>
      <c r="G180" s="25">
        <f t="shared" si="16"/>
        <v>170</v>
      </c>
      <c r="H180" s="101"/>
      <c r="I180" s="101"/>
      <c r="J180" s="101">
        <v>81</v>
      </c>
      <c r="K180" s="101">
        <v>0</v>
      </c>
      <c r="L180" s="101">
        <v>1</v>
      </c>
      <c r="M180" s="101"/>
      <c r="N180" s="101"/>
      <c r="O180" s="101">
        <v>32</v>
      </c>
      <c r="P180" s="101">
        <v>1</v>
      </c>
      <c r="Q180" s="101">
        <v>1</v>
      </c>
      <c r="R180" s="101">
        <v>3</v>
      </c>
      <c r="S180" s="101"/>
      <c r="T180" s="36">
        <v>0</v>
      </c>
      <c r="U180" s="101">
        <v>0</v>
      </c>
      <c r="V180" s="101">
        <v>0</v>
      </c>
      <c r="W180" s="101">
        <v>0</v>
      </c>
      <c r="X180" s="101">
        <v>50</v>
      </c>
      <c r="Y180" s="101">
        <v>1</v>
      </c>
      <c r="Z180" s="101"/>
      <c r="AA180" s="101"/>
      <c r="AB180" s="36"/>
      <c r="AC180" s="27">
        <f>(VLOOKUP($H$8,Prices[],2,FALSE)*H180)+(VLOOKUP($I$8,Prices[],2,FALSE)*I180)+(VLOOKUP($J$8,Prices[],2,FALSE)*J180)+(VLOOKUP($K$8,Prices[],2,FALSE)*K180)+(VLOOKUP($L$8,Prices[],2,FALSE)*L180)+(VLOOKUP($M$8,Prices[],2,FALSE)*M180)+(VLOOKUP($N$8,Prices[],2,FALSE)*N180)+(VLOOKUP($T$8,Prices[],2,FALSE)*T180)+(VLOOKUP($U$8,Prices[],2,FALSE)*U180)+(VLOOKUP($V$8,Prices[],2,FALSE)*V180)+(VLOOKUP($W$8,Prices[],2,FALSE)*W180)+(VLOOKUP($X$8,Prices[],2,FALSE)*X180)+(VLOOKUP($Y$8,Prices[],2,FALSE)*Y180)+(VLOOKUP($Z$8,Prices[],2,FALSE)*Z180)+(VLOOKUP($AB$8,Prices[],2,FALSE)*AB180)+(VLOOKUP($O$8,Prices[],2,FALSE)*O180)+(VLOOKUP($P$8,Prices[],2,FALSE)*P180)+(VLOOKUP($Q$8,Prices[],2,FALSE)*Q180)+(VLOOKUP($R$8,Prices[],2,FALSE)*R180)+(VLOOKUP($AA$8,Prices[],2,FALSE)*AA180)+(VLOOKUP($S$8,Prices[],2,FALSE)*S180)</f>
        <v>32667500</v>
      </c>
      <c r="AE180" s="27">
        <f t="shared" si="17"/>
        <v>39.063601708703771</v>
      </c>
      <c r="AF180" s="33"/>
      <c r="AG180" s="81"/>
      <c r="AH180" s="81"/>
      <c r="AI180" s="104">
        <v>39.063601708703771</v>
      </c>
      <c r="AJ180" s="81"/>
      <c r="AK180" s="81"/>
      <c r="AL180" s="81"/>
      <c r="AM180" s="81"/>
      <c r="AN180" s="81"/>
      <c r="AO180" s="81"/>
      <c r="AP180" s="81"/>
      <c r="AQ180" s="81"/>
      <c r="AR180" s="81"/>
      <c r="AS180" s="81"/>
      <c r="AT180" s="81"/>
      <c r="AU180" s="27">
        <f>(VLOOKUP($AF$8,Prices[],2,FALSE)*AF180)+(VLOOKUP($AG$8,Prices[],2,FALSE)*AG180)+(VLOOKUP($AH$8,Prices[],2,FALSE)*AH180)+(VLOOKUP($AI$8,Prices[],2,FALSE)*AI180)+(VLOOKUP($AJ$8,Prices[],2,FALSE)*AJ180)+(VLOOKUP($AK$8,Prices[],2,FALSE)*AK180)+(VLOOKUP($AL$8,Prices[],2,FALSE)*AL180)+(VLOOKUP($AM$8,Prices[],2,FALSE)*AM180)+(VLOOKUP($AN$8,Prices[],2,FALSE)*AN180)+(VLOOKUP($AO$8,Prices[],2,FALSE)*AO180)+(VLOOKUP($AP$8,Prices[],2,FALSE)*AP180)+(VLOOKUP($AT$8,Prices[],2,FALSE)*AT180)+(VLOOKUP($AQ$8,Prices[],2,FALSE)*AQ180)+(VLOOKUP($AR$8,Prices[],2,FALSE)*AR180)+(VLOOKUP($AS$8,Prices[],2,FALSE)*AS180)</f>
        <v>8691651.3801865894</v>
      </c>
      <c r="AV180" s="27">
        <f t="shared" si="15"/>
        <v>11433625</v>
      </c>
      <c r="AW180" s="30" t="str">
        <f t="shared" si="14"/>
        <v>Credit is within Limit</v>
      </c>
      <c r="AX180" s="30" t="str">
        <f>IFERROR(IF(VLOOKUP(C180,'Overdue Credits'!$A:$F,6,0)&gt;2,"High Risk Customer",IF(VLOOKUP(C180,'Overdue Credits'!$A:$F,6,0)&gt;0,"Medium Risk Customer","Low Risk Customer")),"Low Risk Customer")</f>
        <v>Low Risk Customer</v>
      </c>
      <c r="AY180" s="12"/>
      <c r="AZ180" s="12"/>
    </row>
    <row r="181" spans="1:52" ht="21" x14ac:dyDescent="0.35">
      <c r="A181" s="90">
        <v>173</v>
      </c>
      <c r="B181" s="31" t="s">
        <v>456</v>
      </c>
      <c r="C181" s="31" t="s">
        <v>469</v>
      </c>
      <c r="D181" s="31"/>
      <c r="E181" s="31" t="s">
        <v>789</v>
      </c>
      <c r="F181" s="31" t="s">
        <v>933</v>
      </c>
      <c r="G181" s="25">
        <f t="shared" si="16"/>
        <v>800</v>
      </c>
      <c r="H181" s="101"/>
      <c r="I181" s="101"/>
      <c r="J181" s="101">
        <v>295</v>
      </c>
      <c r="K181" s="101">
        <v>28</v>
      </c>
      <c r="L181" s="101">
        <v>25</v>
      </c>
      <c r="M181" s="101"/>
      <c r="N181" s="101"/>
      <c r="O181" s="101">
        <v>105</v>
      </c>
      <c r="P181" s="101">
        <v>5</v>
      </c>
      <c r="Q181" s="101">
        <v>4</v>
      </c>
      <c r="R181" s="101">
        <v>50</v>
      </c>
      <c r="S181" s="101"/>
      <c r="T181" s="36">
        <v>0</v>
      </c>
      <c r="U181" s="101">
        <v>2</v>
      </c>
      <c r="V181" s="101">
        <v>10</v>
      </c>
      <c r="W181" s="101">
        <v>0</v>
      </c>
      <c r="X181" s="101">
        <v>236</v>
      </c>
      <c r="Y181" s="101">
        <v>40</v>
      </c>
      <c r="Z181" s="101"/>
      <c r="AA181" s="101"/>
      <c r="AB181" s="36"/>
      <c r="AC181" s="27">
        <f>(VLOOKUP($H$8,Prices[],2,FALSE)*H181)+(VLOOKUP($I$8,Prices[],2,FALSE)*I181)+(VLOOKUP($J$8,Prices[],2,FALSE)*J181)+(VLOOKUP($K$8,Prices[],2,FALSE)*K181)+(VLOOKUP($L$8,Prices[],2,FALSE)*L181)+(VLOOKUP($M$8,Prices[],2,FALSE)*M181)+(VLOOKUP($N$8,Prices[],2,FALSE)*N181)+(VLOOKUP($T$8,Prices[],2,FALSE)*T181)+(VLOOKUP($U$8,Prices[],2,FALSE)*U181)+(VLOOKUP($V$8,Prices[],2,FALSE)*V181)+(VLOOKUP($W$8,Prices[],2,FALSE)*W181)+(VLOOKUP($X$8,Prices[],2,FALSE)*X181)+(VLOOKUP($Y$8,Prices[],2,FALSE)*Y181)+(VLOOKUP($Z$8,Prices[],2,FALSE)*Z181)+(VLOOKUP($AB$8,Prices[],2,FALSE)*AB181)+(VLOOKUP($O$8,Prices[],2,FALSE)*O181)+(VLOOKUP($P$8,Prices[],2,FALSE)*P181)+(VLOOKUP($Q$8,Prices[],2,FALSE)*Q181)+(VLOOKUP($R$8,Prices[],2,FALSE)*R181)+(VLOOKUP($AA$8,Prices[],2,FALSE)*AA181)+(VLOOKUP($S$8,Prices[],2,FALSE)*S181)</f>
        <v>142855500</v>
      </c>
      <c r="AE181" s="27">
        <f t="shared" si="17"/>
        <v>85.924378436665307</v>
      </c>
      <c r="AF181" s="33"/>
      <c r="AG181" s="81"/>
      <c r="AH181" s="81"/>
      <c r="AI181" s="104">
        <v>85.924378436665307</v>
      </c>
      <c r="AJ181" s="81"/>
      <c r="AK181" s="81"/>
      <c r="AL181" s="81"/>
      <c r="AM181" s="81"/>
      <c r="AN181" s="81"/>
      <c r="AO181" s="81"/>
      <c r="AP181" s="81"/>
      <c r="AQ181" s="81"/>
      <c r="AR181" s="81"/>
      <c r="AS181" s="81"/>
      <c r="AT181" s="81"/>
      <c r="AU181" s="27">
        <f>(VLOOKUP($AF$8,Prices[],2,FALSE)*AF181)+(VLOOKUP($AG$8,Prices[],2,FALSE)*AG181)+(VLOOKUP($AH$8,Prices[],2,FALSE)*AH181)+(VLOOKUP($AI$8,Prices[],2,FALSE)*AI181)+(VLOOKUP($AJ$8,Prices[],2,FALSE)*AJ181)+(VLOOKUP($AK$8,Prices[],2,FALSE)*AK181)+(VLOOKUP($AL$8,Prices[],2,FALSE)*AL181)+(VLOOKUP($AM$8,Prices[],2,FALSE)*AM181)+(VLOOKUP($AN$8,Prices[],2,FALSE)*AN181)+(VLOOKUP($AO$8,Prices[],2,FALSE)*AO181)+(VLOOKUP($AP$8,Prices[],2,FALSE)*AP181)+(VLOOKUP($AT$8,Prices[],2,FALSE)*AT181)+(VLOOKUP($AQ$8,Prices[],2,FALSE)*AQ181)+(VLOOKUP($AR$8,Prices[],2,FALSE)*AR181)+(VLOOKUP($AS$8,Prices[],2,FALSE)*AS181)</f>
        <v>19118174.20215803</v>
      </c>
      <c r="AV181" s="27">
        <f t="shared" si="15"/>
        <v>49999425</v>
      </c>
      <c r="AW181" s="30" t="str">
        <f t="shared" si="14"/>
        <v>Credit is within Limit</v>
      </c>
      <c r="AX181" s="30" t="str">
        <f>IFERROR(IF(VLOOKUP(C181,'Overdue Credits'!$A:$F,6,0)&gt;2,"High Risk Customer",IF(VLOOKUP(C181,'Overdue Credits'!$A:$F,6,0)&gt;0,"Medium Risk Customer","Low Risk Customer")),"Low Risk Customer")</f>
        <v>Low Risk Customer</v>
      </c>
      <c r="AY181" s="12"/>
      <c r="AZ181" s="12"/>
    </row>
    <row r="182" spans="1:52" ht="21" x14ac:dyDescent="0.35">
      <c r="A182" s="90">
        <v>174</v>
      </c>
      <c r="B182" s="31" t="s">
        <v>456</v>
      </c>
      <c r="C182" s="31" t="s">
        <v>468</v>
      </c>
      <c r="D182" s="31"/>
      <c r="E182" s="31" t="s">
        <v>790</v>
      </c>
      <c r="F182" s="31" t="s">
        <v>20</v>
      </c>
      <c r="G182" s="25">
        <f t="shared" si="16"/>
        <v>180</v>
      </c>
      <c r="H182" s="101"/>
      <c r="I182" s="101"/>
      <c r="J182" s="101">
        <v>11</v>
      </c>
      <c r="K182" s="101">
        <v>2</v>
      </c>
      <c r="L182" s="101">
        <v>4</v>
      </c>
      <c r="M182" s="101"/>
      <c r="N182" s="101"/>
      <c r="O182" s="101">
        <v>11</v>
      </c>
      <c r="P182" s="101">
        <v>2</v>
      </c>
      <c r="Q182" s="101">
        <v>1</v>
      </c>
      <c r="R182" s="101">
        <v>37</v>
      </c>
      <c r="S182" s="101"/>
      <c r="T182" s="36">
        <v>0</v>
      </c>
      <c r="U182" s="101">
        <v>2</v>
      </c>
      <c r="V182" s="101">
        <v>1</v>
      </c>
      <c r="W182" s="101">
        <v>0</v>
      </c>
      <c r="X182" s="101">
        <v>106</v>
      </c>
      <c r="Y182" s="101">
        <v>3</v>
      </c>
      <c r="Z182" s="101"/>
      <c r="AA182" s="101"/>
      <c r="AB182" s="36"/>
      <c r="AC182" s="27">
        <f>(VLOOKUP($H$8,Prices[],2,FALSE)*H182)+(VLOOKUP($I$8,Prices[],2,FALSE)*I182)+(VLOOKUP($J$8,Prices[],2,FALSE)*J182)+(VLOOKUP($K$8,Prices[],2,FALSE)*K182)+(VLOOKUP($L$8,Prices[],2,FALSE)*L182)+(VLOOKUP($M$8,Prices[],2,FALSE)*M182)+(VLOOKUP($N$8,Prices[],2,FALSE)*N182)+(VLOOKUP($T$8,Prices[],2,FALSE)*T182)+(VLOOKUP($U$8,Prices[],2,FALSE)*U182)+(VLOOKUP($V$8,Prices[],2,FALSE)*V182)+(VLOOKUP($W$8,Prices[],2,FALSE)*W182)+(VLOOKUP($X$8,Prices[],2,FALSE)*X182)+(VLOOKUP($Y$8,Prices[],2,FALSE)*Y182)+(VLOOKUP($Z$8,Prices[],2,FALSE)*Z182)+(VLOOKUP($AB$8,Prices[],2,FALSE)*AB182)+(VLOOKUP($O$8,Prices[],2,FALSE)*O182)+(VLOOKUP($P$8,Prices[],2,FALSE)*P182)+(VLOOKUP($Q$8,Prices[],2,FALSE)*Q182)+(VLOOKUP($R$8,Prices[],2,FALSE)*R182)+(VLOOKUP($AA$8,Prices[],2,FALSE)*AA182)+(VLOOKUP($S$8,Prices[],2,FALSE)*S182)</f>
        <v>27582000</v>
      </c>
      <c r="AE182" s="27">
        <f t="shared" si="17"/>
        <v>0</v>
      </c>
      <c r="AF182" s="33"/>
      <c r="AG182" s="81"/>
      <c r="AH182" s="81"/>
      <c r="AI182" s="104">
        <v>0</v>
      </c>
      <c r="AJ182" s="81"/>
      <c r="AK182" s="81"/>
      <c r="AL182" s="81"/>
      <c r="AM182" s="81"/>
      <c r="AN182" s="81"/>
      <c r="AO182" s="81"/>
      <c r="AP182" s="81"/>
      <c r="AQ182" s="81"/>
      <c r="AR182" s="81"/>
      <c r="AS182" s="81"/>
      <c r="AT182" s="81"/>
      <c r="AU182" s="27">
        <f>(VLOOKUP($AF$8,Prices[],2,FALSE)*AF182)+(VLOOKUP($AG$8,Prices[],2,FALSE)*AG182)+(VLOOKUP($AH$8,Prices[],2,FALSE)*AH182)+(VLOOKUP($AI$8,Prices[],2,FALSE)*AI182)+(VLOOKUP($AJ$8,Prices[],2,FALSE)*AJ182)+(VLOOKUP($AK$8,Prices[],2,FALSE)*AK182)+(VLOOKUP($AL$8,Prices[],2,FALSE)*AL182)+(VLOOKUP($AM$8,Prices[],2,FALSE)*AM182)+(VLOOKUP($AN$8,Prices[],2,FALSE)*AN182)+(VLOOKUP($AO$8,Prices[],2,FALSE)*AO182)+(VLOOKUP($AP$8,Prices[],2,FALSE)*AP182)+(VLOOKUP($AT$8,Prices[],2,FALSE)*AT182)+(VLOOKUP($AQ$8,Prices[],2,FALSE)*AQ182)+(VLOOKUP($AR$8,Prices[],2,FALSE)*AR182)+(VLOOKUP($AS$8,Prices[],2,FALSE)*AS182)</f>
        <v>0</v>
      </c>
      <c r="AV182" s="27">
        <f t="shared" si="15"/>
        <v>9653700</v>
      </c>
      <c r="AW182" s="30" t="str">
        <f t="shared" si="14"/>
        <v xml:space="preserve"> </v>
      </c>
      <c r="AX182" s="30" t="str">
        <f>IFERROR(IF(VLOOKUP(C182,'Overdue Credits'!$A:$F,6,0)&gt;2,"High Risk Customer",IF(VLOOKUP(C182,'Overdue Credits'!$A:$F,6,0)&gt;0,"Medium Risk Customer","Low Risk Customer")),"Low Risk Customer")</f>
        <v>Low Risk Customer</v>
      </c>
      <c r="AY182" s="12"/>
      <c r="AZ182" s="12"/>
    </row>
    <row r="183" spans="1:52" ht="21" x14ac:dyDescent="0.35">
      <c r="A183" s="90">
        <v>175</v>
      </c>
      <c r="B183" s="31" t="s">
        <v>456</v>
      </c>
      <c r="C183" s="31" t="s">
        <v>467</v>
      </c>
      <c r="D183" s="31"/>
      <c r="E183" s="31" t="s">
        <v>791</v>
      </c>
      <c r="F183" s="31" t="s">
        <v>11</v>
      </c>
      <c r="G183" s="25">
        <f t="shared" si="16"/>
        <v>0</v>
      </c>
      <c r="H183" s="101"/>
      <c r="I183" s="101"/>
      <c r="J183" s="101">
        <v>0</v>
      </c>
      <c r="K183" s="101"/>
      <c r="L183" s="101">
        <v>0</v>
      </c>
      <c r="M183" s="101"/>
      <c r="N183" s="101"/>
      <c r="O183" s="101">
        <v>0</v>
      </c>
      <c r="P183" s="101">
        <v>0</v>
      </c>
      <c r="Q183" s="101">
        <v>0</v>
      </c>
      <c r="R183" s="101">
        <v>0</v>
      </c>
      <c r="S183" s="101"/>
      <c r="T183" s="36">
        <v>0</v>
      </c>
      <c r="U183" s="101">
        <v>0</v>
      </c>
      <c r="V183" s="101">
        <v>0</v>
      </c>
      <c r="W183" s="101">
        <v>0</v>
      </c>
      <c r="X183" s="101"/>
      <c r="Y183" s="101">
        <v>0</v>
      </c>
      <c r="Z183" s="101"/>
      <c r="AA183" s="101"/>
      <c r="AB183" s="36"/>
      <c r="AC183" s="27">
        <f>(VLOOKUP($H$8,Prices[],2,FALSE)*H183)+(VLOOKUP($I$8,Prices[],2,FALSE)*I183)+(VLOOKUP($J$8,Prices[],2,FALSE)*J183)+(VLOOKUP($K$8,Prices[],2,FALSE)*K183)+(VLOOKUP($L$8,Prices[],2,FALSE)*L183)+(VLOOKUP($M$8,Prices[],2,FALSE)*M183)+(VLOOKUP($N$8,Prices[],2,FALSE)*N183)+(VLOOKUP($T$8,Prices[],2,FALSE)*T183)+(VLOOKUP($U$8,Prices[],2,FALSE)*U183)+(VLOOKUP($V$8,Prices[],2,FALSE)*V183)+(VLOOKUP($W$8,Prices[],2,FALSE)*W183)+(VLOOKUP($X$8,Prices[],2,FALSE)*X183)+(VLOOKUP($Y$8,Prices[],2,FALSE)*Y183)+(VLOOKUP($Z$8,Prices[],2,FALSE)*Z183)+(VLOOKUP($AB$8,Prices[],2,FALSE)*AB183)+(VLOOKUP($O$8,Prices[],2,FALSE)*O183)+(VLOOKUP($P$8,Prices[],2,FALSE)*P183)+(VLOOKUP($Q$8,Prices[],2,FALSE)*Q183)+(VLOOKUP($R$8,Prices[],2,FALSE)*R183)+(VLOOKUP($AA$8,Prices[],2,FALSE)*AA183)+(VLOOKUP($S$8,Prices[],2,FALSE)*S183)</f>
        <v>0</v>
      </c>
      <c r="AE183" s="27">
        <f t="shared" si="17"/>
        <v>0</v>
      </c>
      <c r="AF183" s="33"/>
      <c r="AG183" s="81"/>
      <c r="AH183" s="81"/>
      <c r="AI183" s="104">
        <v>0</v>
      </c>
      <c r="AJ183" s="81"/>
      <c r="AK183" s="81"/>
      <c r="AL183" s="81"/>
      <c r="AM183" s="81"/>
      <c r="AN183" s="81"/>
      <c r="AO183" s="81"/>
      <c r="AP183" s="81"/>
      <c r="AQ183" s="81"/>
      <c r="AR183" s="81"/>
      <c r="AS183" s="81"/>
      <c r="AT183" s="81"/>
      <c r="AU183" s="27">
        <f>(VLOOKUP($AF$8,Prices[],2,FALSE)*AF183)+(VLOOKUP($AG$8,Prices[],2,FALSE)*AG183)+(VLOOKUP($AH$8,Prices[],2,FALSE)*AH183)+(VLOOKUP($AI$8,Prices[],2,FALSE)*AI183)+(VLOOKUP($AJ$8,Prices[],2,FALSE)*AJ183)+(VLOOKUP($AK$8,Prices[],2,FALSE)*AK183)+(VLOOKUP($AL$8,Prices[],2,FALSE)*AL183)+(VLOOKUP($AM$8,Prices[],2,FALSE)*AM183)+(VLOOKUP($AN$8,Prices[],2,FALSE)*AN183)+(VLOOKUP($AO$8,Prices[],2,FALSE)*AO183)+(VLOOKUP($AP$8,Prices[],2,FALSE)*AP183)+(VLOOKUP($AT$8,Prices[],2,FALSE)*AT183)+(VLOOKUP($AQ$8,Prices[],2,FALSE)*AQ183)+(VLOOKUP($AR$8,Prices[],2,FALSE)*AR183)+(VLOOKUP($AS$8,Prices[],2,FALSE)*AS183)</f>
        <v>0</v>
      </c>
      <c r="AV183" s="27">
        <f t="shared" si="15"/>
        <v>0</v>
      </c>
      <c r="AW183" s="30" t="str">
        <f t="shared" si="14"/>
        <v xml:space="preserve"> </v>
      </c>
      <c r="AX183" s="30" t="str">
        <f>IFERROR(IF(VLOOKUP(C183,'Overdue Credits'!$A:$F,6,0)&gt;2,"High Risk Customer",IF(VLOOKUP(C183,'Overdue Credits'!$A:$F,6,0)&gt;0,"Medium Risk Customer","Low Risk Customer")),"Low Risk Customer")</f>
        <v>High Risk Customer</v>
      </c>
      <c r="AY183" s="12"/>
      <c r="AZ183" s="12"/>
    </row>
    <row r="184" spans="1:52" ht="21" x14ac:dyDescent="0.35">
      <c r="A184" s="90">
        <v>176</v>
      </c>
      <c r="B184" s="31" t="s">
        <v>456</v>
      </c>
      <c r="C184" s="31" t="s">
        <v>466</v>
      </c>
      <c r="D184" s="31"/>
      <c r="E184" s="31" t="s">
        <v>792</v>
      </c>
      <c r="F184" s="31" t="s">
        <v>20</v>
      </c>
      <c r="G184" s="25">
        <f t="shared" si="16"/>
        <v>0</v>
      </c>
      <c r="H184" s="101"/>
      <c r="I184" s="101"/>
      <c r="J184" s="101">
        <v>0</v>
      </c>
      <c r="K184" s="101"/>
      <c r="L184" s="101">
        <v>0</v>
      </c>
      <c r="M184" s="101"/>
      <c r="N184" s="101"/>
      <c r="O184" s="101">
        <v>0</v>
      </c>
      <c r="P184" s="101">
        <v>0</v>
      </c>
      <c r="Q184" s="101">
        <v>0</v>
      </c>
      <c r="R184" s="101">
        <v>0</v>
      </c>
      <c r="S184" s="101"/>
      <c r="T184" s="36">
        <v>0</v>
      </c>
      <c r="U184" s="101">
        <v>0</v>
      </c>
      <c r="V184" s="101">
        <v>0</v>
      </c>
      <c r="W184" s="101">
        <v>0</v>
      </c>
      <c r="X184" s="101"/>
      <c r="Y184" s="101">
        <v>0</v>
      </c>
      <c r="Z184" s="101"/>
      <c r="AA184" s="101"/>
      <c r="AB184" s="36"/>
      <c r="AC184" s="27">
        <f>(VLOOKUP($H$8,Prices[],2,FALSE)*H184)+(VLOOKUP($I$8,Prices[],2,FALSE)*I184)+(VLOOKUP($J$8,Prices[],2,FALSE)*J184)+(VLOOKUP($K$8,Prices[],2,FALSE)*K184)+(VLOOKUP($L$8,Prices[],2,FALSE)*L184)+(VLOOKUP($M$8,Prices[],2,FALSE)*M184)+(VLOOKUP($N$8,Prices[],2,FALSE)*N184)+(VLOOKUP($T$8,Prices[],2,FALSE)*T184)+(VLOOKUP($U$8,Prices[],2,FALSE)*U184)+(VLOOKUP($V$8,Prices[],2,FALSE)*V184)+(VLOOKUP($W$8,Prices[],2,FALSE)*W184)+(VLOOKUP($X$8,Prices[],2,FALSE)*X184)+(VLOOKUP($Y$8,Prices[],2,FALSE)*Y184)+(VLOOKUP($Z$8,Prices[],2,FALSE)*Z184)+(VLOOKUP($AB$8,Prices[],2,FALSE)*AB184)+(VLOOKUP($O$8,Prices[],2,FALSE)*O184)+(VLOOKUP($P$8,Prices[],2,FALSE)*P184)+(VLOOKUP($Q$8,Prices[],2,FALSE)*Q184)+(VLOOKUP($R$8,Prices[],2,FALSE)*R184)+(VLOOKUP($AA$8,Prices[],2,FALSE)*AA184)+(VLOOKUP($S$8,Prices[],2,FALSE)*S184)</f>
        <v>0</v>
      </c>
      <c r="AE184" s="27">
        <f t="shared" si="17"/>
        <v>0</v>
      </c>
      <c r="AF184" s="33"/>
      <c r="AG184" s="81"/>
      <c r="AH184" s="81"/>
      <c r="AI184" s="104">
        <v>0</v>
      </c>
      <c r="AJ184" s="81"/>
      <c r="AK184" s="81"/>
      <c r="AL184" s="81"/>
      <c r="AM184" s="81"/>
      <c r="AN184" s="81"/>
      <c r="AO184" s="81"/>
      <c r="AP184" s="81"/>
      <c r="AQ184" s="81"/>
      <c r="AR184" s="81"/>
      <c r="AS184" s="81"/>
      <c r="AT184" s="81"/>
      <c r="AU184" s="27">
        <f>(VLOOKUP($AF$8,Prices[],2,FALSE)*AF184)+(VLOOKUP($AG$8,Prices[],2,FALSE)*AG184)+(VLOOKUP($AH$8,Prices[],2,FALSE)*AH184)+(VLOOKUP($AI$8,Prices[],2,FALSE)*AI184)+(VLOOKUP($AJ$8,Prices[],2,FALSE)*AJ184)+(VLOOKUP($AK$8,Prices[],2,FALSE)*AK184)+(VLOOKUP($AL$8,Prices[],2,FALSE)*AL184)+(VLOOKUP($AM$8,Prices[],2,FALSE)*AM184)+(VLOOKUP($AN$8,Prices[],2,FALSE)*AN184)+(VLOOKUP($AO$8,Prices[],2,FALSE)*AO184)+(VLOOKUP($AP$8,Prices[],2,FALSE)*AP184)+(VLOOKUP($AT$8,Prices[],2,FALSE)*AT184)+(VLOOKUP($AQ$8,Prices[],2,FALSE)*AQ184)+(VLOOKUP($AR$8,Prices[],2,FALSE)*AR184)+(VLOOKUP($AS$8,Prices[],2,FALSE)*AS184)</f>
        <v>0</v>
      </c>
      <c r="AV184" s="27">
        <f t="shared" si="15"/>
        <v>0</v>
      </c>
      <c r="AW184" s="30" t="str">
        <f t="shared" si="14"/>
        <v xml:space="preserve"> </v>
      </c>
      <c r="AX184" s="30" t="str">
        <f>IFERROR(IF(VLOOKUP(C184,'Overdue Credits'!$A:$F,6,0)&gt;2,"High Risk Customer",IF(VLOOKUP(C184,'Overdue Credits'!$A:$F,6,0)&gt;0,"Medium Risk Customer","Low Risk Customer")),"Low Risk Customer")</f>
        <v>Low Risk Customer</v>
      </c>
      <c r="AY184" s="12"/>
      <c r="AZ184" s="12"/>
    </row>
    <row r="185" spans="1:52" ht="21" x14ac:dyDescent="0.35">
      <c r="A185" s="90">
        <v>177</v>
      </c>
      <c r="B185" s="31" t="s">
        <v>456</v>
      </c>
      <c r="C185" s="31" t="s">
        <v>465</v>
      </c>
      <c r="D185" s="31"/>
      <c r="E185" s="31" t="s">
        <v>1056</v>
      </c>
      <c r="F185" s="31" t="s">
        <v>11</v>
      </c>
      <c r="G185" s="25">
        <f t="shared" si="16"/>
        <v>105</v>
      </c>
      <c r="H185" s="101"/>
      <c r="I185" s="101"/>
      <c r="J185" s="101">
        <v>50</v>
      </c>
      <c r="K185" s="101">
        <v>2</v>
      </c>
      <c r="L185" s="101">
        <v>1</v>
      </c>
      <c r="M185" s="101"/>
      <c r="N185" s="101"/>
      <c r="O185" s="101">
        <v>15</v>
      </c>
      <c r="P185" s="101">
        <v>1</v>
      </c>
      <c r="Q185" s="101">
        <v>1</v>
      </c>
      <c r="R185" s="101">
        <v>5</v>
      </c>
      <c r="S185" s="101"/>
      <c r="T185" s="36">
        <v>0</v>
      </c>
      <c r="U185" s="101">
        <v>0</v>
      </c>
      <c r="V185" s="101">
        <v>0</v>
      </c>
      <c r="W185" s="101">
        <v>0</v>
      </c>
      <c r="X185" s="101">
        <v>30</v>
      </c>
      <c r="Y185" s="101">
        <v>0</v>
      </c>
      <c r="Z185" s="101"/>
      <c r="AA185" s="101"/>
      <c r="AB185" s="36"/>
      <c r="AC185" s="27">
        <f>(VLOOKUP($H$8,Prices[],2,FALSE)*H185)+(VLOOKUP($I$8,Prices[],2,FALSE)*I185)+(VLOOKUP($J$8,Prices[],2,FALSE)*J185)+(VLOOKUP($K$8,Prices[],2,FALSE)*K185)+(VLOOKUP($L$8,Prices[],2,FALSE)*L185)+(VLOOKUP($M$8,Prices[],2,FALSE)*M185)+(VLOOKUP($N$8,Prices[],2,FALSE)*N185)+(VLOOKUP($T$8,Prices[],2,FALSE)*T185)+(VLOOKUP($U$8,Prices[],2,FALSE)*U185)+(VLOOKUP($V$8,Prices[],2,FALSE)*V185)+(VLOOKUP($W$8,Prices[],2,FALSE)*W185)+(VLOOKUP($X$8,Prices[],2,FALSE)*X185)+(VLOOKUP($Y$8,Prices[],2,FALSE)*Y185)+(VLOOKUP($Z$8,Prices[],2,FALSE)*Z185)+(VLOOKUP($AB$8,Prices[],2,FALSE)*AB185)+(VLOOKUP($O$8,Prices[],2,FALSE)*O185)+(VLOOKUP($P$8,Prices[],2,FALSE)*P185)+(VLOOKUP($Q$8,Prices[],2,FALSE)*Q185)+(VLOOKUP($R$8,Prices[],2,FALSE)*R185)+(VLOOKUP($AA$8,Prices[],2,FALSE)*AA185)+(VLOOKUP($S$8,Prices[],2,FALSE)*S185)</f>
        <v>19989000</v>
      </c>
      <c r="AE185" s="27">
        <f t="shared" si="17"/>
        <v>23.902727008656299</v>
      </c>
      <c r="AF185" s="33"/>
      <c r="AG185" s="81"/>
      <c r="AH185" s="81"/>
      <c r="AI185" s="104">
        <v>23.902727008656299</v>
      </c>
      <c r="AJ185" s="81"/>
      <c r="AK185" s="81"/>
      <c r="AL185" s="81"/>
      <c r="AM185" s="81"/>
      <c r="AN185" s="81"/>
      <c r="AO185" s="81"/>
      <c r="AP185" s="81"/>
      <c r="AQ185" s="81"/>
      <c r="AR185" s="81"/>
      <c r="AS185" s="81"/>
      <c r="AT185" s="81"/>
      <c r="AU185" s="27">
        <f>(VLOOKUP($AF$8,Prices[],2,FALSE)*AF185)+(VLOOKUP($AG$8,Prices[],2,FALSE)*AG185)+(VLOOKUP($AH$8,Prices[],2,FALSE)*AH185)+(VLOOKUP($AI$8,Prices[],2,FALSE)*AI185)+(VLOOKUP($AJ$8,Prices[],2,FALSE)*AJ185)+(VLOOKUP($AK$8,Prices[],2,FALSE)*AK185)+(VLOOKUP($AL$8,Prices[],2,FALSE)*AL185)+(VLOOKUP($AM$8,Prices[],2,FALSE)*AM185)+(VLOOKUP($AN$8,Prices[],2,FALSE)*AN185)+(VLOOKUP($AO$8,Prices[],2,FALSE)*AO185)+(VLOOKUP($AP$8,Prices[],2,FALSE)*AP185)+(VLOOKUP($AT$8,Prices[],2,FALSE)*AT185)+(VLOOKUP($AQ$8,Prices[],2,FALSE)*AQ185)+(VLOOKUP($AR$8,Prices[],2,FALSE)*AR185)+(VLOOKUP($AS$8,Prices[],2,FALSE)*AS185)</f>
        <v>5318356.7594260266</v>
      </c>
      <c r="AV185" s="27">
        <f t="shared" si="15"/>
        <v>6996150</v>
      </c>
      <c r="AW185" s="30" t="str">
        <f t="shared" si="14"/>
        <v>Credit is within Limit</v>
      </c>
      <c r="AX185" s="30" t="str">
        <f>IFERROR(IF(VLOOKUP(C185,'Overdue Credits'!$A:$F,6,0)&gt;2,"High Risk Customer",IF(VLOOKUP(C185,'Overdue Credits'!$A:$F,6,0)&gt;0,"Medium Risk Customer","Low Risk Customer")),"Low Risk Customer")</f>
        <v>Low Risk Customer</v>
      </c>
      <c r="AY185" s="12"/>
      <c r="AZ185" s="12"/>
    </row>
    <row r="186" spans="1:52" ht="21" x14ac:dyDescent="0.35">
      <c r="A186" s="90">
        <v>178</v>
      </c>
      <c r="B186" s="31" t="s">
        <v>456</v>
      </c>
      <c r="C186" s="31" t="s">
        <v>464</v>
      </c>
      <c r="D186" s="31"/>
      <c r="E186" s="31" t="s">
        <v>793</v>
      </c>
      <c r="F186" s="31" t="s">
        <v>13</v>
      </c>
      <c r="G186" s="25">
        <f t="shared" si="16"/>
        <v>120</v>
      </c>
      <c r="H186" s="101"/>
      <c r="I186" s="101"/>
      <c r="J186" s="101">
        <v>31</v>
      </c>
      <c r="K186" s="101">
        <v>5</v>
      </c>
      <c r="L186" s="101">
        <v>3</v>
      </c>
      <c r="M186" s="101"/>
      <c r="N186" s="101"/>
      <c r="O186" s="101">
        <v>11</v>
      </c>
      <c r="P186" s="101">
        <v>1</v>
      </c>
      <c r="Q186" s="101">
        <v>1</v>
      </c>
      <c r="R186" s="101">
        <v>6</v>
      </c>
      <c r="S186" s="101"/>
      <c r="T186" s="36">
        <v>0</v>
      </c>
      <c r="U186" s="101">
        <v>2</v>
      </c>
      <c r="V186" s="101">
        <v>1</v>
      </c>
      <c r="W186" s="101">
        <v>1</v>
      </c>
      <c r="X186" s="101">
        <v>58</v>
      </c>
      <c r="Y186" s="101">
        <v>0</v>
      </c>
      <c r="Z186" s="101"/>
      <c r="AA186" s="101"/>
      <c r="AB186" s="36"/>
      <c r="AC186" s="27">
        <f>(VLOOKUP($H$8,Prices[],2,FALSE)*H186)+(VLOOKUP($I$8,Prices[],2,FALSE)*I186)+(VLOOKUP($J$8,Prices[],2,FALSE)*J186)+(VLOOKUP($K$8,Prices[],2,FALSE)*K186)+(VLOOKUP($L$8,Prices[],2,FALSE)*L186)+(VLOOKUP($M$8,Prices[],2,FALSE)*M186)+(VLOOKUP($N$8,Prices[],2,FALSE)*N186)+(VLOOKUP($T$8,Prices[],2,FALSE)*T186)+(VLOOKUP($U$8,Prices[],2,FALSE)*U186)+(VLOOKUP($V$8,Prices[],2,FALSE)*V186)+(VLOOKUP($W$8,Prices[],2,FALSE)*W186)+(VLOOKUP($X$8,Prices[],2,FALSE)*X186)+(VLOOKUP($Y$8,Prices[],2,FALSE)*Y186)+(VLOOKUP($Z$8,Prices[],2,FALSE)*Z186)+(VLOOKUP($AB$8,Prices[],2,FALSE)*AB186)+(VLOOKUP($O$8,Prices[],2,FALSE)*O186)+(VLOOKUP($P$8,Prices[],2,FALSE)*P186)+(VLOOKUP($Q$8,Prices[],2,FALSE)*Q186)+(VLOOKUP($R$8,Prices[],2,FALSE)*R186)+(VLOOKUP($AA$8,Prices[],2,FALSE)*AA186)+(VLOOKUP($S$8,Prices[],2,FALSE)*S186)</f>
        <v>20530500</v>
      </c>
      <c r="AE186" s="27">
        <f t="shared" si="17"/>
        <v>24.550249479774784</v>
      </c>
      <c r="AF186" s="33"/>
      <c r="AG186" s="81"/>
      <c r="AH186" s="81"/>
      <c r="AI186" s="104">
        <v>24.550249479774784</v>
      </c>
      <c r="AJ186" s="81"/>
      <c r="AK186" s="81"/>
      <c r="AL186" s="81"/>
      <c r="AM186" s="81"/>
      <c r="AN186" s="81"/>
      <c r="AO186" s="81"/>
      <c r="AP186" s="81"/>
      <c r="AQ186" s="81"/>
      <c r="AR186" s="81"/>
      <c r="AS186" s="81"/>
      <c r="AT186" s="81"/>
      <c r="AU186" s="27">
        <f>(VLOOKUP($AF$8,Prices[],2,FALSE)*AF186)+(VLOOKUP($AG$8,Prices[],2,FALSE)*AG186)+(VLOOKUP($AH$8,Prices[],2,FALSE)*AH186)+(VLOOKUP($AI$8,Prices[],2,FALSE)*AI186)+(VLOOKUP($AJ$8,Prices[],2,FALSE)*AJ186)+(VLOOKUP($AK$8,Prices[],2,FALSE)*AK186)+(VLOOKUP($AL$8,Prices[],2,FALSE)*AL186)+(VLOOKUP($AM$8,Prices[],2,FALSE)*AM186)+(VLOOKUP($AN$8,Prices[],2,FALSE)*AN186)+(VLOOKUP($AO$8,Prices[],2,FALSE)*AO186)+(VLOOKUP($AP$8,Prices[],2,FALSE)*AP186)+(VLOOKUP($AT$8,Prices[],2,FALSE)*AT186)+(VLOOKUP($AQ$8,Prices[],2,FALSE)*AQ186)+(VLOOKUP($AR$8,Prices[],2,FALSE)*AR186)+(VLOOKUP($AS$8,Prices[],2,FALSE)*AS186)</f>
        <v>5462430.5092498893</v>
      </c>
      <c r="AV186" s="27">
        <f t="shared" si="15"/>
        <v>7185675</v>
      </c>
      <c r="AW186" s="30" t="str">
        <f t="shared" si="14"/>
        <v>Credit is within Limit</v>
      </c>
      <c r="AX186" s="30" t="str">
        <f>IFERROR(IF(VLOOKUP(C186,'Overdue Credits'!$A:$F,6,0)&gt;2,"High Risk Customer",IF(VLOOKUP(C186,'Overdue Credits'!$A:$F,6,0)&gt;0,"Medium Risk Customer","Low Risk Customer")),"Low Risk Customer")</f>
        <v>Low Risk Customer</v>
      </c>
      <c r="AY186" s="12"/>
      <c r="AZ186" s="12"/>
    </row>
    <row r="187" spans="1:52" ht="21" x14ac:dyDescent="0.35">
      <c r="A187" s="90">
        <v>179</v>
      </c>
      <c r="B187" s="31" t="s">
        <v>456</v>
      </c>
      <c r="C187" s="31" t="s">
        <v>463</v>
      </c>
      <c r="D187" s="31"/>
      <c r="E187" s="31" t="s">
        <v>794</v>
      </c>
      <c r="F187" s="31" t="s">
        <v>11</v>
      </c>
      <c r="G187" s="25">
        <f t="shared" si="16"/>
        <v>0</v>
      </c>
      <c r="H187" s="101"/>
      <c r="I187" s="101"/>
      <c r="J187" s="101"/>
      <c r="K187" s="101"/>
      <c r="L187" s="101"/>
      <c r="M187" s="101"/>
      <c r="N187" s="101"/>
      <c r="O187" s="101"/>
      <c r="P187" s="101"/>
      <c r="Q187" s="101"/>
      <c r="R187" s="101"/>
      <c r="S187" s="101"/>
      <c r="T187" s="36"/>
      <c r="U187" s="101"/>
      <c r="V187" s="101"/>
      <c r="W187" s="101"/>
      <c r="X187" s="101"/>
      <c r="Y187" s="101"/>
      <c r="Z187" s="101"/>
      <c r="AA187" s="101"/>
      <c r="AB187" s="36"/>
      <c r="AC187" s="27">
        <f>(VLOOKUP($H$8,Prices[],2,FALSE)*H187)+(VLOOKUP($I$8,Prices[],2,FALSE)*I187)+(VLOOKUP($J$8,Prices[],2,FALSE)*J187)+(VLOOKUP($K$8,Prices[],2,FALSE)*K187)+(VLOOKUP($L$8,Prices[],2,FALSE)*L187)+(VLOOKUP($M$8,Prices[],2,FALSE)*M187)+(VLOOKUP($N$8,Prices[],2,FALSE)*N187)+(VLOOKUP($T$8,Prices[],2,FALSE)*T187)+(VLOOKUP($U$8,Prices[],2,FALSE)*U187)+(VLOOKUP($V$8,Prices[],2,FALSE)*V187)+(VLOOKUP($W$8,Prices[],2,FALSE)*W187)+(VLOOKUP($X$8,Prices[],2,FALSE)*X187)+(VLOOKUP($Y$8,Prices[],2,FALSE)*Y187)+(VLOOKUP($Z$8,Prices[],2,FALSE)*Z187)+(VLOOKUP($AB$8,Prices[],2,FALSE)*AB187)+(VLOOKUP($O$8,Prices[],2,FALSE)*O187)+(VLOOKUP($P$8,Prices[],2,FALSE)*P187)+(VLOOKUP($Q$8,Prices[],2,FALSE)*Q187)+(VLOOKUP($R$8,Prices[],2,FALSE)*R187)+(VLOOKUP($AA$8,Prices[],2,FALSE)*AA187)+(VLOOKUP($S$8,Prices[],2,FALSE)*S187)</f>
        <v>0</v>
      </c>
      <c r="AE187" s="27">
        <f t="shared" si="17"/>
        <v>0</v>
      </c>
      <c r="AF187" s="33"/>
      <c r="AG187" s="81"/>
      <c r="AH187" s="81"/>
      <c r="AI187" s="104">
        <v>0</v>
      </c>
      <c r="AJ187" s="81"/>
      <c r="AK187" s="81"/>
      <c r="AL187" s="81"/>
      <c r="AM187" s="81"/>
      <c r="AN187" s="81"/>
      <c r="AO187" s="81"/>
      <c r="AP187" s="81"/>
      <c r="AQ187" s="81"/>
      <c r="AR187" s="81"/>
      <c r="AS187" s="81"/>
      <c r="AT187" s="81"/>
      <c r="AU187" s="27">
        <f>(VLOOKUP($AF$8,Prices[],2,FALSE)*AF187)+(VLOOKUP($AG$8,Prices[],2,FALSE)*AG187)+(VLOOKUP($AH$8,Prices[],2,FALSE)*AH187)+(VLOOKUP($AI$8,Prices[],2,FALSE)*AI187)+(VLOOKUP($AJ$8,Prices[],2,FALSE)*AJ187)+(VLOOKUP($AK$8,Prices[],2,FALSE)*AK187)+(VLOOKUP($AL$8,Prices[],2,FALSE)*AL187)+(VLOOKUP($AM$8,Prices[],2,FALSE)*AM187)+(VLOOKUP($AN$8,Prices[],2,FALSE)*AN187)+(VLOOKUP($AO$8,Prices[],2,FALSE)*AO187)+(VLOOKUP($AP$8,Prices[],2,FALSE)*AP187)+(VLOOKUP($AT$8,Prices[],2,FALSE)*AT187)+(VLOOKUP($AQ$8,Prices[],2,FALSE)*AQ187)+(VLOOKUP($AR$8,Prices[],2,FALSE)*AR187)+(VLOOKUP($AS$8,Prices[],2,FALSE)*AS187)</f>
        <v>0</v>
      </c>
      <c r="AV187" s="27">
        <f t="shared" si="15"/>
        <v>0</v>
      </c>
      <c r="AW187" s="30" t="str">
        <f t="shared" si="14"/>
        <v xml:space="preserve"> </v>
      </c>
      <c r="AX187" s="30" t="str">
        <f>IFERROR(IF(VLOOKUP(C187,'Overdue Credits'!$A:$F,6,0)&gt;2,"High Risk Customer",IF(VLOOKUP(C187,'Overdue Credits'!$A:$F,6,0)&gt;0,"Medium Risk Customer","Low Risk Customer")),"Low Risk Customer")</f>
        <v>Low Risk Customer</v>
      </c>
      <c r="AY187" s="12"/>
      <c r="AZ187" s="12"/>
    </row>
    <row r="188" spans="1:52" ht="21" x14ac:dyDescent="0.35">
      <c r="A188" s="90">
        <v>180</v>
      </c>
      <c r="B188" s="31" t="s">
        <v>456</v>
      </c>
      <c r="C188" s="31" t="s">
        <v>462</v>
      </c>
      <c r="D188" s="31"/>
      <c r="E188" s="31" t="s">
        <v>1057</v>
      </c>
      <c r="F188" s="31" t="s">
        <v>13</v>
      </c>
      <c r="G188" s="25">
        <f t="shared" si="16"/>
        <v>120</v>
      </c>
      <c r="H188" s="101"/>
      <c r="I188" s="101"/>
      <c r="J188" s="101">
        <v>18</v>
      </c>
      <c r="K188" s="101">
        <v>3</v>
      </c>
      <c r="L188" s="101">
        <v>4</v>
      </c>
      <c r="M188" s="101"/>
      <c r="N188" s="101"/>
      <c r="O188" s="101">
        <v>15</v>
      </c>
      <c r="P188" s="101">
        <v>1</v>
      </c>
      <c r="Q188" s="101">
        <v>1</v>
      </c>
      <c r="R188" s="101">
        <v>1</v>
      </c>
      <c r="S188" s="101"/>
      <c r="T188" s="36">
        <v>0</v>
      </c>
      <c r="U188" s="101">
        <v>0</v>
      </c>
      <c r="V188" s="101">
        <v>1</v>
      </c>
      <c r="W188" s="101">
        <v>0</v>
      </c>
      <c r="X188" s="101">
        <v>76</v>
      </c>
      <c r="Y188" s="101">
        <v>0</v>
      </c>
      <c r="Z188" s="101"/>
      <c r="AA188" s="101"/>
      <c r="AB188" s="36"/>
      <c r="AC188" s="27">
        <f>(VLOOKUP($H$8,Prices[],2,FALSE)*H188)+(VLOOKUP($I$8,Prices[],2,FALSE)*I188)+(VLOOKUP($J$8,Prices[],2,FALSE)*J188)+(VLOOKUP($K$8,Prices[],2,FALSE)*K188)+(VLOOKUP($L$8,Prices[],2,FALSE)*L188)+(VLOOKUP($M$8,Prices[],2,FALSE)*M188)+(VLOOKUP($N$8,Prices[],2,FALSE)*N188)+(VLOOKUP($T$8,Prices[],2,FALSE)*T188)+(VLOOKUP($U$8,Prices[],2,FALSE)*U188)+(VLOOKUP($V$8,Prices[],2,FALSE)*V188)+(VLOOKUP($W$8,Prices[],2,FALSE)*W188)+(VLOOKUP($X$8,Prices[],2,FALSE)*X188)+(VLOOKUP($Y$8,Prices[],2,FALSE)*Y188)+(VLOOKUP($Z$8,Prices[],2,FALSE)*Z188)+(VLOOKUP($AB$8,Prices[],2,FALSE)*AB188)+(VLOOKUP($O$8,Prices[],2,FALSE)*O188)+(VLOOKUP($P$8,Prices[],2,FALSE)*P188)+(VLOOKUP($Q$8,Prices[],2,FALSE)*Q188)+(VLOOKUP($R$8,Prices[],2,FALSE)*R188)+(VLOOKUP($AA$8,Prices[],2,FALSE)*AA188)+(VLOOKUP($S$8,Prices[],2,FALSE)*S188)</f>
        <v>20021500</v>
      </c>
      <c r="AE188" s="27">
        <f t="shared" si="17"/>
        <v>0</v>
      </c>
      <c r="AF188" s="33"/>
      <c r="AG188" s="81"/>
      <c r="AH188" s="81"/>
      <c r="AI188" s="104">
        <v>0</v>
      </c>
      <c r="AJ188" s="81"/>
      <c r="AK188" s="81"/>
      <c r="AL188" s="81"/>
      <c r="AM188" s="81"/>
      <c r="AN188" s="81"/>
      <c r="AO188" s="81"/>
      <c r="AP188" s="81"/>
      <c r="AQ188" s="81"/>
      <c r="AR188" s="81"/>
      <c r="AS188" s="81"/>
      <c r="AT188" s="81"/>
      <c r="AU188" s="27">
        <f>(VLOOKUP($AF$8,Prices[],2,FALSE)*AF188)+(VLOOKUP($AG$8,Prices[],2,FALSE)*AG188)+(VLOOKUP($AH$8,Prices[],2,FALSE)*AH188)+(VLOOKUP($AI$8,Prices[],2,FALSE)*AI188)+(VLOOKUP($AJ$8,Prices[],2,FALSE)*AJ188)+(VLOOKUP($AK$8,Prices[],2,FALSE)*AK188)+(VLOOKUP($AL$8,Prices[],2,FALSE)*AL188)+(VLOOKUP($AM$8,Prices[],2,FALSE)*AM188)+(VLOOKUP($AN$8,Prices[],2,FALSE)*AN188)+(VLOOKUP($AO$8,Prices[],2,FALSE)*AO188)+(VLOOKUP($AP$8,Prices[],2,FALSE)*AP188)+(VLOOKUP($AT$8,Prices[],2,FALSE)*AT188)+(VLOOKUP($AQ$8,Prices[],2,FALSE)*AQ188)+(VLOOKUP($AR$8,Prices[],2,FALSE)*AR188)+(VLOOKUP($AS$8,Prices[],2,FALSE)*AS188)</f>
        <v>0</v>
      </c>
      <c r="AV188" s="27">
        <f t="shared" si="15"/>
        <v>7007525</v>
      </c>
      <c r="AW188" s="30" t="str">
        <f t="shared" si="14"/>
        <v xml:space="preserve"> </v>
      </c>
      <c r="AX188" s="30" t="str">
        <f>IFERROR(IF(VLOOKUP(C188,'Overdue Credits'!$A:$F,6,0)&gt;2,"High Risk Customer",IF(VLOOKUP(C188,'Overdue Credits'!$A:$F,6,0)&gt;0,"Medium Risk Customer","Low Risk Customer")),"Low Risk Customer")</f>
        <v>Low Risk Customer</v>
      </c>
      <c r="AY188" s="12"/>
      <c r="AZ188" s="12"/>
    </row>
    <row r="189" spans="1:52" ht="21" x14ac:dyDescent="0.35">
      <c r="A189" s="90">
        <v>181</v>
      </c>
      <c r="B189" s="31" t="s">
        <v>456</v>
      </c>
      <c r="C189" s="31" t="s">
        <v>477</v>
      </c>
      <c r="D189" s="31"/>
      <c r="E189" s="31" t="s">
        <v>795</v>
      </c>
      <c r="F189" s="31" t="s">
        <v>13</v>
      </c>
      <c r="G189" s="25">
        <f t="shared" si="16"/>
        <v>130</v>
      </c>
      <c r="H189" s="101"/>
      <c r="I189" s="101"/>
      <c r="J189" s="101">
        <v>54</v>
      </c>
      <c r="K189" s="101">
        <v>3</v>
      </c>
      <c r="L189" s="101">
        <v>2</v>
      </c>
      <c r="M189" s="101"/>
      <c r="N189" s="101"/>
      <c r="O189" s="101">
        <v>30</v>
      </c>
      <c r="P189" s="101">
        <v>1</v>
      </c>
      <c r="Q189" s="101">
        <v>1</v>
      </c>
      <c r="R189" s="101">
        <v>3</v>
      </c>
      <c r="S189" s="101"/>
      <c r="T189" s="36">
        <v>0</v>
      </c>
      <c r="U189" s="101">
        <v>0</v>
      </c>
      <c r="V189" s="101">
        <v>1</v>
      </c>
      <c r="W189" s="101">
        <v>0</v>
      </c>
      <c r="X189" s="101">
        <v>33</v>
      </c>
      <c r="Y189" s="101">
        <v>2</v>
      </c>
      <c r="Z189" s="101"/>
      <c r="AA189" s="101"/>
      <c r="AB189" s="36"/>
      <c r="AC189" s="27">
        <f>(VLOOKUP($H$8,Prices[],2,FALSE)*H189)+(VLOOKUP($I$8,Prices[],2,FALSE)*I189)+(VLOOKUP($J$8,Prices[],2,FALSE)*J189)+(VLOOKUP($K$8,Prices[],2,FALSE)*K189)+(VLOOKUP($L$8,Prices[],2,FALSE)*L189)+(VLOOKUP($M$8,Prices[],2,FALSE)*M189)+(VLOOKUP($N$8,Prices[],2,FALSE)*N189)+(VLOOKUP($T$8,Prices[],2,FALSE)*T189)+(VLOOKUP($U$8,Prices[],2,FALSE)*U189)+(VLOOKUP($V$8,Prices[],2,FALSE)*V189)+(VLOOKUP($W$8,Prices[],2,FALSE)*W189)+(VLOOKUP($X$8,Prices[],2,FALSE)*X189)+(VLOOKUP($Y$8,Prices[],2,FALSE)*Y189)+(VLOOKUP($Z$8,Prices[],2,FALSE)*Z189)+(VLOOKUP($AB$8,Prices[],2,FALSE)*AB189)+(VLOOKUP($O$8,Prices[],2,FALSE)*O189)+(VLOOKUP($P$8,Prices[],2,FALSE)*P189)+(VLOOKUP($Q$8,Prices[],2,FALSE)*Q189)+(VLOOKUP($R$8,Prices[],2,FALSE)*R189)+(VLOOKUP($AA$8,Prices[],2,FALSE)*AA189)+(VLOOKUP($S$8,Prices[],2,FALSE)*S189)</f>
        <v>24508000</v>
      </c>
      <c r="AE189" s="27">
        <f t="shared" si="17"/>
        <v>29.306520262551835</v>
      </c>
      <c r="AF189" s="33"/>
      <c r="AG189" s="81"/>
      <c r="AH189" s="81"/>
      <c r="AI189" s="104">
        <v>29.306520262551835</v>
      </c>
      <c r="AJ189" s="81"/>
      <c r="AK189" s="81"/>
      <c r="AL189" s="81"/>
      <c r="AM189" s="81"/>
      <c r="AN189" s="81"/>
      <c r="AO189" s="81"/>
      <c r="AP189" s="81"/>
      <c r="AQ189" s="81"/>
      <c r="AR189" s="81"/>
      <c r="AS189" s="81"/>
      <c r="AT189" s="81"/>
      <c r="AU189" s="27">
        <f>(VLOOKUP($AF$8,Prices[],2,FALSE)*AF189)+(VLOOKUP($AG$8,Prices[],2,FALSE)*AG189)+(VLOOKUP($AH$8,Prices[],2,FALSE)*AH189)+(VLOOKUP($AI$8,Prices[],2,FALSE)*AI189)+(VLOOKUP($AJ$8,Prices[],2,FALSE)*AJ189)+(VLOOKUP($AK$8,Prices[],2,FALSE)*AK189)+(VLOOKUP($AL$8,Prices[],2,FALSE)*AL189)+(VLOOKUP($AM$8,Prices[],2,FALSE)*AM189)+(VLOOKUP($AN$8,Prices[],2,FALSE)*AN189)+(VLOOKUP($AO$8,Prices[],2,FALSE)*AO189)+(VLOOKUP($AP$8,Prices[],2,FALSE)*AP189)+(VLOOKUP($AT$8,Prices[],2,FALSE)*AT189)+(VLOOKUP($AQ$8,Prices[],2,FALSE)*AQ189)+(VLOOKUP($AR$8,Prices[],2,FALSE)*AR189)+(VLOOKUP($AS$8,Prices[],2,FALSE)*AS189)</f>
        <v>6520700.7584177833</v>
      </c>
      <c r="AV189" s="27">
        <f t="shared" si="15"/>
        <v>8577800</v>
      </c>
      <c r="AW189" s="30" t="str">
        <f t="shared" si="14"/>
        <v>Credit is within Limit</v>
      </c>
      <c r="AX189" s="30" t="str">
        <f>IFERROR(IF(VLOOKUP(C189,'Overdue Credits'!$A:$F,6,0)&gt;2,"High Risk Customer",IF(VLOOKUP(C189,'Overdue Credits'!$A:$F,6,0)&gt;0,"Medium Risk Customer","Low Risk Customer")),"Low Risk Customer")</f>
        <v>Low Risk Customer</v>
      </c>
      <c r="AY189" s="12"/>
      <c r="AZ189" s="12"/>
    </row>
    <row r="190" spans="1:52" ht="21" x14ac:dyDescent="0.35">
      <c r="A190" s="90">
        <v>182</v>
      </c>
      <c r="B190" s="31" t="s">
        <v>456</v>
      </c>
      <c r="C190" s="31" t="s">
        <v>476</v>
      </c>
      <c r="D190" s="31"/>
      <c r="E190" s="31" t="s">
        <v>636</v>
      </c>
      <c r="F190" s="31" t="s">
        <v>13</v>
      </c>
      <c r="G190" s="25">
        <f t="shared" si="16"/>
        <v>120</v>
      </c>
      <c r="H190" s="101"/>
      <c r="I190" s="101"/>
      <c r="J190" s="101">
        <v>51</v>
      </c>
      <c r="K190" s="101">
        <v>1</v>
      </c>
      <c r="L190" s="101">
        <v>1</v>
      </c>
      <c r="M190" s="101"/>
      <c r="N190" s="101"/>
      <c r="O190" s="101">
        <v>30</v>
      </c>
      <c r="P190" s="101">
        <v>1</v>
      </c>
      <c r="Q190" s="101">
        <v>0</v>
      </c>
      <c r="R190" s="101">
        <v>5</v>
      </c>
      <c r="S190" s="101"/>
      <c r="T190" s="36">
        <v>0</v>
      </c>
      <c r="U190" s="101">
        <v>0</v>
      </c>
      <c r="V190" s="101">
        <v>1</v>
      </c>
      <c r="W190" s="101">
        <v>1</v>
      </c>
      <c r="X190" s="101">
        <v>24</v>
      </c>
      <c r="Y190" s="101">
        <v>5</v>
      </c>
      <c r="Z190" s="101"/>
      <c r="AA190" s="101"/>
      <c r="AB190" s="36"/>
      <c r="AC190" s="27">
        <f>(VLOOKUP($H$8,Prices[],2,FALSE)*H190)+(VLOOKUP($I$8,Prices[],2,FALSE)*I190)+(VLOOKUP($J$8,Prices[],2,FALSE)*J190)+(VLOOKUP($K$8,Prices[],2,FALSE)*K190)+(VLOOKUP($L$8,Prices[],2,FALSE)*L190)+(VLOOKUP($M$8,Prices[],2,FALSE)*M190)+(VLOOKUP($N$8,Prices[],2,FALSE)*N190)+(VLOOKUP($T$8,Prices[],2,FALSE)*T190)+(VLOOKUP($U$8,Prices[],2,FALSE)*U190)+(VLOOKUP($V$8,Prices[],2,FALSE)*V190)+(VLOOKUP($W$8,Prices[],2,FALSE)*W190)+(VLOOKUP($X$8,Prices[],2,FALSE)*X190)+(VLOOKUP($Y$8,Prices[],2,FALSE)*Y190)+(VLOOKUP($Z$8,Prices[],2,FALSE)*Z190)+(VLOOKUP($AB$8,Prices[],2,FALSE)*AB190)+(VLOOKUP($O$8,Prices[],2,FALSE)*O190)+(VLOOKUP($P$8,Prices[],2,FALSE)*P190)+(VLOOKUP($Q$8,Prices[],2,FALSE)*Q190)+(VLOOKUP($R$8,Prices[],2,FALSE)*R190)+(VLOOKUP($AA$8,Prices[],2,FALSE)*AA190)+(VLOOKUP($S$8,Prices[],2,FALSE)*S190)</f>
        <v>22554500</v>
      </c>
      <c r="AE190" s="27">
        <f t="shared" si="17"/>
        <v>26.97053661097296</v>
      </c>
      <c r="AF190" s="33"/>
      <c r="AG190" s="81"/>
      <c r="AH190" s="81"/>
      <c r="AI190" s="104">
        <v>26.97053661097296</v>
      </c>
      <c r="AJ190" s="81"/>
      <c r="AK190" s="81"/>
      <c r="AL190" s="81"/>
      <c r="AM190" s="81"/>
      <c r="AN190" s="81"/>
      <c r="AO190" s="81"/>
      <c r="AP190" s="81"/>
      <c r="AQ190" s="81"/>
      <c r="AR190" s="81"/>
      <c r="AS190" s="81"/>
      <c r="AT190" s="81"/>
      <c r="AU190" s="27">
        <f>(VLOOKUP($AF$8,Prices[],2,FALSE)*AF190)+(VLOOKUP($AG$8,Prices[],2,FALSE)*AG190)+(VLOOKUP($AH$8,Prices[],2,FALSE)*AH190)+(VLOOKUP($AI$8,Prices[],2,FALSE)*AI190)+(VLOOKUP($AJ$8,Prices[],2,FALSE)*AJ190)+(VLOOKUP($AK$8,Prices[],2,FALSE)*AK190)+(VLOOKUP($AL$8,Prices[],2,FALSE)*AL190)+(VLOOKUP($AM$8,Prices[],2,FALSE)*AM190)+(VLOOKUP($AN$8,Prices[],2,FALSE)*AN190)+(VLOOKUP($AO$8,Prices[],2,FALSE)*AO190)+(VLOOKUP($AP$8,Prices[],2,FALSE)*AP190)+(VLOOKUP($AT$8,Prices[],2,FALSE)*AT190)+(VLOOKUP($AQ$8,Prices[],2,FALSE)*AQ190)+(VLOOKUP($AR$8,Prices[],2,FALSE)*AR190)+(VLOOKUP($AS$8,Prices[],2,FALSE)*AS190)</f>
        <v>6000944.3959414838</v>
      </c>
      <c r="AV190" s="27">
        <f t="shared" si="15"/>
        <v>7894074.9999999991</v>
      </c>
      <c r="AW190" s="30" t="str">
        <f t="shared" si="14"/>
        <v>Credit is within Limit</v>
      </c>
      <c r="AX190" s="30" t="str">
        <f>IFERROR(IF(VLOOKUP(C190,'Overdue Credits'!$A:$F,6,0)&gt;2,"High Risk Customer",IF(VLOOKUP(C190,'Overdue Credits'!$A:$F,6,0)&gt;0,"Medium Risk Customer","Low Risk Customer")),"Low Risk Customer")</f>
        <v>Low Risk Customer</v>
      </c>
      <c r="AY190" s="12"/>
      <c r="AZ190" s="12"/>
    </row>
    <row r="191" spans="1:52" ht="21" x14ac:dyDescent="0.35">
      <c r="A191" s="90">
        <v>183</v>
      </c>
      <c r="B191" s="31" t="s">
        <v>456</v>
      </c>
      <c r="C191" s="31" t="s">
        <v>475</v>
      </c>
      <c r="D191" s="31"/>
      <c r="E191" s="31" t="s">
        <v>635</v>
      </c>
      <c r="F191" s="31" t="s">
        <v>13</v>
      </c>
      <c r="G191" s="25">
        <f t="shared" si="16"/>
        <v>130</v>
      </c>
      <c r="H191" s="101"/>
      <c r="I191" s="101"/>
      <c r="J191" s="101">
        <v>48</v>
      </c>
      <c r="K191" s="101">
        <v>0</v>
      </c>
      <c r="L191" s="101">
        <v>2</v>
      </c>
      <c r="M191" s="101"/>
      <c r="N191" s="101"/>
      <c r="O191" s="101">
        <v>17</v>
      </c>
      <c r="P191" s="101">
        <v>2</v>
      </c>
      <c r="Q191" s="101">
        <v>1</v>
      </c>
      <c r="R191" s="101">
        <v>5</v>
      </c>
      <c r="S191" s="101"/>
      <c r="T191" s="36">
        <v>0</v>
      </c>
      <c r="U191" s="101">
        <v>0</v>
      </c>
      <c r="V191" s="101">
        <v>0</v>
      </c>
      <c r="W191" s="101">
        <v>0</v>
      </c>
      <c r="X191" s="101">
        <v>52</v>
      </c>
      <c r="Y191" s="101">
        <v>3</v>
      </c>
      <c r="Z191" s="101"/>
      <c r="AA191" s="101"/>
      <c r="AB191" s="36"/>
      <c r="AC191" s="27">
        <f>(VLOOKUP($H$8,Prices[],2,FALSE)*H191)+(VLOOKUP($I$8,Prices[],2,FALSE)*I191)+(VLOOKUP($J$8,Prices[],2,FALSE)*J191)+(VLOOKUP($K$8,Prices[],2,FALSE)*K191)+(VLOOKUP($L$8,Prices[],2,FALSE)*L191)+(VLOOKUP($M$8,Prices[],2,FALSE)*M191)+(VLOOKUP($N$8,Prices[],2,FALSE)*N191)+(VLOOKUP($T$8,Prices[],2,FALSE)*T191)+(VLOOKUP($U$8,Prices[],2,FALSE)*U191)+(VLOOKUP($V$8,Prices[],2,FALSE)*V191)+(VLOOKUP($W$8,Prices[],2,FALSE)*W191)+(VLOOKUP($X$8,Prices[],2,FALSE)*X191)+(VLOOKUP($Y$8,Prices[],2,FALSE)*Y191)+(VLOOKUP($Z$8,Prices[],2,FALSE)*Z191)+(VLOOKUP($AB$8,Prices[],2,FALSE)*AB191)+(VLOOKUP($O$8,Prices[],2,FALSE)*O191)+(VLOOKUP($P$8,Prices[],2,FALSE)*P191)+(VLOOKUP($Q$8,Prices[],2,FALSE)*Q191)+(VLOOKUP($R$8,Prices[],2,FALSE)*R191)+(VLOOKUP($AA$8,Prices[],2,FALSE)*AA191)+(VLOOKUP($S$8,Prices[],2,FALSE)*S191)</f>
        <v>23635000</v>
      </c>
      <c r="AE191" s="27">
        <f t="shared" si="17"/>
        <v>28.262592068117048</v>
      </c>
      <c r="AF191" s="33"/>
      <c r="AG191" s="81"/>
      <c r="AH191" s="81"/>
      <c r="AI191" s="104">
        <v>28.262592068117048</v>
      </c>
      <c r="AJ191" s="81"/>
      <c r="AK191" s="81"/>
      <c r="AL191" s="81"/>
      <c r="AM191" s="81"/>
      <c r="AN191" s="81"/>
      <c r="AO191" s="81"/>
      <c r="AP191" s="81"/>
      <c r="AQ191" s="81"/>
      <c r="AR191" s="81"/>
      <c r="AS191" s="81"/>
      <c r="AT191" s="81"/>
      <c r="AU191" s="27">
        <f>(VLOOKUP($AF$8,Prices[],2,FALSE)*AF191)+(VLOOKUP($AG$8,Prices[],2,FALSE)*AG191)+(VLOOKUP($AH$8,Prices[],2,FALSE)*AH191)+(VLOOKUP($AI$8,Prices[],2,FALSE)*AI191)+(VLOOKUP($AJ$8,Prices[],2,FALSE)*AJ191)+(VLOOKUP($AK$8,Prices[],2,FALSE)*AK191)+(VLOOKUP($AL$8,Prices[],2,FALSE)*AL191)+(VLOOKUP($AM$8,Prices[],2,FALSE)*AM191)+(VLOOKUP($AN$8,Prices[],2,FALSE)*AN191)+(VLOOKUP($AO$8,Prices[],2,FALSE)*AO191)+(VLOOKUP($AP$8,Prices[],2,FALSE)*AP191)+(VLOOKUP($AT$8,Prices[],2,FALSE)*AT191)+(VLOOKUP($AQ$8,Prices[],2,FALSE)*AQ191)+(VLOOKUP($AR$8,Prices[],2,FALSE)*AR191)+(VLOOKUP($AS$8,Prices[],2,FALSE)*AS191)</f>
        <v>6288426.7351560434</v>
      </c>
      <c r="AV191" s="27">
        <f t="shared" si="15"/>
        <v>8272249.9999999991</v>
      </c>
      <c r="AW191" s="30" t="str">
        <f t="shared" si="14"/>
        <v>Credit is within Limit</v>
      </c>
      <c r="AX191" s="30" t="str">
        <f>IFERROR(IF(VLOOKUP(C191,'Overdue Credits'!$A:$F,6,0)&gt;2,"High Risk Customer",IF(VLOOKUP(C191,'Overdue Credits'!$A:$F,6,0)&gt;0,"Medium Risk Customer","Low Risk Customer")),"Low Risk Customer")</f>
        <v>Low Risk Customer</v>
      </c>
      <c r="AY191" s="12"/>
      <c r="AZ191" s="12"/>
    </row>
    <row r="192" spans="1:52" ht="21" x14ac:dyDescent="0.35">
      <c r="A192" s="90">
        <v>184</v>
      </c>
      <c r="B192" s="31" t="s">
        <v>456</v>
      </c>
      <c r="C192" s="31" t="s">
        <v>474</v>
      </c>
      <c r="D192" s="31"/>
      <c r="E192" s="31" t="s">
        <v>639</v>
      </c>
      <c r="F192" s="31" t="s">
        <v>20</v>
      </c>
      <c r="G192" s="25">
        <f t="shared" si="16"/>
        <v>370</v>
      </c>
      <c r="H192" s="101"/>
      <c r="I192" s="101"/>
      <c r="J192" s="101">
        <v>175</v>
      </c>
      <c r="K192" s="101">
        <v>6</v>
      </c>
      <c r="L192" s="101">
        <v>1</v>
      </c>
      <c r="M192" s="101"/>
      <c r="N192" s="101"/>
      <c r="O192" s="101">
        <v>127</v>
      </c>
      <c r="P192" s="101">
        <v>5</v>
      </c>
      <c r="Q192" s="101">
        <v>1</v>
      </c>
      <c r="R192" s="101">
        <v>5</v>
      </c>
      <c r="S192" s="101"/>
      <c r="T192" s="36">
        <v>0</v>
      </c>
      <c r="U192" s="101">
        <v>0</v>
      </c>
      <c r="V192" s="101">
        <v>0</v>
      </c>
      <c r="W192" s="101">
        <v>0</v>
      </c>
      <c r="X192" s="101">
        <v>46</v>
      </c>
      <c r="Y192" s="101">
        <v>4</v>
      </c>
      <c r="Z192" s="101"/>
      <c r="AA192" s="101"/>
      <c r="AB192" s="36"/>
      <c r="AC192" s="27">
        <f>(VLOOKUP($H$8,Prices[],2,FALSE)*H192)+(VLOOKUP($I$8,Prices[],2,FALSE)*I192)+(VLOOKUP($J$8,Prices[],2,FALSE)*J192)+(VLOOKUP($K$8,Prices[],2,FALSE)*K192)+(VLOOKUP($L$8,Prices[],2,FALSE)*L192)+(VLOOKUP($M$8,Prices[],2,FALSE)*M192)+(VLOOKUP($N$8,Prices[],2,FALSE)*N192)+(VLOOKUP($T$8,Prices[],2,FALSE)*T192)+(VLOOKUP($U$8,Prices[],2,FALSE)*U192)+(VLOOKUP($V$8,Prices[],2,FALSE)*V192)+(VLOOKUP($W$8,Prices[],2,FALSE)*W192)+(VLOOKUP($X$8,Prices[],2,FALSE)*X192)+(VLOOKUP($Y$8,Prices[],2,FALSE)*Y192)+(VLOOKUP($Z$8,Prices[],2,FALSE)*Z192)+(VLOOKUP($AB$8,Prices[],2,FALSE)*AB192)+(VLOOKUP($O$8,Prices[],2,FALSE)*O192)+(VLOOKUP($P$8,Prices[],2,FALSE)*P192)+(VLOOKUP($Q$8,Prices[],2,FALSE)*Q192)+(VLOOKUP($R$8,Prices[],2,FALSE)*R192)+(VLOOKUP($AA$8,Prices[],2,FALSE)*AA192)+(VLOOKUP($S$8,Prices[],2,FALSE)*S192)</f>
        <v>73237500</v>
      </c>
      <c r="AE192" s="27">
        <f t="shared" si="17"/>
        <v>87.576965796011095</v>
      </c>
      <c r="AF192" s="33"/>
      <c r="AG192" s="81"/>
      <c r="AH192" s="81"/>
      <c r="AI192" s="104">
        <v>87.576965796011095</v>
      </c>
      <c r="AJ192" s="81"/>
      <c r="AK192" s="81"/>
      <c r="AL192" s="81"/>
      <c r="AM192" s="81"/>
      <c r="AN192" s="81"/>
      <c r="AO192" s="81"/>
      <c r="AP192" s="81"/>
      <c r="AQ192" s="81"/>
      <c r="AR192" s="81"/>
      <c r="AS192" s="81"/>
      <c r="AT192" s="81"/>
      <c r="AU192" s="27">
        <f>(VLOOKUP($AF$8,Prices[],2,FALSE)*AF192)+(VLOOKUP($AG$8,Prices[],2,FALSE)*AG192)+(VLOOKUP($AH$8,Prices[],2,FALSE)*AH192)+(VLOOKUP($AI$8,Prices[],2,FALSE)*AI192)+(VLOOKUP($AJ$8,Prices[],2,FALSE)*AJ192)+(VLOOKUP($AK$8,Prices[],2,FALSE)*AK192)+(VLOOKUP($AL$8,Prices[],2,FALSE)*AL192)+(VLOOKUP($AM$8,Prices[],2,FALSE)*AM192)+(VLOOKUP($AN$8,Prices[],2,FALSE)*AN192)+(VLOOKUP($AO$8,Prices[],2,FALSE)*AO192)+(VLOOKUP($AP$8,Prices[],2,FALSE)*AP192)+(VLOOKUP($AT$8,Prices[],2,FALSE)*AT192)+(VLOOKUP($AQ$8,Prices[],2,FALSE)*AQ192)+(VLOOKUP($AR$8,Prices[],2,FALSE)*AR192)+(VLOOKUP($AS$8,Prices[],2,FALSE)*AS192)</f>
        <v>19485874.88961247</v>
      </c>
      <c r="AV192" s="27">
        <f t="shared" si="15"/>
        <v>25633125</v>
      </c>
      <c r="AW192" s="30" t="str">
        <f t="shared" si="14"/>
        <v>Credit is within Limit</v>
      </c>
      <c r="AX192" s="30" t="str">
        <f>IFERROR(IF(VLOOKUP(C192,'Overdue Credits'!$A:$F,6,0)&gt;2,"High Risk Customer",IF(VLOOKUP(C192,'Overdue Credits'!$A:$F,6,0)&gt;0,"Medium Risk Customer","Low Risk Customer")),"Low Risk Customer")</f>
        <v>Low Risk Customer</v>
      </c>
      <c r="AY192" s="12"/>
      <c r="AZ192" s="12"/>
    </row>
    <row r="193" spans="1:52" ht="21" x14ac:dyDescent="0.35">
      <c r="A193" s="90">
        <v>185</v>
      </c>
      <c r="B193" s="31" t="s">
        <v>456</v>
      </c>
      <c r="C193" s="31" t="s">
        <v>473</v>
      </c>
      <c r="D193" s="31"/>
      <c r="E193" s="31" t="s">
        <v>637</v>
      </c>
      <c r="F193" s="31" t="s">
        <v>11</v>
      </c>
      <c r="G193" s="25">
        <f t="shared" si="16"/>
        <v>110</v>
      </c>
      <c r="H193" s="101"/>
      <c r="I193" s="101"/>
      <c r="J193" s="101">
        <v>42</v>
      </c>
      <c r="K193" s="101">
        <v>2</v>
      </c>
      <c r="L193" s="101">
        <v>1</v>
      </c>
      <c r="M193" s="101"/>
      <c r="N193" s="101"/>
      <c r="O193" s="101">
        <v>20</v>
      </c>
      <c r="P193" s="101">
        <v>0</v>
      </c>
      <c r="Q193" s="101">
        <v>1</v>
      </c>
      <c r="R193" s="101">
        <v>12</v>
      </c>
      <c r="S193" s="101"/>
      <c r="T193" s="36">
        <v>0</v>
      </c>
      <c r="U193" s="101">
        <v>0</v>
      </c>
      <c r="V193" s="101">
        <v>0</v>
      </c>
      <c r="W193" s="101"/>
      <c r="X193" s="101">
        <v>28</v>
      </c>
      <c r="Y193" s="101">
        <v>4</v>
      </c>
      <c r="Z193" s="101"/>
      <c r="AA193" s="101"/>
      <c r="AB193" s="36"/>
      <c r="AC193" s="27">
        <f>(VLOOKUP($H$8,Prices[],2,FALSE)*H193)+(VLOOKUP($I$8,Prices[],2,FALSE)*I193)+(VLOOKUP($J$8,Prices[],2,FALSE)*J193)+(VLOOKUP($K$8,Prices[],2,FALSE)*K193)+(VLOOKUP($L$8,Prices[],2,FALSE)*L193)+(VLOOKUP($M$8,Prices[],2,FALSE)*M193)+(VLOOKUP($N$8,Prices[],2,FALSE)*N193)+(VLOOKUP($T$8,Prices[],2,FALSE)*T193)+(VLOOKUP($U$8,Prices[],2,FALSE)*U193)+(VLOOKUP($V$8,Prices[],2,FALSE)*V193)+(VLOOKUP($W$8,Prices[],2,FALSE)*W193)+(VLOOKUP($X$8,Prices[],2,FALSE)*X193)+(VLOOKUP($Y$8,Prices[],2,FALSE)*Y193)+(VLOOKUP($Z$8,Prices[],2,FALSE)*Z193)+(VLOOKUP($AB$8,Prices[],2,FALSE)*AB193)+(VLOOKUP($O$8,Prices[],2,FALSE)*O193)+(VLOOKUP($P$8,Prices[],2,FALSE)*P193)+(VLOOKUP($Q$8,Prices[],2,FALSE)*Q193)+(VLOOKUP($R$8,Prices[],2,FALSE)*R193)+(VLOOKUP($AA$8,Prices[],2,FALSE)*AA193)+(VLOOKUP($S$8,Prices[],2,FALSE)*S193)</f>
        <v>19973000</v>
      </c>
      <c r="AE193" s="27">
        <f t="shared" si="17"/>
        <v>23.883594304061848</v>
      </c>
      <c r="AF193" s="33"/>
      <c r="AG193" s="81"/>
      <c r="AH193" s="81"/>
      <c r="AI193" s="104">
        <v>23.883594304061848</v>
      </c>
      <c r="AJ193" s="81"/>
      <c r="AK193" s="81"/>
      <c r="AL193" s="81"/>
      <c r="AM193" s="81"/>
      <c r="AN193" s="81"/>
      <c r="AO193" s="81"/>
      <c r="AP193" s="81"/>
      <c r="AQ193" s="81"/>
      <c r="AR193" s="81"/>
      <c r="AS193" s="81"/>
      <c r="AT193" s="81"/>
      <c r="AU193" s="27">
        <f>(VLOOKUP($AF$8,Prices[],2,FALSE)*AF193)+(VLOOKUP($AG$8,Prices[],2,FALSE)*AG193)+(VLOOKUP($AH$8,Prices[],2,FALSE)*AH193)+(VLOOKUP($AI$8,Prices[],2,FALSE)*AI193)+(VLOOKUP($AJ$8,Prices[],2,FALSE)*AJ193)+(VLOOKUP($AK$8,Prices[],2,FALSE)*AK193)+(VLOOKUP($AL$8,Prices[],2,FALSE)*AL193)+(VLOOKUP($AM$8,Prices[],2,FALSE)*AM193)+(VLOOKUP($AN$8,Prices[],2,FALSE)*AN193)+(VLOOKUP($AO$8,Prices[],2,FALSE)*AO193)+(VLOOKUP($AP$8,Prices[],2,FALSE)*AP193)+(VLOOKUP($AT$8,Prices[],2,FALSE)*AT193)+(VLOOKUP($AQ$8,Prices[],2,FALSE)*AQ193)+(VLOOKUP($AR$8,Prices[],2,FALSE)*AR193)+(VLOOKUP($AS$8,Prices[],2,FALSE)*AS193)</f>
        <v>5314099.7326537613</v>
      </c>
      <c r="AV193" s="27">
        <f t="shared" si="15"/>
        <v>6990550</v>
      </c>
      <c r="AW193" s="30" t="str">
        <f t="shared" si="14"/>
        <v>Credit is within Limit</v>
      </c>
      <c r="AX193" s="30" t="str">
        <f>IFERROR(IF(VLOOKUP(C193,'Overdue Credits'!$A:$F,6,0)&gt;2,"High Risk Customer",IF(VLOOKUP(C193,'Overdue Credits'!$A:$F,6,0)&gt;0,"Medium Risk Customer","Low Risk Customer")),"Low Risk Customer")</f>
        <v>Low Risk Customer</v>
      </c>
      <c r="AY193" s="12"/>
      <c r="AZ193" s="12"/>
    </row>
    <row r="194" spans="1:52" ht="21" x14ac:dyDescent="0.35">
      <c r="A194" s="90">
        <v>186</v>
      </c>
      <c r="B194" s="31" t="s">
        <v>456</v>
      </c>
      <c r="C194" s="31" t="s">
        <v>472</v>
      </c>
      <c r="D194" s="31"/>
      <c r="E194" s="31" t="s">
        <v>634</v>
      </c>
      <c r="F194" s="31" t="s">
        <v>13</v>
      </c>
      <c r="G194" s="25">
        <f t="shared" si="16"/>
        <v>0</v>
      </c>
      <c r="H194" s="101"/>
      <c r="I194" s="101"/>
      <c r="J194" s="101">
        <v>0</v>
      </c>
      <c r="K194" s="101">
        <v>0</v>
      </c>
      <c r="L194" s="101">
        <v>0</v>
      </c>
      <c r="M194" s="101"/>
      <c r="N194" s="101"/>
      <c r="O194" s="101">
        <v>0</v>
      </c>
      <c r="P194" s="101">
        <v>0</v>
      </c>
      <c r="Q194" s="101">
        <v>0</v>
      </c>
      <c r="R194" s="101">
        <v>0</v>
      </c>
      <c r="S194" s="101"/>
      <c r="T194" s="36">
        <v>0</v>
      </c>
      <c r="U194" s="101">
        <v>0</v>
      </c>
      <c r="V194" s="101">
        <v>0</v>
      </c>
      <c r="W194" s="101">
        <v>0</v>
      </c>
      <c r="X194" s="101">
        <v>0</v>
      </c>
      <c r="Y194" s="101">
        <v>0</v>
      </c>
      <c r="Z194" s="101"/>
      <c r="AA194" s="101"/>
      <c r="AB194" s="36"/>
      <c r="AC194" s="27">
        <f>(VLOOKUP($H$8,Prices[],2,FALSE)*H194)+(VLOOKUP($I$8,Prices[],2,FALSE)*I194)+(VLOOKUP($J$8,Prices[],2,FALSE)*J194)+(VLOOKUP($K$8,Prices[],2,FALSE)*K194)+(VLOOKUP($L$8,Prices[],2,FALSE)*L194)+(VLOOKUP($M$8,Prices[],2,FALSE)*M194)+(VLOOKUP($N$8,Prices[],2,FALSE)*N194)+(VLOOKUP($T$8,Prices[],2,FALSE)*T194)+(VLOOKUP($U$8,Prices[],2,FALSE)*U194)+(VLOOKUP($V$8,Prices[],2,FALSE)*V194)+(VLOOKUP($W$8,Prices[],2,FALSE)*W194)+(VLOOKUP($X$8,Prices[],2,FALSE)*X194)+(VLOOKUP($Y$8,Prices[],2,FALSE)*Y194)+(VLOOKUP($Z$8,Prices[],2,FALSE)*Z194)+(VLOOKUP($AB$8,Prices[],2,FALSE)*AB194)+(VLOOKUP($O$8,Prices[],2,FALSE)*O194)+(VLOOKUP($P$8,Prices[],2,FALSE)*P194)+(VLOOKUP($Q$8,Prices[],2,FALSE)*Q194)+(VLOOKUP($R$8,Prices[],2,FALSE)*R194)+(VLOOKUP($AA$8,Prices[],2,FALSE)*AA194)+(VLOOKUP($S$8,Prices[],2,FALSE)*S194)</f>
        <v>0</v>
      </c>
      <c r="AE194" s="27">
        <f t="shared" si="17"/>
        <v>0</v>
      </c>
      <c r="AF194" s="33"/>
      <c r="AG194" s="81"/>
      <c r="AH194" s="81"/>
      <c r="AI194" s="104">
        <v>0</v>
      </c>
      <c r="AJ194" s="81"/>
      <c r="AK194" s="81"/>
      <c r="AL194" s="81"/>
      <c r="AM194" s="81"/>
      <c r="AN194" s="81"/>
      <c r="AO194" s="81"/>
      <c r="AP194" s="81"/>
      <c r="AQ194" s="81"/>
      <c r="AR194" s="81"/>
      <c r="AS194" s="81"/>
      <c r="AT194" s="81"/>
      <c r="AU194" s="27">
        <f>(VLOOKUP($AF$8,Prices[],2,FALSE)*AF194)+(VLOOKUP($AG$8,Prices[],2,FALSE)*AG194)+(VLOOKUP($AH$8,Prices[],2,FALSE)*AH194)+(VLOOKUP($AI$8,Prices[],2,FALSE)*AI194)+(VLOOKUP($AJ$8,Prices[],2,FALSE)*AJ194)+(VLOOKUP($AK$8,Prices[],2,FALSE)*AK194)+(VLOOKUP($AL$8,Prices[],2,FALSE)*AL194)+(VLOOKUP($AM$8,Prices[],2,FALSE)*AM194)+(VLOOKUP($AN$8,Prices[],2,FALSE)*AN194)+(VLOOKUP($AO$8,Prices[],2,FALSE)*AO194)+(VLOOKUP($AP$8,Prices[],2,FALSE)*AP194)+(VLOOKUP($AT$8,Prices[],2,FALSE)*AT194)+(VLOOKUP($AQ$8,Prices[],2,FALSE)*AQ194)+(VLOOKUP($AR$8,Prices[],2,FALSE)*AR194)+(VLOOKUP($AS$8,Prices[],2,FALSE)*AS194)</f>
        <v>0</v>
      </c>
      <c r="AV194" s="27">
        <f t="shared" si="15"/>
        <v>0</v>
      </c>
      <c r="AW194" s="30" t="str">
        <f t="shared" si="14"/>
        <v xml:space="preserve"> </v>
      </c>
      <c r="AX194" s="30" t="str">
        <f>IFERROR(IF(VLOOKUP(C194,'Overdue Credits'!$A:$F,6,0)&gt;2,"High Risk Customer",IF(VLOOKUP(C194,'Overdue Credits'!$A:$F,6,0)&gt;0,"Medium Risk Customer","Low Risk Customer")),"Low Risk Customer")</f>
        <v>High Risk Customer</v>
      </c>
      <c r="AY194" s="12"/>
      <c r="AZ194" s="12"/>
    </row>
    <row r="195" spans="1:52" ht="21" x14ac:dyDescent="0.35">
      <c r="A195" s="90">
        <v>187</v>
      </c>
      <c r="B195" s="31" t="s">
        <v>456</v>
      </c>
      <c r="C195" s="31" t="s">
        <v>484</v>
      </c>
      <c r="D195" s="31"/>
      <c r="E195" s="31" t="s">
        <v>771</v>
      </c>
      <c r="F195" s="31" t="s">
        <v>20</v>
      </c>
      <c r="G195" s="25">
        <f t="shared" si="16"/>
        <v>0</v>
      </c>
      <c r="H195" s="101"/>
      <c r="I195" s="101"/>
      <c r="J195" s="101">
        <v>0</v>
      </c>
      <c r="K195" s="101">
        <v>0</v>
      </c>
      <c r="L195" s="101">
        <v>0</v>
      </c>
      <c r="M195" s="101"/>
      <c r="N195" s="101"/>
      <c r="O195" s="101">
        <v>0</v>
      </c>
      <c r="P195" s="101">
        <v>0</v>
      </c>
      <c r="Q195" s="101">
        <v>0</v>
      </c>
      <c r="R195" s="101">
        <v>0</v>
      </c>
      <c r="S195" s="101"/>
      <c r="T195" s="36">
        <v>0</v>
      </c>
      <c r="U195" s="101">
        <v>0</v>
      </c>
      <c r="V195" s="101">
        <v>0</v>
      </c>
      <c r="W195" s="101">
        <v>0</v>
      </c>
      <c r="X195" s="101">
        <v>0</v>
      </c>
      <c r="Y195" s="101">
        <v>0</v>
      </c>
      <c r="Z195" s="101"/>
      <c r="AA195" s="101"/>
      <c r="AB195" s="36"/>
      <c r="AC195" s="27">
        <f>(VLOOKUP($H$8,Prices[],2,FALSE)*H195)+(VLOOKUP($I$8,Prices[],2,FALSE)*I195)+(VLOOKUP($J$8,Prices[],2,FALSE)*J195)+(VLOOKUP($K$8,Prices[],2,FALSE)*K195)+(VLOOKUP($L$8,Prices[],2,FALSE)*L195)+(VLOOKUP($M$8,Prices[],2,FALSE)*M195)+(VLOOKUP($N$8,Prices[],2,FALSE)*N195)+(VLOOKUP($T$8,Prices[],2,FALSE)*T195)+(VLOOKUP($U$8,Prices[],2,FALSE)*U195)+(VLOOKUP($V$8,Prices[],2,FALSE)*V195)+(VLOOKUP($W$8,Prices[],2,FALSE)*W195)+(VLOOKUP($X$8,Prices[],2,FALSE)*X195)+(VLOOKUP($Y$8,Prices[],2,FALSE)*Y195)+(VLOOKUP($Z$8,Prices[],2,FALSE)*Z195)+(VLOOKUP($AB$8,Prices[],2,FALSE)*AB195)+(VLOOKUP($O$8,Prices[],2,FALSE)*O195)+(VLOOKUP($P$8,Prices[],2,FALSE)*P195)+(VLOOKUP($Q$8,Prices[],2,FALSE)*Q195)+(VLOOKUP($R$8,Prices[],2,FALSE)*R195)+(VLOOKUP($AA$8,Prices[],2,FALSE)*AA195)+(VLOOKUP($S$8,Prices[],2,FALSE)*S195)</f>
        <v>0</v>
      </c>
      <c r="AE195" s="27">
        <f t="shared" si="17"/>
        <v>0</v>
      </c>
      <c r="AF195" s="33"/>
      <c r="AG195" s="81"/>
      <c r="AH195" s="81"/>
      <c r="AI195" s="104">
        <v>0</v>
      </c>
      <c r="AJ195" s="81"/>
      <c r="AK195" s="81"/>
      <c r="AL195" s="81"/>
      <c r="AM195" s="81"/>
      <c r="AN195" s="81"/>
      <c r="AO195" s="81"/>
      <c r="AP195" s="81"/>
      <c r="AQ195" s="81"/>
      <c r="AR195" s="81"/>
      <c r="AS195" s="81"/>
      <c r="AT195" s="81"/>
      <c r="AU195" s="27">
        <f>(VLOOKUP($AF$8,Prices[],2,FALSE)*AF195)+(VLOOKUP($AG$8,Prices[],2,FALSE)*AG195)+(VLOOKUP($AH$8,Prices[],2,FALSE)*AH195)+(VLOOKUP($AI$8,Prices[],2,FALSE)*AI195)+(VLOOKUP($AJ$8,Prices[],2,FALSE)*AJ195)+(VLOOKUP($AK$8,Prices[],2,FALSE)*AK195)+(VLOOKUP($AL$8,Prices[],2,FALSE)*AL195)+(VLOOKUP($AM$8,Prices[],2,FALSE)*AM195)+(VLOOKUP($AN$8,Prices[],2,FALSE)*AN195)+(VLOOKUP($AO$8,Prices[],2,FALSE)*AO195)+(VLOOKUP($AP$8,Prices[],2,FALSE)*AP195)+(VLOOKUP($AT$8,Prices[],2,FALSE)*AT195)+(VLOOKUP($AQ$8,Prices[],2,FALSE)*AQ195)+(VLOOKUP($AR$8,Prices[],2,FALSE)*AR195)+(VLOOKUP($AS$8,Prices[],2,FALSE)*AS195)</f>
        <v>0</v>
      </c>
      <c r="AV195" s="27">
        <f t="shared" si="15"/>
        <v>0</v>
      </c>
      <c r="AW195" s="30" t="str">
        <f t="shared" si="14"/>
        <v xml:space="preserve"> </v>
      </c>
      <c r="AX195" s="30" t="str">
        <f>IFERROR(IF(VLOOKUP(C195,'Overdue Credits'!$A:$F,6,0)&gt;2,"High Risk Customer",IF(VLOOKUP(C195,'Overdue Credits'!$A:$F,6,0)&gt;0,"Medium Risk Customer","Low Risk Customer")),"Low Risk Customer")</f>
        <v>High Risk Customer</v>
      </c>
      <c r="AY195" s="12"/>
      <c r="AZ195" s="12"/>
    </row>
    <row r="196" spans="1:52" ht="21" x14ac:dyDescent="0.35">
      <c r="A196" s="90">
        <v>188</v>
      </c>
      <c r="B196" s="31" t="s">
        <v>456</v>
      </c>
      <c r="C196" s="31" t="s">
        <v>461</v>
      </c>
      <c r="D196" s="31"/>
      <c r="E196" s="31" t="s">
        <v>796</v>
      </c>
      <c r="F196" s="31" t="s">
        <v>13</v>
      </c>
      <c r="G196" s="25">
        <f t="shared" si="16"/>
        <v>120</v>
      </c>
      <c r="H196" s="101"/>
      <c r="I196" s="101"/>
      <c r="J196" s="101">
        <v>42</v>
      </c>
      <c r="K196" s="101">
        <v>1</v>
      </c>
      <c r="L196" s="101">
        <v>1</v>
      </c>
      <c r="M196" s="101">
        <v>0</v>
      </c>
      <c r="N196" s="101"/>
      <c r="O196" s="101">
        <v>15</v>
      </c>
      <c r="P196" s="101">
        <v>0</v>
      </c>
      <c r="Q196" s="101">
        <v>0</v>
      </c>
      <c r="R196" s="101">
        <v>10</v>
      </c>
      <c r="S196" s="101"/>
      <c r="T196" s="36">
        <v>0</v>
      </c>
      <c r="U196" s="101">
        <v>0</v>
      </c>
      <c r="V196" s="101">
        <v>0</v>
      </c>
      <c r="W196" s="101">
        <v>0</v>
      </c>
      <c r="X196" s="101">
        <v>50</v>
      </c>
      <c r="Y196" s="101">
        <v>1</v>
      </c>
      <c r="Z196" s="101"/>
      <c r="AA196" s="101"/>
      <c r="AB196" s="36"/>
      <c r="AC196" s="27">
        <f>(VLOOKUP($H$8,Prices[],2,FALSE)*H196)+(VLOOKUP($I$8,Prices[],2,FALSE)*I196)+(VLOOKUP($J$8,Prices[],2,FALSE)*J196)+(VLOOKUP($K$8,Prices[],2,FALSE)*K196)+(VLOOKUP($L$8,Prices[],2,FALSE)*L196)+(VLOOKUP($M$8,Prices[],2,FALSE)*M196)+(VLOOKUP($N$8,Prices[],2,FALSE)*N196)+(VLOOKUP($T$8,Prices[],2,FALSE)*T196)+(VLOOKUP($U$8,Prices[],2,FALSE)*U196)+(VLOOKUP($V$8,Prices[],2,FALSE)*V196)+(VLOOKUP($W$8,Prices[],2,FALSE)*W196)+(VLOOKUP($X$8,Prices[],2,FALSE)*X196)+(VLOOKUP($Y$8,Prices[],2,FALSE)*Y196)+(VLOOKUP($Z$8,Prices[],2,FALSE)*Z196)+(VLOOKUP($AB$8,Prices[],2,FALSE)*AB196)+(VLOOKUP($O$8,Prices[],2,FALSE)*O196)+(VLOOKUP($P$8,Prices[],2,FALSE)*P196)+(VLOOKUP($Q$8,Prices[],2,FALSE)*Q196)+(VLOOKUP($R$8,Prices[],2,FALSE)*R196)+(VLOOKUP($AA$8,Prices[],2,FALSE)*AA196)+(VLOOKUP($S$8,Prices[],2,FALSE)*S196)</f>
        <v>21493000</v>
      </c>
      <c r="AE196" s="27">
        <f t="shared" si="17"/>
        <v>25.701201240534786</v>
      </c>
      <c r="AF196" s="33"/>
      <c r="AG196" s="81"/>
      <c r="AH196" s="81"/>
      <c r="AI196" s="104">
        <v>25.701201240534786</v>
      </c>
      <c r="AJ196" s="81"/>
      <c r="AK196" s="81"/>
      <c r="AL196" s="81"/>
      <c r="AM196" s="81"/>
      <c r="AN196" s="81"/>
      <c r="AO196" s="81"/>
      <c r="AP196" s="81"/>
      <c r="AQ196" s="81"/>
      <c r="AR196" s="81"/>
      <c r="AS196" s="81"/>
      <c r="AT196" s="81"/>
      <c r="AU196" s="27">
        <f>(VLOOKUP($AF$8,Prices[],2,FALSE)*AF196)+(VLOOKUP($AG$8,Prices[],2,FALSE)*AG196)+(VLOOKUP($AH$8,Prices[],2,FALSE)*AH196)+(VLOOKUP($AI$8,Prices[],2,FALSE)*AI196)+(VLOOKUP($AJ$8,Prices[],2,FALSE)*AJ196)+(VLOOKUP($AK$8,Prices[],2,FALSE)*AK196)+(VLOOKUP($AL$8,Prices[],2,FALSE)*AL196)+(VLOOKUP($AM$8,Prices[],2,FALSE)*AM196)+(VLOOKUP($AN$8,Prices[],2,FALSE)*AN196)+(VLOOKUP($AO$8,Prices[],2,FALSE)*AO196)+(VLOOKUP($AP$8,Prices[],2,FALSE)*AP196)+(VLOOKUP($AT$8,Prices[],2,FALSE)*AT196)+(VLOOKUP($AQ$8,Prices[],2,FALSE)*AQ196)+(VLOOKUP($AR$8,Prices[],2,FALSE)*AR196)+(VLOOKUP($AS$8,Prices[],2,FALSE)*AS196)</f>
        <v>5718517.2760189902</v>
      </c>
      <c r="AV196" s="27">
        <f t="shared" si="15"/>
        <v>7522549.9999999991</v>
      </c>
      <c r="AW196" s="30" t="str">
        <f t="shared" si="14"/>
        <v>Credit is within Limit</v>
      </c>
      <c r="AX196" s="30" t="str">
        <f>IFERROR(IF(VLOOKUP(C196,'Overdue Credits'!$A:$F,6,0)&gt;2,"High Risk Customer",IF(VLOOKUP(C196,'Overdue Credits'!$A:$F,6,0)&gt;0,"Medium Risk Customer","Low Risk Customer")),"Low Risk Customer")</f>
        <v>Low Risk Customer</v>
      </c>
      <c r="AY196" s="12"/>
      <c r="AZ196" s="12"/>
    </row>
    <row r="197" spans="1:52" ht="21" x14ac:dyDescent="0.35">
      <c r="A197" s="90">
        <v>189</v>
      </c>
      <c r="B197" s="31" t="s">
        <v>456</v>
      </c>
      <c r="C197" s="31" t="s">
        <v>460</v>
      </c>
      <c r="D197" s="31"/>
      <c r="E197" s="31" t="s">
        <v>797</v>
      </c>
      <c r="F197" s="31" t="s">
        <v>13</v>
      </c>
      <c r="G197" s="25">
        <f t="shared" si="16"/>
        <v>100</v>
      </c>
      <c r="H197" s="101"/>
      <c r="I197" s="101"/>
      <c r="J197" s="101">
        <v>55</v>
      </c>
      <c r="K197" s="101">
        <v>1</v>
      </c>
      <c r="L197" s="101">
        <v>3</v>
      </c>
      <c r="M197" s="101">
        <v>0</v>
      </c>
      <c r="N197" s="101"/>
      <c r="O197" s="101">
        <v>20</v>
      </c>
      <c r="P197" s="101">
        <v>0</v>
      </c>
      <c r="Q197" s="101">
        <v>1</v>
      </c>
      <c r="R197" s="101">
        <v>6</v>
      </c>
      <c r="S197" s="101"/>
      <c r="T197" s="36">
        <v>0</v>
      </c>
      <c r="U197" s="101">
        <v>1</v>
      </c>
      <c r="V197" s="101">
        <v>0</v>
      </c>
      <c r="W197" s="101">
        <v>0</v>
      </c>
      <c r="X197" s="101">
        <v>10</v>
      </c>
      <c r="Y197" s="101">
        <v>3</v>
      </c>
      <c r="Z197" s="101"/>
      <c r="AA197" s="101"/>
      <c r="AB197" s="36"/>
      <c r="AC197" s="27">
        <f>(VLOOKUP($H$8,Prices[],2,FALSE)*H197)+(VLOOKUP($I$8,Prices[],2,FALSE)*I197)+(VLOOKUP($J$8,Prices[],2,FALSE)*J197)+(VLOOKUP($K$8,Prices[],2,FALSE)*K197)+(VLOOKUP($L$8,Prices[],2,FALSE)*L197)+(VLOOKUP($M$8,Prices[],2,FALSE)*M197)+(VLOOKUP($N$8,Prices[],2,FALSE)*N197)+(VLOOKUP($T$8,Prices[],2,FALSE)*T197)+(VLOOKUP($U$8,Prices[],2,FALSE)*U197)+(VLOOKUP($V$8,Prices[],2,FALSE)*V197)+(VLOOKUP($W$8,Prices[],2,FALSE)*W197)+(VLOOKUP($X$8,Prices[],2,FALSE)*X197)+(VLOOKUP($Y$8,Prices[],2,FALSE)*Y197)+(VLOOKUP($Z$8,Prices[],2,FALSE)*Z197)+(VLOOKUP($AB$8,Prices[],2,FALSE)*AB197)+(VLOOKUP($O$8,Prices[],2,FALSE)*O197)+(VLOOKUP($P$8,Prices[],2,FALSE)*P197)+(VLOOKUP($Q$8,Prices[],2,FALSE)*Q197)+(VLOOKUP($R$8,Prices[],2,FALSE)*R197)+(VLOOKUP($AA$8,Prices[],2,FALSE)*AA197)+(VLOOKUP($S$8,Prices[],2,FALSE)*S197)</f>
        <v>19460000</v>
      </c>
      <c r="AE197" s="27">
        <f t="shared" si="17"/>
        <v>23.270151963002235</v>
      </c>
      <c r="AF197" s="33"/>
      <c r="AG197" s="81"/>
      <c r="AH197" s="81"/>
      <c r="AI197" s="104">
        <v>23.270151963002235</v>
      </c>
      <c r="AJ197" s="81"/>
      <c r="AK197" s="81"/>
      <c r="AL197" s="81"/>
      <c r="AM197" s="81"/>
      <c r="AN197" s="81"/>
      <c r="AO197" s="81"/>
      <c r="AP197" s="81"/>
      <c r="AQ197" s="81"/>
      <c r="AR197" s="81"/>
      <c r="AS197" s="81"/>
      <c r="AT197" s="81"/>
      <c r="AU197" s="27">
        <f>(VLOOKUP($AF$8,Prices[],2,FALSE)*AF197)+(VLOOKUP($AG$8,Prices[],2,FALSE)*AG197)+(VLOOKUP($AH$8,Prices[],2,FALSE)*AH197)+(VLOOKUP($AI$8,Prices[],2,FALSE)*AI197)+(VLOOKUP($AJ$8,Prices[],2,FALSE)*AJ197)+(VLOOKUP($AK$8,Prices[],2,FALSE)*AK197)+(VLOOKUP($AL$8,Prices[],2,FALSE)*AL197)+(VLOOKUP($AM$8,Prices[],2,FALSE)*AM197)+(VLOOKUP($AN$8,Prices[],2,FALSE)*AN197)+(VLOOKUP($AO$8,Prices[],2,FALSE)*AO197)+(VLOOKUP($AP$8,Prices[],2,FALSE)*AP197)+(VLOOKUP($AT$8,Prices[],2,FALSE)*AT197)+(VLOOKUP($AQ$8,Prices[],2,FALSE)*AQ197)+(VLOOKUP($AR$8,Prices[],2,FALSE)*AR197)+(VLOOKUP($AS$8,Prices[],2,FALSE)*AS197)</f>
        <v>5177608.8117679972</v>
      </c>
      <c r="AV197" s="27">
        <f t="shared" si="15"/>
        <v>6811000</v>
      </c>
      <c r="AW197" s="30" t="str">
        <f t="shared" si="14"/>
        <v>Credit is within Limit</v>
      </c>
      <c r="AX197" s="30" t="str">
        <f>IFERROR(IF(VLOOKUP(C197,'Overdue Credits'!$A:$F,6,0)&gt;2,"High Risk Customer",IF(VLOOKUP(C197,'Overdue Credits'!$A:$F,6,0)&gt;0,"Medium Risk Customer","Low Risk Customer")),"Low Risk Customer")</f>
        <v>Low Risk Customer</v>
      </c>
      <c r="AY197" s="12"/>
      <c r="AZ197" s="12"/>
    </row>
    <row r="198" spans="1:52" ht="21" x14ac:dyDescent="0.35">
      <c r="A198" s="90">
        <v>190</v>
      </c>
      <c r="B198" s="31" t="s">
        <v>456</v>
      </c>
      <c r="C198" s="31" t="s">
        <v>459</v>
      </c>
      <c r="D198" s="31"/>
      <c r="E198" s="31" t="s">
        <v>798</v>
      </c>
      <c r="F198" s="31" t="s">
        <v>13</v>
      </c>
      <c r="G198" s="25">
        <f t="shared" si="16"/>
        <v>250</v>
      </c>
      <c r="H198" s="101"/>
      <c r="I198" s="101"/>
      <c r="J198" s="101">
        <v>78</v>
      </c>
      <c r="K198" s="101">
        <v>4</v>
      </c>
      <c r="L198" s="101">
        <v>1</v>
      </c>
      <c r="M198" s="101"/>
      <c r="N198" s="101"/>
      <c r="O198" s="101">
        <v>78</v>
      </c>
      <c r="P198" s="101">
        <v>0</v>
      </c>
      <c r="Q198" s="101">
        <v>3</v>
      </c>
      <c r="R198" s="101">
        <v>8</v>
      </c>
      <c r="S198" s="101"/>
      <c r="T198" s="36">
        <v>0</v>
      </c>
      <c r="U198" s="101">
        <v>0</v>
      </c>
      <c r="V198" s="101">
        <v>0</v>
      </c>
      <c r="W198" s="101">
        <v>0</v>
      </c>
      <c r="X198" s="101">
        <v>70</v>
      </c>
      <c r="Y198" s="101">
        <v>8</v>
      </c>
      <c r="Z198" s="101"/>
      <c r="AA198" s="101"/>
      <c r="AB198" s="36"/>
      <c r="AC198" s="27">
        <f>(VLOOKUP($H$8,Prices[],2,FALSE)*H198)+(VLOOKUP($I$8,Prices[],2,FALSE)*I198)+(VLOOKUP($J$8,Prices[],2,FALSE)*J198)+(VLOOKUP($K$8,Prices[],2,FALSE)*K198)+(VLOOKUP($L$8,Prices[],2,FALSE)*L198)+(VLOOKUP($M$8,Prices[],2,FALSE)*M198)+(VLOOKUP($N$8,Prices[],2,FALSE)*N198)+(VLOOKUP($T$8,Prices[],2,FALSE)*T198)+(VLOOKUP($U$8,Prices[],2,FALSE)*U198)+(VLOOKUP($V$8,Prices[],2,FALSE)*V198)+(VLOOKUP($W$8,Prices[],2,FALSE)*W198)+(VLOOKUP($X$8,Prices[],2,FALSE)*X198)+(VLOOKUP($Y$8,Prices[],2,FALSE)*Y198)+(VLOOKUP($Z$8,Prices[],2,FALSE)*Z198)+(VLOOKUP($AB$8,Prices[],2,FALSE)*AB198)+(VLOOKUP($O$8,Prices[],2,FALSE)*O198)+(VLOOKUP($P$8,Prices[],2,FALSE)*P198)+(VLOOKUP($Q$8,Prices[],2,FALSE)*Q198)+(VLOOKUP($R$8,Prices[],2,FALSE)*R198)+(VLOOKUP($AA$8,Prices[],2,FALSE)*AA198)+(VLOOKUP($S$8,Prices[],2,FALSE)*S198)</f>
        <v>45798000</v>
      </c>
      <c r="AE198" s="27">
        <f t="shared" si="17"/>
        <v>54.764975313544518</v>
      </c>
      <c r="AF198" s="33"/>
      <c r="AG198" s="81"/>
      <c r="AH198" s="81"/>
      <c r="AI198" s="104">
        <v>54.764975313544518</v>
      </c>
      <c r="AJ198" s="81"/>
      <c r="AK198" s="81"/>
      <c r="AL198" s="81"/>
      <c r="AM198" s="81"/>
      <c r="AN198" s="81"/>
      <c r="AO198" s="81"/>
      <c r="AP198" s="81"/>
      <c r="AQ198" s="81"/>
      <c r="AR198" s="81"/>
      <c r="AS198" s="81"/>
      <c r="AT198" s="81"/>
      <c r="AU198" s="27">
        <f>(VLOOKUP($AF$8,Prices[],2,FALSE)*AF198)+(VLOOKUP($AG$8,Prices[],2,FALSE)*AG198)+(VLOOKUP($AH$8,Prices[],2,FALSE)*AH198)+(VLOOKUP($AI$8,Prices[],2,FALSE)*AI198)+(VLOOKUP($AJ$8,Prices[],2,FALSE)*AJ198)+(VLOOKUP($AK$8,Prices[],2,FALSE)*AK198)+(VLOOKUP($AL$8,Prices[],2,FALSE)*AL198)+(VLOOKUP($AM$8,Prices[],2,FALSE)*AM198)+(VLOOKUP($AN$8,Prices[],2,FALSE)*AN198)+(VLOOKUP($AO$8,Prices[],2,FALSE)*AO198)+(VLOOKUP($AP$8,Prices[],2,FALSE)*AP198)+(VLOOKUP($AT$8,Prices[],2,FALSE)*AT198)+(VLOOKUP($AQ$8,Prices[],2,FALSE)*AQ198)+(VLOOKUP($AR$8,Prices[],2,FALSE)*AR198)+(VLOOKUP($AS$8,Prices[],2,FALSE)*AS198)</f>
        <v>12185207.007263655</v>
      </c>
      <c r="AV198" s="27">
        <f t="shared" si="15"/>
        <v>16029299.999999998</v>
      </c>
      <c r="AW198" s="30" t="str">
        <f t="shared" si="14"/>
        <v>Credit is within Limit</v>
      </c>
      <c r="AX198" s="30" t="str">
        <f>IFERROR(IF(VLOOKUP(C198,'Overdue Credits'!$A:$F,6,0)&gt;2,"High Risk Customer",IF(VLOOKUP(C198,'Overdue Credits'!$A:$F,6,0)&gt;0,"Medium Risk Customer","Low Risk Customer")),"Low Risk Customer")</f>
        <v>Low Risk Customer</v>
      </c>
      <c r="AY198" s="12"/>
      <c r="AZ198" s="12"/>
    </row>
    <row r="199" spans="1:52" ht="21" x14ac:dyDescent="0.35">
      <c r="A199" s="90">
        <v>191</v>
      </c>
      <c r="B199" s="24" t="s">
        <v>456</v>
      </c>
      <c r="C199" s="24" t="s">
        <v>458</v>
      </c>
      <c r="D199" s="31"/>
      <c r="E199" s="31" t="s">
        <v>799</v>
      </c>
      <c r="F199" s="31" t="s">
        <v>13</v>
      </c>
      <c r="G199" s="25">
        <f t="shared" si="16"/>
        <v>140</v>
      </c>
      <c r="H199" s="112"/>
      <c r="I199" s="112"/>
      <c r="J199" s="112">
        <v>46</v>
      </c>
      <c r="K199" s="112">
        <v>4</v>
      </c>
      <c r="L199" s="112">
        <v>1</v>
      </c>
      <c r="M199" s="112"/>
      <c r="N199" s="112"/>
      <c r="O199" s="112">
        <v>12</v>
      </c>
      <c r="P199" s="112">
        <v>1</v>
      </c>
      <c r="Q199" s="112">
        <v>1</v>
      </c>
      <c r="R199" s="112">
        <v>15</v>
      </c>
      <c r="S199" s="112"/>
      <c r="T199" s="96">
        <v>0</v>
      </c>
      <c r="U199" s="112">
        <v>4</v>
      </c>
      <c r="V199" s="112"/>
      <c r="W199" s="112">
        <v>0</v>
      </c>
      <c r="X199" s="112">
        <v>50</v>
      </c>
      <c r="Y199" s="112">
        <v>6</v>
      </c>
      <c r="Z199" s="112"/>
      <c r="AA199" s="112"/>
      <c r="AB199" s="96"/>
      <c r="AC199" s="27">
        <f>(VLOOKUP($H$8,Prices[],2,FALSE)*H199)+(VLOOKUP($I$8,Prices[],2,FALSE)*I199)+(VLOOKUP($J$8,Prices[],2,FALSE)*J199)+(VLOOKUP($K$8,Prices[],2,FALSE)*K199)+(VLOOKUP($L$8,Prices[],2,FALSE)*L199)+(VLOOKUP($M$8,Prices[],2,FALSE)*M199)+(VLOOKUP($N$8,Prices[],2,FALSE)*N199)+(VLOOKUP($T$8,Prices[],2,FALSE)*T199)+(VLOOKUP($U$8,Prices[],2,FALSE)*U199)+(VLOOKUP($V$8,Prices[],2,FALSE)*V199)+(VLOOKUP($W$8,Prices[],2,FALSE)*W199)+(VLOOKUP($X$8,Prices[],2,FALSE)*X199)+(VLOOKUP($Y$8,Prices[],2,FALSE)*Y199)+(VLOOKUP($Z$8,Prices[],2,FALSE)*Z199)+(VLOOKUP($AB$8,Prices[],2,FALSE)*AB199)+(VLOOKUP($O$8,Prices[],2,FALSE)*O199)+(VLOOKUP($P$8,Prices[],2,FALSE)*P199)+(VLOOKUP($Q$8,Prices[],2,FALSE)*Q199)+(VLOOKUP($R$8,Prices[],2,FALSE)*R199)+(VLOOKUP($AA$8,Prices[],2,FALSE)*AA199)+(VLOOKUP($S$8,Prices[],2,FALSE)*S199)</f>
        <v>24188500</v>
      </c>
      <c r="AE199" s="27">
        <f t="shared" si="17"/>
        <v>28.924464067681374</v>
      </c>
      <c r="AF199" s="33"/>
      <c r="AG199" s="81"/>
      <c r="AH199" s="81"/>
      <c r="AI199" s="104">
        <v>28.924464067681374</v>
      </c>
      <c r="AJ199" s="81"/>
      <c r="AK199" s="81"/>
      <c r="AL199" s="81"/>
      <c r="AM199" s="81"/>
      <c r="AN199" s="81"/>
      <c r="AO199" s="81"/>
      <c r="AP199" s="81"/>
      <c r="AQ199" s="81"/>
      <c r="AR199" s="81"/>
      <c r="AS199" s="81"/>
      <c r="AT199" s="81"/>
      <c r="AU199" s="27">
        <f>(VLOOKUP($AF$8,Prices[],2,FALSE)*AF199)+(VLOOKUP($AG$8,Prices[],2,FALSE)*AG199)+(VLOOKUP($AH$8,Prices[],2,FALSE)*AH199)+(VLOOKUP($AI$8,Prices[],2,FALSE)*AI199)+(VLOOKUP($AJ$8,Prices[],2,FALSE)*AJ199)+(VLOOKUP($AK$8,Prices[],2,FALSE)*AK199)+(VLOOKUP($AL$8,Prices[],2,FALSE)*AL199)+(VLOOKUP($AM$8,Prices[],2,FALSE)*AM199)+(VLOOKUP($AN$8,Prices[],2,FALSE)*AN199)+(VLOOKUP($AO$8,Prices[],2,FALSE)*AO199)+(VLOOKUP($AP$8,Prices[],2,FALSE)*AP199)+(VLOOKUP($AT$8,Prices[],2,FALSE)*AT199)+(VLOOKUP($AQ$8,Prices[],2,FALSE)*AQ199)+(VLOOKUP($AR$8,Prices[],2,FALSE)*AR199)+(VLOOKUP($AS$8,Prices[],2,FALSE)*AS199)</f>
        <v>6435693.2550591053</v>
      </c>
      <c r="AV199" s="27">
        <f t="shared" si="15"/>
        <v>8465975</v>
      </c>
      <c r="AW199" s="30" t="str">
        <f t="shared" si="14"/>
        <v>Credit is within Limit</v>
      </c>
      <c r="AX199" s="30" t="str">
        <f>IFERROR(IF(VLOOKUP(C199,'Overdue Credits'!$A:$F,6,0)&gt;2,"High Risk Customer",IF(VLOOKUP(C199,'Overdue Credits'!$A:$F,6,0)&gt;0,"Medium Risk Customer","Low Risk Customer")),"Low Risk Customer")</f>
        <v>Low Risk Customer</v>
      </c>
      <c r="AY199" s="12"/>
      <c r="AZ199" s="12"/>
    </row>
    <row r="200" spans="1:52" ht="21" x14ac:dyDescent="0.35">
      <c r="A200" s="90">
        <v>192</v>
      </c>
      <c r="B200" s="31" t="s">
        <v>456</v>
      </c>
      <c r="C200" s="31" t="s">
        <v>457</v>
      </c>
      <c r="D200" s="31"/>
      <c r="E200" s="31" t="s">
        <v>638</v>
      </c>
      <c r="F200" s="31" t="s">
        <v>13</v>
      </c>
      <c r="G200" s="25">
        <f t="shared" si="16"/>
        <v>0</v>
      </c>
      <c r="H200" s="101"/>
      <c r="I200" s="101"/>
      <c r="J200" s="101"/>
      <c r="K200" s="101"/>
      <c r="L200" s="101"/>
      <c r="M200" s="101"/>
      <c r="N200" s="101"/>
      <c r="O200" s="101"/>
      <c r="P200" s="101"/>
      <c r="Q200" s="101"/>
      <c r="R200" s="101"/>
      <c r="S200" s="101"/>
      <c r="T200" s="36"/>
      <c r="U200" s="36"/>
      <c r="V200" s="36"/>
      <c r="W200" s="36"/>
      <c r="X200" s="36"/>
      <c r="Y200" s="36"/>
      <c r="Z200" s="36"/>
      <c r="AA200" s="36"/>
      <c r="AB200" s="36"/>
      <c r="AC200" s="27">
        <f>(VLOOKUP($H$8,Prices[],2,FALSE)*H200)+(VLOOKUP($I$8,Prices[],2,FALSE)*I200)+(VLOOKUP($J$8,Prices[],2,FALSE)*J200)+(VLOOKUP($K$8,Prices[],2,FALSE)*K200)+(VLOOKUP($L$8,Prices[],2,FALSE)*L200)+(VLOOKUP($M$8,Prices[],2,FALSE)*M200)+(VLOOKUP($N$8,Prices[],2,FALSE)*N200)+(VLOOKUP($T$8,Prices[],2,FALSE)*T200)+(VLOOKUP($U$8,Prices[],2,FALSE)*U200)+(VLOOKUP($V$8,Prices[],2,FALSE)*V200)+(VLOOKUP($W$8,Prices[],2,FALSE)*W200)+(VLOOKUP($X$8,Prices[],2,FALSE)*X200)+(VLOOKUP($Y$8,Prices[],2,FALSE)*Y200)+(VLOOKUP($Z$8,Prices[],2,FALSE)*Z200)+(VLOOKUP($AB$8,Prices[],2,FALSE)*AB200)+(VLOOKUP($O$8,Prices[],2,FALSE)*O200)+(VLOOKUP($P$8,Prices[],2,FALSE)*P200)+(VLOOKUP($Q$8,Prices[],2,FALSE)*Q200)+(VLOOKUP($R$8,Prices[],2,FALSE)*R200)+(VLOOKUP($AA$8,Prices[],2,FALSE)*AA200)+(VLOOKUP($S$8,Prices[],2,FALSE)*S200)</f>
        <v>0</v>
      </c>
      <c r="AE200" s="27">
        <f t="shared" si="17"/>
        <v>0</v>
      </c>
      <c r="AF200" s="33"/>
      <c r="AG200" s="81"/>
      <c r="AH200" s="81"/>
      <c r="AI200" s="104">
        <v>0</v>
      </c>
      <c r="AJ200" s="81"/>
      <c r="AK200" s="81"/>
      <c r="AL200" s="81"/>
      <c r="AM200" s="81"/>
      <c r="AN200" s="81"/>
      <c r="AO200" s="81"/>
      <c r="AP200" s="81"/>
      <c r="AQ200" s="81"/>
      <c r="AR200" s="81"/>
      <c r="AS200" s="81"/>
      <c r="AT200" s="81"/>
      <c r="AU200" s="27">
        <f>(VLOOKUP($AF$8,Prices[],2,FALSE)*AF200)+(VLOOKUP($AG$8,Prices[],2,FALSE)*AG200)+(VLOOKUP($AH$8,Prices[],2,FALSE)*AH200)+(VLOOKUP($AI$8,Prices[],2,FALSE)*AI200)+(VLOOKUP($AJ$8,Prices[],2,FALSE)*AJ200)+(VLOOKUP($AK$8,Prices[],2,FALSE)*AK200)+(VLOOKUP($AL$8,Prices[],2,FALSE)*AL200)+(VLOOKUP($AM$8,Prices[],2,FALSE)*AM200)+(VLOOKUP($AN$8,Prices[],2,FALSE)*AN200)+(VLOOKUP($AO$8,Prices[],2,FALSE)*AO200)+(VLOOKUP($AP$8,Prices[],2,FALSE)*AP200)+(VLOOKUP($AT$8,Prices[],2,FALSE)*AT200)+(VLOOKUP($AQ$8,Prices[],2,FALSE)*AQ200)+(VLOOKUP($AR$8,Prices[],2,FALSE)*AR200)+(VLOOKUP($AS$8,Prices[],2,FALSE)*AS200)</f>
        <v>0</v>
      </c>
      <c r="AV200" s="27">
        <f t="shared" si="15"/>
        <v>0</v>
      </c>
      <c r="AW200" s="30" t="str">
        <f t="shared" si="14"/>
        <v xml:space="preserve"> </v>
      </c>
      <c r="AX200" s="30" t="str">
        <f>IFERROR(IF(VLOOKUP(C200,'Overdue Credits'!$A:$F,6,0)&gt;2,"High Risk Customer",IF(VLOOKUP(C200,'Overdue Credits'!$A:$F,6,0)&gt;0,"Medium Risk Customer","Low Risk Customer")),"Low Risk Customer")</f>
        <v>High Risk Customer</v>
      </c>
      <c r="AY200" s="12"/>
      <c r="AZ200" s="12"/>
    </row>
    <row r="201" spans="1:52" ht="21" x14ac:dyDescent="0.35">
      <c r="AC201" s="97">
        <f>SUM(AC9:AC200)</f>
        <v>3995017000</v>
      </c>
      <c r="AV201" s="27">
        <f t="shared" si="15"/>
        <v>1398255950</v>
      </c>
      <c r="AY201" s="12"/>
      <c r="AZ201" s="12"/>
    </row>
    <row r="202" spans="1:52" ht="21" x14ac:dyDescent="0.35">
      <c r="AY202" s="12"/>
      <c r="AZ202" s="12"/>
    </row>
  </sheetData>
  <sheetProtection algorithmName="SHA-512" hashValue="qFwkIkOvHOuO/H5zWHVPa3vGyDmThwoExOEjjrHOh2Ye9TB+7N7ikFanGpZQUltD2Dv5IrFZ6P4xA37ESdMLwA==" saltValue="Nm8GA5cgrqx6VCZfMdssoA==" spinCount="100000" sheet="1" autoFilter="0"/>
  <protectedRanges>
    <protectedRange sqref="T58:T60 H59:H60 L59:S60 U59:U60 I58:K60 H61:U62 W58:AB62" name="Range1_1"/>
    <protectedRange sqref="T63:T70 T72:T82 I63:K70 I72:K82 W63:AB70 W72:AB82" name="Range1_4"/>
    <protectedRange sqref="V72:V95 H9:U34 W9:AB34 V51:V70 V9:V49" name="Range1"/>
    <protectedRange sqref="H108:AB108 J96:J107" name="Range1_5"/>
    <protectedRange sqref="H96:I107 K96:S107 U96:U107" name="Range1_1_1"/>
    <protectedRange sqref="AB96:AB107" name="Range1_2_1"/>
    <protectedRange sqref="V96:AA107 T96:T107" name="Range1_4_1"/>
    <protectedRange sqref="H83:U95 W83:AB95" name="Range1_2"/>
    <protectedRange sqref="H199:AB200" name="Range1_3"/>
  </protectedRanges>
  <autoFilter ref="A8:AX201" xr:uid="{00000000-0009-0000-0000-000000000000}">
    <sortState xmlns:xlrd2="http://schemas.microsoft.com/office/spreadsheetml/2017/richdata2" ref="A9:AX200">
      <sortCondition ref="B8:B199"/>
    </sortState>
  </autoFilter>
  <mergeCells count="3">
    <mergeCell ref="B4:E5"/>
    <mergeCell ref="H4:AC5"/>
    <mergeCell ref="AE4:AX5"/>
  </mergeCells>
  <conditionalFormatting sqref="AY1:AY3 AW8:AW10 AW43:AW1048576">
    <cfRule type="cellIs" dxfId="140" priority="35" operator="equal">
      <formula>"Credit is above Limit. Requires HOTM approval"</formula>
    </cfRule>
    <cfRule type="cellIs" dxfId="139" priority="36" operator="equal">
      <formula>"Credit is within limit"</formula>
    </cfRule>
  </conditionalFormatting>
  <conditionalFormatting sqref="F2">
    <cfRule type="cellIs" dxfId="138" priority="34" operator="greaterThan">
      <formula>$F$1</formula>
    </cfRule>
  </conditionalFormatting>
  <conditionalFormatting sqref="AX8">
    <cfRule type="cellIs" dxfId="137" priority="32" operator="equal">
      <formula>"Credit is above Limit. Requires HOTM approval"</formula>
    </cfRule>
    <cfRule type="cellIs" dxfId="136" priority="33" operator="equal">
      <formula>"Credit is within limit"</formula>
    </cfRule>
  </conditionalFormatting>
  <conditionalFormatting sqref="AW11:AW41">
    <cfRule type="cellIs" dxfId="135" priority="6" operator="equal">
      <formula>"Credit is above Limit. Requires HOTM approval"</formula>
    </cfRule>
    <cfRule type="cellIs" dxfId="134" priority="7" operator="equal">
      <formula>"Credit is within limit"</formula>
    </cfRule>
  </conditionalFormatting>
  <conditionalFormatting sqref="AW42">
    <cfRule type="cellIs" dxfId="133" priority="1" operator="equal">
      <formula>"Credit is above Limit. Requires HOTM approval"</formula>
    </cfRule>
    <cfRule type="cellIs" dxfId="132" priority="2" operator="equal">
      <formula>"Credit is within limit"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9" operator="equal" id="{DC6F08A2-E253-4379-AD43-6960891E0DF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30" operator="equal" id="{DC318493-BA54-41C0-9531-FC76E22C0368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1" operator="equal" id="{8D27FCC0-F9BC-4E3A-95EB-03851CC2A3A6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AX9:AX41 AX43:AX165</xm:sqref>
        </x14:conditionalFormatting>
        <x14:conditionalFormatting xmlns:xm="http://schemas.microsoft.com/office/excel/2006/main">
          <x14:cfRule type="cellIs" priority="15" operator="equal" id="{301872D7-C213-45E5-BE41-C2CD2F91E85E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6" operator="equal" id="{D6162B5C-6D14-400C-8616-123A8FEBA187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7" operator="equal" id="{7E33CE09-F236-4B92-9278-8C2C61F47874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AX166:AX198</xm:sqref>
        </x14:conditionalFormatting>
        <x14:conditionalFormatting xmlns:xm="http://schemas.microsoft.com/office/excel/2006/main">
          <x14:cfRule type="cellIs" priority="10" operator="equal" id="{DE29EED1-0A09-4585-A08D-63B6AA54D2E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1" operator="equal" id="{DC890AED-8C2C-416C-81F4-B5FA82D5CCAE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2" operator="equal" id="{EE3B251C-8DB1-40C9-9EBB-EF4B74327CC3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AX199:AX200</xm:sqref>
        </x14:conditionalFormatting>
        <x14:conditionalFormatting xmlns:xm="http://schemas.microsoft.com/office/excel/2006/main">
          <x14:cfRule type="cellIs" priority="3" operator="equal" id="{A8A43AF4-4999-4660-BB75-1B4A659B93C5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" operator="equal" id="{B2253C34-B6A3-4A3A-A5FB-56D8B2DBF295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equal" id="{87ED97FE-DBFB-4171-BBE1-D06888618994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AX42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000-000000000000}">
          <x14:formula1>
            <xm:f>'Brand Prices'!$G$2:$G$13</xm:f>
          </x14:formula1>
          <xm:sqref>C1:C2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04"/>
  <sheetViews>
    <sheetView zoomScale="80" zoomScaleNormal="80" workbookViewId="0">
      <pane xSplit="5" ySplit="8" topLeftCell="F93" activePane="bottomRight" state="frozen"/>
      <selection activeCell="N19" sqref="N19"/>
      <selection pane="topRight" activeCell="N19" sqref="N19"/>
      <selection pane="bottomLeft" activeCell="N19" sqref="N19"/>
      <selection pane="bottomRight" activeCell="E101" sqref="E101"/>
    </sheetView>
  </sheetViews>
  <sheetFormatPr defaultColWidth="8.7109375" defaultRowHeight="15" outlineLevelCol="1" x14ac:dyDescent="0.25"/>
  <cols>
    <col min="1" max="1" width="5" style="4" bestFit="1" customWidth="1"/>
    <col min="2" max="2" width="8.7109375" style="4"/>
    <col min="3" max="3" width="14.7109375" style="4" bestFit="1" customWidth="1"/>
    <col min="4" max="4" width="10" style="4" hidden="1" customWidth="1"/>
    <col min="5" max="5" width="36.42578125" style="4" customWidth="1"/>
    <col min="6" max="6" width="18.5703125" style="4" bestFit="1" customWidth="1"/>
    <col min="7" max="7" width="11.5703125" style="4" customWidth="1"/>
    <col min="8" max="8" width="11.7109375" style="4" customWidth="1" outlineLevel="1"/>
    <col min="9" max="9" width="14.28515625" style="4" customWidth="1" outlineLevel="1"/>
    <col min="10" max="10" width="10.42578125" style="4" customWidth="1" outlineLevel="1"/>
    <col min="11" max="11" width="9.5703125" style="4" customWidth="1" outlineLevel="1"/>
    <col min="12" max="12" width="13" style="4" customWidth="1" outlineLevel="1"/>
    <col min="13" max="13" width="11.28515625" style="4" customWidth="1" outlineLevel="1"/>
    <col min="14" max="16" width="10.42578125" style="4" customWidth="1" outlineLevel="1"/>
    <col min="17" max="17" width="11.5703125" style="4" customWidth="1" outlineLevel="1"/>
    <col min="18" max="18" width="12.28515625" style="4" customWidth="1" outlineLevel="1"/>
    <col min="19" max="19" width="10.42578125" style="4" customWidth="1" outlineLevel="1"/>
    <col min="20" max="21" width="11" style="4" customWidth="1" outlineLevel="1"/>
    <col min="22" max="22" width="11.42578125" style="4" customWidth="1" outlineLevel="1"/>
    <col min="23" max="23" width="11.5703125" style="4" customWidth="1" outlineLevel="1"/>
    <col min="24" max="24" width="10.42578125" style="4" customWidth="1" outlineLevel="1"/>
    <col min="25" max="25" width="10.28515625" style="4" customWidth="1" outlineLevel="1"/>
    <col min="26" max="27" width="10.42578125" style="4" customWidth="1" outlineLevel="1"/>
    <col min="28" max="28" width="9.5703125" style="4" customWidth="1" outlineLevel="1"/>
    <col min="29" max="29" width="19.42578125" style="4" customWidth="1" outlineLevel="1"/>
    <col min="30" max="30" width="4" style="4" customWidth="1" outlineLevel="1"/>
    <col min="31" max="31" width="18" style="4" customWidth="1"/>
    <col min="32" max="32" width="12.5703125" style="4" customWidth="1"/>
    <col min="33" max="33" width="10.7109375" style="4" customWidth="1"/>
    <col min="34" max="42" width="10.7109375" style="4" customWidth="1" outlineLevel="1"/>
    <col min="43" max="43" width="12.28515625" style="4" customWidth="1" outlineLevel="1"/>
    <col min="44" max="44" width="13.42578125" style="4" customWidth="1" outlineLevel="1"/>
    <col min="45" max="45" width="10" style="4" customWidth="1" outlineLevel="1"/>
    <col min="46" max="46" width="10.7109375" style="4" customWidth="1" outlineLevel="1"/>
    <col min="47" max="47" width="15.5703125" style="4" customWidth="1" outlineLevel="1"/>
    <col min="48" max="48" width="19.42578125" style="4" customWidth="1" outlineLevel="1"/>
    <col min="49" max="49" width="17.5703125" style="4" customWidth="1"/>
    <col min="50" max="50" width="25.42578125" style="4" customWidth="1"/>
    <col min="51" max="51" width="14.5703125" style="4" customWidth="1"/>
    <col min="52" max="52" width="21.42578125" style="4" customWidth="1"/>
    <col min="53" max="16384" width="8.7109375" style="4"/>
  </cols>
  <sheetData>
    <row r="1" spans="1:52" ht="32.25" customHeight="1" thickBot="1" x14ac:dyDescent="0.3">
      <c r="B1" s="5" t="s">
        <v>0</v>
      </c>
      <c r="C1" s="6" t="s">
        <v>511</v>
      </c>
      <c r="E1" s="5" t="s">
        <v>541</v>
      </c>
      <c r="F1" s="7">
        <f>'October Credit Allocation'!G7</f>
        <v>1122256810.9324</v>
      </c>
    </row>
    <row r="2" spans="1:52" s="8" customFormat="1" ht="27" customHeight="1" thickBot="1" x14ac:dyDescent="0.3">
      <c r="B2" s="9"/>
      <c r="C2" s="10"/>
      <c r="E2" s="5" t="s">
        <v>542</v>
      </c>
      <c r="F2" s="7">
        <f>SUM(AU8:AU1048576)</f>
        <v>0</v>
      </c>
    </row>
    <row r="3" spans="1:52" s="11" customFormat="1" x14ac:dyDescent="0.25"/>
    <row r="4" spans="1:52" ht="15.75" customHeight="1" x14ac:dyDescent="0.35">
      <c r="B4" s="146" t="s">
        <v>1167</v>
      </c>
      <c r="C4" s="147"/>
      <c r="D4" s="147"/>
      <c r="E4" s="147"/>
      <c r="H4" s="148" t="s">
        <v>499</v>
      </c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2"/>
      <c r="AE4" s="149" t="s">
        <v>502</v>
      </c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2"/>
      <c r="AZ4" s="12"/>
    </row>
    <row r="5" spans="1:52" ht="15.75" customHeight="1" thickBot="1" x14ac:dyDescent="0.4">
      <c r="B5" s="147"/>
      <c r="C5" s="147"/>
      <c r="D5" s="147"/>
      <c r="E5" s="147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2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2"/>
      <c r="AZ5" s="12"/>
    </row>
    <row r="6" spans="1:52" ht="21" hidden="1" customHeight="1" x14ac:dyDescent="0.35">
      <c r="B6" s="82"/>
      <c r="C6" s="82"/>
      <c r="D6" s="82"/>
      <c r="E6" s="82"/>
      <c r="H6" s="13" t="s">
        <v>640</v>
      </c>
      <c r="I6" s="13" t="s">
        <v>642</v>
      </c>
      <c r="J6" s="13" t="s">
        <v>643</v>
      </c>
      <c r="K6" s="13" t="s">
        <v>645</v>
      </c>
      <c r="L6" s="13" t="s">
        <v>646</v>
      </c>
      <c r="M6" s="13" t="s">
        <v>647</v>
      </c>
      <c r="N6" s="13" t="s">
        <v>648</v>
      </c>
      <c r="O6" s="13" t="s">
        <v>650</v>
      </c>
      <c r="P6" s="13" t="s">
        <v>651</v>
      </c>
      <c r="Q6" s="13" t="s">
        <v>652</v>
      </c>
      <c r="R6" s="13" t="s">
        <v>653</v>
      </c>
      <c r="S6" s="13"/>
      <c r="T6" s="13" t="s">
        <v>654</v>
      </c>
      <c r="U6" s="13" t="s">
        <v>655</v>
      </c>
      <c r="V6" s="13" t="s">
        <v>656</v>
      </c>
      <c r="W6" s="13" t="s">
        <v>657</v>
      </c>
      <c r="X6" s="13" t="s">
        <v>658</v>
      </c>
      <c r="Y6" s="13" t="s">
        <v>659</v>
      </c>
      <c r="Z6" s="13" t="s">
        <v>660</v>
      </c>
      <c r="AA6" s="13"/>
      <c r="AB6" s="13" t="s">
        <v>661</v>
      </c>
      <c r="AC6" s="13" t="s">
        <v>662</v>
      </c>
      <c r="AD6" s="13" t="s">
        <v>663</v>
      </c>
      <c r="AE6" s="13"/>
      <c r="AF6" s="14"/>
      <c r="AG6" s="15"/>
      <c r="AH6" s="15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124"/>
      <c r="AT6" s="83"/>
      <c r="AU6" s="83"/>
      <c r="AV6" s="83"/>
      <c r="AW6" s="83"/>
      <c r="AX6" s="83"/>
      <c r="AY6" s="83"/>
    </row>
    <row r="7" spans="1:52" ht="15.75" hidden="1" thickBot="1" x14ac:dyDescent="0.3">
      <c r="G7" s="3" t="s">
        <v>896</v>
      </c>
      <c r="H7" s="4">
        <v>10063228</v>
      </c>
      <c r="I7" s="4">
        <v>10063348</v>
      </c>
      <c r="J7" s="4">
        <v>108880</v>
      </c>
      <c r="K7" s="4">
        <v>113042</v>
      </c>
      <c r="L7" s="4">
        <v>10040447</v>
      </c>
      <c r="M7" s="4">
        <v>113441</v>
      </c>
      <c r="N7" s="4">
        <v>10980611</v>
      </c>
      <c r="O7" s="4">
        <v>10983534</v>
      </c>
      <c r="P7" s="4" t="s">
        <v>651</v>
      </c>
      <c r="Q7" s="4" t="s">
        <v>652</v>
      </c>
      <c r="R7" s="4" t="s">
        <v>654</v>
      </c>
      <c r="T7" s="4" t="s">
        <v>655</v>
      </c>
      <c r="U7" s="4" t="s">
        <v>656</v>
      </c>
      <c r="V7" s="4">
        <v>10983534</v>
      </c>
      <c r="W7" s="4" t="s">
        <v>658</v>
      </c>
      <c r="X7" s="4" t="s">
        <v>659</v>
      </c>
      <c r="Y7" s="4" t="s">
        <v>660</v>
      </c>
      <c r="Z7" s="4">
        <v>10047371</v>
      </c>
      <c r="AB7" s="4" t="s">
        <v>662</v>
      </c>
    </row>
    <row r="8" spans="1:52" s="40" customFormat="1" ht="41.25" customHeight="1" thickBot="1" x14ac:dyDescent="0.3">
      <c r="A8" s="16" t="s">
        <v>2</v>
      </c>
      <c r="B8" s="17" t="s">
        <v>3</v>
      </c>
      <c r="C8" s="17" t="s">
        <v>4</v>
      </c>
      <c r="D8" s="17" t="s">
        <v>5</v>
      </c>
      <c r="E8" s="17" t="s">
        <v>6</v>
      </c>
      <c r="F8" s="17" t="s">
        <v>7</v>
      </c>
      <c r="G8" s="17" t="s">
        <v>8</v>
      </c>
      <c r="H8" s="18" t="s">
        <v>895</v>
      </c>
      <c r="I8" s="2" t="s">
        <v>1107</v>
      </c>
      <c r="J8" s="18" t="s">
        <v>641</v>
      </c>
      <c r="K8" s="18" t="s">
        <v>853</v>
      </c>
      <c r="L8" s="18" t="s">
        <v>487</v>
      </c>
      <c r="M8" s="18" t="s">
        <v>649</v>
      </c>
      <c r="N8" s="18" t="s">
        <v>848</v>
      </c>
      <c r="O8" s="18" t="s">
        <v>488</v>
      </c>
      <c r="P8" s="18" t="s">
        <v>489</v>
      </c>
      <c r="Q8" s="18" t="s">
        <v>490</v>
      </c>
      <c r="R8" s="18" t="s">
        <v>1108</v>
      </c>
      <c r="S8" s="126" t="s">
        <v>1148</v>
      </c>
      <c r="T8" s="18" t="s">
        <v>1121</v>
      </c>
      <c r="U8" s="2" t="s">
        <v>898</v>
      </c>
      <c r="V8" s="18" t="s">
        <v>491</v>
      </c>
      <c r="W8" s="18" t="s">
        <v>492</v>
      </c>
      <c r="X8" s="18" t="s">
        <v>493</v>
      </c>
      <c r="Y8" s="18" t="s">
        <v>494</v>
      </c>
      <c r="Z8" s="18" t="s">
        <v>1122</v>
      </c>
      <c r="AA8" s="2" t="s">
        <v>1071</v>
      </c>
      <c r="AB8" s="18" t="s">
        <v>496</v>
      </c>
      <c r="AC8" s="19" t="s">
        <v>500</v>
      </c>
      <c r="AE8" s="20" t="s">
        <v>504</v>
      </c>
      <c r="AF8" s="21" t="s">
        <v>496</v>
      </c>
      <c r="AG8" s="21" t="s">
        <v>490</v>
      </c>
      <c r="AH8" s="21" t="s">
        <v>488</v>
      </c>
      <c r="AI8" s="21" t="s">
        <v>641</v>
      </c>
      <c r="AJ8" s="21" t="s">
        <v>649</v>
      </c>
      <c r="AK8" s="21" t="s">
        <v>487</v>
      </c>
      <c r="AL8" s="21" t="s">
        <v>493</v>
      </c>
      <c r="AM8" s="21" t="s">
        <v>853</v>
      </c>
      <c r="AN8" s="21" t="s">
        <v>1122</v>
      </c>
      <c r="AO8" s="21" t="s">
        <v>1108</v>
      </c>
      <c r="AP8" s="22" t="s">
        <v>491</v>
      </c>
      <c r="AQ8" s="22" t="s">
        <v>895</v>
      </c>
      <c r="AR8" s="92" t="s">
        <v>1107</v>
      </c>
      <c r="AS8" s="126" t="s">
        <v>1148</v>
      </c>
      <c r="AT8" s="22" t="s">
        <v>492</v>
      </c>
      <c r="AU8" s="22" t="s">
        <v>501</v>
      </c>
      <c r="AV8" s="92" t="s">
        <v>1119</v>
      </c>
      <c r="AW8" s="22" t="s">
        <v>503</v>
      </c>
      <c r="AX8" s="23" t="s">
        <v>833</v>
      </c>
      <c r="AY8" s="123" t="s">
        <v>1065</v>
      </c>
      <c r="AZ8" s="123" t="s">
        <v>1142</v>
      </c>
    </row>
    <row r="9" spans="1:52" x14ac:dyDescent="0.25">
      <c r="A9" s="99">
        <v>1</v>
      </c>
      <c r="B9" s="99" t="s">
        <v>121</v>
      </c>
      <c r="C9" s="99" t="s">
        <v>854</v>
      </c>
      <c r="D9" s="99"/>
      <c r="E9" s="99" t="s">
        <v>855</v>
      </c>
      <c r="F9" s="99" t="s">
        <v>43</v>
      </c>
      <c r="G9" s="25">
        <f t="shared" ref="G9:G40" si="0">SUM(H9:AB9)</f>
        <v>0</v>
      </c>
      <c r="H9" s="98"/>
      <c r="I9" s="98"/>
      <c r="J9" s="98"/>
      <c r="K9" s="95"/>
      <c r="L9" s="95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5"/>
      <c r="Z9" s="95"/>
      <c r="AA9" s="95"/>
      <c r="AB9" s="95"/>
      <c r="AC9" s="27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7">
        <f t="shared" ref="AE9:AE40" si="1">SUM(AF9:AT9)</f>
        <v>0</v>
      </c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27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7">
        <f>AC9*0.35</f>
        <v>0</v>
      </c>
      <c r="AW9" s="30" t="str">
        <f t="shared" ref="AW9:AW39" si="2">IF(AU9&gt;AV9,"Credit is above Limit. Requires HOTM approval",IF(AU9=0," ",IF(AV9&gt;=AU9,"Credit is within Limit","CheckInput")))</f>
        <v xml:space="preserve"> </v>
      </c>
      <c r="AX9" s="30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81"/>
      <c r="AZ9" s="81"/>
    </row>
    <row r="10" spans="1:52" x14ac:dyDescent="0.25">
      <c r="A10" s="99">
        <v>2</v>
      </c>
      <c r="B10" s="100" t="s">
        <v>121</v>
      </c>
      <c r="C10" s="100" t="s">
        <v>220</v>
      </c>
      <c r="D10" s="100"/>
      <c r="E10" s="100" t="s">
        <v>221</v>
      </c>
      <c r="F10" s="100" t="s">
        <v>13</v>
      </c>
      <c r="G10" s="25">
        <f t="shared" si="0"/>
        <v>0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27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7">
        <f t="shared" si="1"/>
        <v>0</v>
      </c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27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7">
        <f t="shared" ref="AV10:AV73" si="3">AC10*0.35</f>
        <v>0</v>
      </c>
      <c r="AW10" s="30" t="str">
        <f t="shared" si="2"/>
        <v xml:space="preserve"> </v>
      </c>
      <c r="AX10" s="30" t="str">
        <f>IFERROR(IF(VLOOKUP(C10,'Overdue Credits'!$A:$F,6,0)&gt;2,"High Risk Customer",IF(VLOOKUP(C10,'Overdue Credits'!$A:$F,6,0)&gt;0,"Medium Risk Customer","Low Risk Customer")),"Low Risk Customer")</f>
        <v>High Risk Customer</v>
      </c>
      <c r="AY10" s="81"/>
      <c r="AZ10" s="81"/>
    </row>
    <row r="11" spans="1:52" x14ac:dyDescent="0.25">
      <c r="A11" s="99">
        <v>3</v>
      </c>
      <c r="B11" s="100" t="s">
        <v>121</v>
      </c>
      <c r="C11" s="100" t="s">
        <v>232</v>
      </c>
      <c r="D11" s="100"/>
      <c r="E11" s="100" t="s">
        <v>233</v>
      </c>
      <c r="F11" s="100" t="s">
        <v>11</v>
      </c>
      <c r="G11" s="25">
        <f t="shared" si="0"/>
        <v>0</v>
      </c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27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7">
        <f t="shared" si="1"/>
        <v>0</v>
      </c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27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7">
        <f t="shared" si="3"/>
        <v>0</v>
      </c>
      <c r="AW11" s="30" t="str">
        <f t="shared" si="2"/>
        <v xml:space="preserve"> </v>
      </c>
      <c r="AX11" s="30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81"/>
      <c r="AZ11" s="81"/>
    </row>
    <row r="12" spans="1:52" x14ac:dyDescent="0.25">
      <c r="A12" s="99">
        <v>4</v>
      </c>
      <c r="B12" s="100" t="s">
        <v>121</v>
      </c>
      <c r="C12" s="100" t="s">
        <v>206</v>
      </c>
      <c r="D12" s="100"/>
      <c r="E12" s="100" t="s">
        <v>207</v>
      </c>
      <c r="F12" s="100" t="s">
        <v>11</v>
      </c>
      <c r="G12" s="25">
        <f t="shared" si="0"/>
        <v>0</v>
      </c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27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7">
        <f t="shared" si="1"/>
        <v>0</v>
      </c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27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7">
        <f t="shared" si="3"/>
        <v>0</v>
      </c>
      <c r="AW12" s="30" t="str">
        <f t="shared" si="2"/>
        <v xml:space="preserve"> </v>
      </c>
      <c r="AX12" s="30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81"/>
      <c r="AZ12" s="81"/>
    </row>
    <row r="13" spans="1:52" x14ac:dyDescent="0.25">
      <c r="A13" s="99">
        <v>5</v>
      </c>
      <c r="B13" s="100" t="s">
        <v>121</v>
      </c>
      <c r="C13" s="100" t="s">
        <v>195</v>
      </c>
      <c r="D13" s="100"/>
      <c r="E13" s="100" t="s">
        <v>196</v>
      </c>
      <c r="F13" s="100" t="s">
        <v>11</v>
      </c>
      <c r="G13" s="25">
        <f t="shared" si="0"/>
        <v>0</v>
      </c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27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7">
        <f t="shared" si="1"/>
        <v>0</v>
      </c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27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7">
        <f t="shared" si="3"/>
        <v>0</v>
      </c>
      <c r="AW13" s="30" t="str">
        <f t="shared" si="2"/>
        <v xml:space="preserve"> </v>
      </c>
      <c r="AX13" s="30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81"/>
      <c r="AZ13" s="81"/>
    </row>
    <row r="14" spans="1:52" x14ac:dyDescent="0.25">
      <c r="A14" s="99">
        <v>6</v>
      </c>
      <c r="B14" s="100" t="s">
        <v>121</v>
      </c>
      <c r="C14" s="100" t="s">
        <v>218</v>
      </c>
      <c r="D14" s="100"/>
      <c r="E14" s="100" t="s">
        <v>219</v>
      </c>
      <c r="F14" s="100" t="s">
        <v>11</v>
      </c>
      <c r="G14" s="25">
        <f t="shared" si="0"/>
        <v>0</v>
      </c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27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7">
        <f t="shared" si="1"/>
        <v>0</v>
      </c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27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7">
        <f t="shared" si="3"/>
        <v>0</v>
      </c>
      <c r="AW14" s="30" t="str">
        <f t="shared" si="2"/>
        <v xml:space="preserve"> </v>
      </c>
      <c r="AX14" s="30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81"/>
      <c r="AZ14" s="81"/>
    </row>
    <row r="15" spans="1:52" x14ac:dyDescent="0.25">
      <c r="A15" s="99">
        <v>7</v>
      </c>
      <c r="B15" s="100" t="s">
        <v>121</v>
      </c>
      <c r="C15" s="100" t="s">
        <v>224</v>
      </c>
      <c r="D15" s="100"/>
      <c r="E15" s="100" t="s">
        <v>225</v>
      </c>
      <c r="F15" s="100" t="s">
        <v>13</v>
      </c>
      <c r="G15" s="25">
        <f t="shared" si="0"/>
        <v>0</v>
      </c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27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7">
        <f t="shared" si="1"/>
        <v>0</v>
      </c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27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7">
        <f t="shared" si="3"/>
        <v>0</v>
      </c>
      <c r="AW15" s="30" t="str">
        <f t="shared" si="2"/>
        <v xml:space="preserve"> </v>
      </c>
      <c r="AX15" s="30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81"/>
      <c r="AZ15" s="81"/>
    </row>
    <row r="16" spans="1:52" x14ac:dyDescent="0.25">
      <c r="A16" s="99">
        <v>8</v>
      </c>
      <c r="B16" s="100" t="s">
        <v>121</v>
      </c>
      <c r="C16" s="100" t="s">
        <v>216</v>
      </c>
      <c r="D16" s="100"/>
      <c r="E16" s="100" t="s">
        <v>217</v>
      </c>
      <c r="F16" s="100" t="s">
        <v>11</v>
      </c>
      <c r="G16" s="25">
        <f t="shared" si="0"/>
        <v>0</v>
      </c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27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7">
        <f t="shared" si="1"/>
        <v>0</v>
      </c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27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7">
        <f t="shared" si="3"/>
        <v>0</v>
      </c>
      <c r="AW16" s="30" t="str">
        <f t="shared" si="2"/>
        <v xml:space="preserve"> </v>
      </c>
      <c r="AX16" s="30" t="str">
        <f>IFERROR(IF(VLOOKUP(C16,'Overdue Credits'!$A:$F,6,0)&gt;2,"High Risk Customer",IF(VLOOKUP(C16,'Overdue Credits'!$A:$F,6,0)&gt;0,"Medium Risk Customer","Low Risk Customer")),"Low Risk Customer")</f>
        <v>Medium Risk Customer</v>
      </c>
      <c r="AY16" s="81"/>
      <c r="AZ16" s="81"/>
    </row>
    <row r="17" spans="1:52" x14ac:dyDescent="0.25">
      <c r="A17" s="99">
        <v>9</v>
      </c>
      <c r="B17" s="100" t="s">
        <v>121</v>
      </c>
      <c r="C17" s="100" t="s">
        <v>226</v>
      </c>
      <c r="D17" s="100"/>
      <c r="E17" s="100" t="s">
        <v>227</v>
      </c>
      <c r="F17" s="100" t="s">
        <v>13</v>
      </c>
      <c r="G17" s="25">
        <f t="shared" si="0"/>
        <v>0</v>
      </c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27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7">
        <f t="shared" si="1"/>
        <v>0</v>
      </c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27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7">
        <f t="shared" si="3"/>
        <v>0</v>
      </c>
      <c r="AW17" s="30" t="str">
        <f t="shared" si="2"/>
        <v xml:space="preserve"> </v>
      </c>
      <c r="AX17" s="30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81"/>
      <c r="AZ17" s="81"/>
    </row>
    <row r="18" spans="1:52" x14ac:dyDescent="0.25">
      <c r="A18" s="99">
        <v>10</v>
      </c>
      <c r="B18" s="100" t="s">
        <v>121</v>
      </c>
      <c r="C18" s="100" t="s">
        <v>197</v>
      </c>
      <c r="D18" s="100"/>
      <c r="E18" s="100" t="s">
        <v>198</v>
      </c>
      <c r="F18" s="100" t="s">
        <v>43</v>
      </c>
      <c r="G18" s="25">
        <f t="shared" si="0"/>
        <v>0</v>
      </c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27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7">
        <f t="shared" si="1"/>
        <v>0</v>
      </c>
      <c r="AF18" s="104"/>
      <c r="AG18" s="104"/>
      <c r="AH18" s="104"/>
      <c r="AI18" s="104"/>
      <c r="AJ18" s="104"/>
      <c r="AK18" s="104"/>
      <c r="AL18" s="104"/>
      <c r="AM18" s="104"/>
      <c r="AN18" s="104"/>
      <c r="AO18" s="104"/>
      <c r="AP18" s="104"/>
      <c r="AQ18" s="104"/>
      <c r="AR18" s="104"/>
      <c r="AS18" s="104"/>
      <c r="AT18" s="104"/>
      <c r="AU18" s="27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7">
        <f t="shared" si="3"/>
        <v>0</v>
      </c>
      <c r="AW18" s="30" t="str">
        <f t="shared" si="2"/>
        <v xml:space="preserve"> </v>
      </c>
      <c r="AX18" s="30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81"/>
      <c r="AZ18" s="81"/>
    </row>
    <row r="19" spans="1:52" x14ac:dyDescent="0.25">
      <c r="A19" s="99">
        <v>11</v>
      </c>
      <c r="B19" s="100" t="s">
        <v>121</v>
      </c>
      <c r="C19" s="100" t="s">
        <v>228</v>
      </c>
      <c r="D19" s="100"/>
      <c r="E19" s="100" t="s">
        <v>229</v>
      </c>
      <c r="F19" s="100" t="s">
        <v>20</v>
      </c>
      <c r="G19" s="25">
        <f t="shared" si="0"/>
        <v>0</v>
      </c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27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7">
        <f t="shared" si="1"/>
        <v>0</v>
      </c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27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7">
        <f t="shared" si="3"/>
        <v>0</v>
      </c>
      <c r="AW19" s="30" t="str">
        <f t="shared" si="2"/>
        <v xml:space="preserve"> </v>
      </c>
      <c r="AX19" s="30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81"/>
      <c r="AZ19" s="81"/>
    </row>
    <row r="20" spans="1:52" x14ac:dyDescent="0.25">
      <c r="A20" s="99">
        <v>12</v>
      </c>
      <c r="B20" s="100" t="s">
        <v>121</v>
      </c>
      <c r="C20" s="100" t="s">
        <v>208</v>
      </c>
      <c r="D20" s="100"/>
      <c r="E20" s="100" t="s">
        <v>209</v>
      </c>
      <c r="F20" s="100" t="s">
        <v>13</v>
      </c>
      <c r="G20" s="25">
        <f t="shared" si="0"/>
        <v>0</v>
      </c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27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7">
        <f t="shared" si="1"/>
        <v>0</v>
      </c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27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7">
        <f t="shared" si="3"/>
        <v>0</v>
      </c>
      <c r="AW20" s="30" t="str">
        <f t="shared" si="2"/>
        <v xml:space="preserve"> </v>
      </c>
      <c r="AX20" s="30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81"/>
      <c r="AZ20" s="81"/>
    </row>
    <row r="21" spans="1:52" x14ac:dyDescent="0.25">
      <c r="A21" s="99">
        <v>13</v>
      </c>
      <c r="B21" s="100" t="s">
        <v>121</v>
      </c>
      <c r="C21" s="100" t="s">
        <v>193</v>
      </c>
      <c r="D21" s="100"/>
      <c r="E21" s="100" t="s">
        <v>194</v>
      </c>
      <c r="F21" s="100" t="s">
        <v>20</v>
      </c>
      <c r="G21" s="25">
        <f t="shared" si="0"/>
        <v>0</v>
      </c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27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7">
        <f t="shared" si="1"/>
        <v>0</v>
      </c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27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7">
        <f t="shared" si="3"/>
        <v>0</v>
      </c>
      <c r="AW21" s="30" t="str">
        <f t="shared" si="2"/>
        <v xml:space="preserve"> </v>
      </c>
      <c r="AX21" s="30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81"/>
      <c r="AZ21" s="81"/>
    </row>
    <row r="22" spans="1:52" x14ac:dyDescent="0.25">
      <c r="A22" s="99">
        <v>14</v>
      </c>
      <c r="B22" s="100" t="s">
        <v>121</v>
      </c>
      <c r="C22" s="100" t="s">
        <v>199</v>
      </c>
      <c r="D22" s="100"/>
      <c r="E22" s="100" t="s">
        <v>748</v>
      </c>
      <c r="F22" s="100" t="s">
        <v>11</v>
      </c>
      <c r="G22" s="25">
        <f t="shared" si="0"/>
        <v>0</v>
      </c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27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7">
        <f t="shared" si="1"/>
        <v>0</v>
      </c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27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7">
        <f t="shared" si="3"/>
        <v>0</v>
      </c>
      <c r="AW22" s="30" t="str">
        <f t="shared" si="2"/>
        <v xml:space="preserve"> </v>
      </c>
      <c r="AX22" s="30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81"/>
      <c r="AZ22" s="81"/>
    </row>
    <row r="23" spans="1:52" x14ac:dyDescent="0.25">
      <c r="A23" s="99">
        <v>15</v>
      </c>
      <c r="B23" s="100" t="s">
        <v>121</v>
      </c>
      <c r="C23" s="100" t="s">
        <v>212</v>
      </c>
      <c r="D23" s="100"/>
      <c r="E23" s="100" t="s">
        <v>213</v>
      </c>
      <c r="F23" s="100" t="s">
        <v>11</v>
      </c>
      <c r="G23" s="25">
        <f t="shared" si="0"/>
        <v>0</v>
      </c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27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7">
        <f t="shared" si="1"/>
        <v>0</v>
      </c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27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7">
        <f t="shared" si="3"/>
        <v>0</v>
      </c>
      <c r="AW23" s="30" t="str">
        <f t="shared" si="2"/>
        <v xml:space="preserve"> </v>
      </c>
      <c r="AX23" s="30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81"/>
      <c r="AZ23" s="81"/>
    </row>
    <row r="24" spans="1:52" x14ac:dyDescent="0.25">
      <c r="A24" s="99">
        <v>16</v>
      </c>
      <c r="B24" s="100" t="s">
        <v>121</v>
      </c>
      <c r="C24" s="100" t="s">
        <v>234</v>
      </c>
      <c r="D24" s="100"/>
      <c r="E24" s="100" t="s">
        <v>235</v>
      </c>
      <c r="F24" s="100" t="s">
        <v>933</v>
      </c>
      <c r="G24" s="25">
        <f t="shared" si="0"/>
        <v>0</v>
      </c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27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7">
        <f t="shared" si="1"/>
        <v>0</v>
      </c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4"/>
      <c r="AQ24" s="104"/>
      <c r="AR24" s="104"/>
      <c r="AS24" s="104"/>
      <c r="AT24" s="104"/>
      <c r="AU24" s="27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7">
        <f t="shared" si="3"/>
        <v>0</v>
      </c>
      <c r="AW24" s="30" t="str">
        <f t="shared" si="2"/>
        <v xml:space="preserve"> </v>
      </c>
      <c r="AX24" s="30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81"/>
      <c r="AZ24" s="81"/>
    </row>
    <row r="25" spans="1:52" x14ac:dyDescent="0.25">
      <c r="A25" s="99">
        <v>17</v>
      </c>
      <c r="B25" s="100" t="s">
        <v>121</v>
      </c>
      <c r="C25" s="100" t="s">
        <v>200</v>
      </c>
      <c r="D25" s="100"/>
      <c r="E25" s="100" t="s">
        <v>201</v>
      </c>
      <c r="F25" s="100" t="s">
        <v>933</v>
      </c>
      <c r="G25" s="25">
        <f t="shared" si="0"/>
        <v>0</v>
      </c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27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7">
        <f t="shared" si="1"/>
        <v>0</v>
      </c>
      <c r="AF25" s="104"/>
      <c r="AG25" s="104"/>
      <c r="AH25" s="104"/>
      <c r="AI25" s="104"/>
      <c r="AJ25" s="104"/>
      <c r="AK25" s="104"/>
      <c r="AL25" s="104"/>
      <c r="AM25" s="104"/>
      <c r="AN25" s="104"/>
      <c r="AO25" s="104"/>
      <c r="AP25" s="104"/>
      <c r="AQ25" s="104"/>
      <c r="AR25" s="104"/>
      <c r="AS25" s="104"/>
      <c r="AT25" s="104"/>
      <c r="AU25" s="27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7">
        <f t="shared" si="3"/>
        <v>0</v>
      </c>
      <c r="AW25" s="30" t="str">
        <f t="shared" si="2"/>
        <v xml:space="preserve"> </v>
      </c>
      <c r="AX25" s="30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81"/>
      <c r="AZ25" s="81"/>
    </row>
    <row r="26" spans="1:52" x14ac:dyDescent="0.25">
      <c r="A26" s="99">
        <v>18</v>
      </c>
      <c r="B26" s="100" t="s">
        <v>121</v>
      </c>
      <c r="C26" s="100" t="s">
        <v>236</v>
      </c>
      <c r="D26" s="100"/>
      <c r="E26" s="100" t="s">
        <v>237</v>
      </c>
      <c r="F26" s="100" t="s">
        <v>43</v>
      </c>
      <c r="G26" s="25">
        <f t="shared" si="0"/>
        <v>0</v>
      </c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27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7">
        <f t="shared" si="1"/>
        <v>0</v>
      </c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  <c r="AS26" s="104"/>
      <c r="AT26" s="104"/>
      <c r="AU26" s="27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7">
        <f t="shared" si="3"/>
        <v>0</v>
      </c>
      <c r="AW26" s="30" t="str">
        <f t="shared" si="2"/>
        <v xml:space="preserve"> </v>
      </c>
      <c r="AX26" s="30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81"/>
      <c r="AZ26" s="81"/>
    </row>
    <row r="27" spans="1:52" x14ac:dyDescent="0.25">
      <c r="A27" s="99">
        <v>19</v>
      </c>
      <c r="B27" s="100" t="s">
        <v>121</v>
      </c>
      <c r="C27" s="100" t="s">
        <v>222</v>
      </c>
      <c r="D27" s="100"/>
      <c r="E27" s="100" t="s">
        <v>223</v>
      </c>
      <c r="F27" s="100" t="s">
        <v>933</v>
      </c>
      <c r="G27" s="25">
        <f t="shared" si="0"/>
        <v>0</v>
      </c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27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7">
        <f t="shared" si="1"/>
        <v>0</v>
      </c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27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7">
        <f t="shared" si="3"/>
        <v>0</v>
      </c>
      <c r="AW27" s="30" t="str">
        <f t="shared" si="2"/>
        <v xml:space="preserve"> </v>
      </c>
      <c r="AX27" s="30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81"/>
      <c r="AZ27" s="81"/>
    </row>
    <row r="28" spans="1:52" x14ac:dyDescent="0.25">
      <c r="A28" s="99">
        <v>20</v>
      </c>
      <c r="B28" s="100" t="s">
        <v>121</v>
      </c>
      <c r="C28" s="100" t="s">
        <v>230</v>
      </c>
      <c r="D28" s="100"/>
      <c r="E28" s="100" t="s">
        <v>231</v>
      </c>
      <c r="F28" s="100" t="s">
        <v>43</v>
      </c>
      <c r="G28" s="25">
        <f t="shared" si="0"/>
        <v>0</v>
      </c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27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7">
        <f t="shared" si="1"/>
        <v>0</v>
      </c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  <c r="AP28" s="104"/>
      <c r="AQ28" s="104"/>
      <c r="AR28" s="104"/>
      <c r="AS28" s="104"/>
      <c r="AT28" s="104"/>
      <c r="AU28" s="27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7">
        <f t="shared" si="3"/>
        <v>0</v>
      </c>
      <c r="AW28" s="30" t="str">
        <f t="shared" si="2"/>
        <v xml:space="preserve"> </v>
      </c>
      <c r="AX28" s="30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81"/>
      <c r="AZ28" s="81"/>
    </row>
    <row r="29" spans="1:52" x14ac:dyDescent="0.25">
      <c r="A29" s="99">
        <v>21</v>
      </c>
      <c r="B29" s="100" t="s">
        <v>121</v>
      </c>
      <c r="C29" s="100" t="s">
        <v>1072</v>
      </c>
      <c r="D29" s="100"/>
      <c r="E29" s="100" t="s">
        <v>1073</v>
      </c>
      <c r="F29" s="100" t="s">
        <v>1074</v>
      </c>
      <c r="G29" s="25">
        <f t="shared" si="0"/>
        <v>0</v>
      </c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27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7">
        <f t="shared" si="1"/>
        <v>0</v>
      </c>
      <c r="AF29" s="104"/>
      <c r="AG29" s="104"/>
      <c r="AH29" s="104"/>
      <c r="AI29" s="104"/>
      <c r="AJ29" s="104"/>
      <c r="AK29" s="104"/>
      <c r="AL29" s="104"/>
      <c r="AM29" s="104"/>
      <c r="AN29" s="104"/>
      <c r="AO29" s="104"/>
      <c r="AP29" s="104"/>
      <c r="AQ29" s="104"/>
      <c r="AR29" s="104"/>
      <c r="AS29" s="104"/>
      <c r="AT29" s="104"/>
      <c r="AU29" s="27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7">
        <f t="shared" si="3"/>
        <v>0</v>
      </c>
      <c r="AW29" s="30" t="str">
        <f t="shared" si="2"/>
        <v xml:space="preserve"> </v>
      </c>
      <c r="AX29" s="30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81"/>
      <c r="AZ29" s="81"/>
    </row>
    <row r="30" spans="1:52" x14ac:dyDescent="0.25">
      <c r="A30" s="99">
        <v>22</v>
      </c>
      <c r="B30" s="100" t="s">
        <v>118</v>
      </c>
      <c r="C30" s="100" t="s">
        <v>860</v>
      </c>
      <c r="D30" s="100"/>
      <c r="E30" s="100" t="s">
        <v>861</v>
      </c>
      <c r="F30" s="100" t="s">
        <v>13</v>
      </c>
      <c r="G30" s="25">
        <f t="shared" si="0"/>
        <v>0</v>
      </c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27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7">
        <f t="shared" si="1"/>
        <v>0</v>
      </c>
      <c r="AF30" s="105"/>
      <c r="AG30" s="81"/>
      <c r="AH30" s="81"/>
      <c r="AI30" s="104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27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7">
        <f t="shared" si="3"/>
        <v>0</v>
      </c>
      <c r="AW30" s="30" t="str">
        <f t="shared" si="2"/>
        <v xml:space="preserve"> </v>
      </c>
      <c r="AX30" s="30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81"/>
      <c r="AZ30" s="81"/>
    </row>
    <row r="31" spans="1:52" x14ac:dyDescent="0.25">
      <c r="A31" s="99">
        <v>23</v>
      </c>
      <c r="B31" s="100" t="s">
        <v>118</v>
      </c>
      <c r="C31" s="100" t="s">
        <v>180</v>
      </c>
      <c r="D31" s="100"/>
      <c r="E31" s="100" t="s">
        <v>706</v>
      </c>
      <c r="F31" s="100" t="s">
        <v>13</v>
      </c>
      <c r="G31" s="25">
        <f t="shared" si="0"/>
        <v>0</v>
      </c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27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7">
        <f t="shared" si="1"/>
        <v>0</v>
      </c>
      <c r="AF31" s="105"/>
      <c r="AG31" s="81"/>
      <c r="AH31" s="81"/>
      <c r="AI31" s="104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27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7">
        <f t="shared" si="3"/>
        <v>0</v>
      </c>
      <c r="AW31" s="30" t="str">
        <f t="shared" si="2"/>
        <v xml:space="preserve"> </v>
      </c>
      <c r="AX31" s="30" t="str">
        <f>IFERROR(IF(VLOOKUP(C31,'Overdue Credits'!$A:$F,6,0)&gt;2,"High Risk Customer",IF(VLOOKUP(C31,'Overdue Credits'!$A:$F,6,0)&gt;0,"Medium Risk Customer","Low Risk Customer")),"Low Risk Customer")</f>
        <v>Medium Risk Customer</v>
      </c>
      <c r="AY31" s="81"/>
      <c r="AZ31" s="81"/>
    </row>
    <row r="32" spans="1:52" x14ac:dyDescent="0.25">
      <c r="A32" s="99">
        <v>24</v>
      </c>
      <c r="B32" s="100" t="s">
        <v>118</v>
      </c>
      <c r="C32" s="100" t="s">
        <v>191</v>
      </c>
      <c r="D32" s="100"/>
      <c r="E32" s="100" t="s">
        <v>900</v>
      </c>
      <c r="F32" s="100" t="s">
        <v>13</v>
      </c>
      <c r="G32" s="25">
        <f t="shared" si="0"/>
        <v>0</v>
      </c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27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7">
        <f t="shared" si="1"/>
        <v>0</v>
      </c>
      <c r="AF32" s="105"/>
      <c r="AG32" s="81"/>
      <c r="AH32" s="81"/>
      <c r="AI32" s="104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27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7">
        <f t="shared" si="3"/>
        <v>0</v>
      </c>
      <c r="AW32" s="30" t="str">
        <f t="shared" si="2"/>
        <v xml:space="preserve"> </v>
      </c>
      <c r="AX32" s="30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81"/>
      <c r="AZ32" s="81"/>
    </row>
    <row r="33" spans="1:52" x14ac:dyDescent="0.25">
      <c r="A33" s="99">
        <v>25</v>
      </c>
      <c r="B33" s="100" t="s">
        <v>118</v>
      </c>
      <c r="C33" s="100" t="s">
        <v>179</v>
      </c>
      <c r="D33" s="100"/>
      <c r="E33" s="100" t="s">
        <v>707</v>
      </c>
      <c r="F33" s="100" t="s">
        <v>13</v>
      </c>
      <c r="G33" s="25">
        <f t="shared" si="0"/>
        <v>0</v>
      </c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27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7">
        <f t="shared" si="1"/>
        <v>0</v>
      </c>
      <c r="AF33" s="105"/>
      <c r="AG33" s="81"/>
      <c r="AH33" s="81"/>
      <c r="AI33" s="104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27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7">
        <f t="shared" si="3"/>
        <v>0</v>
      </c>
      <c r="AW33" s="30" t="str">
        <f t="shared" si="2"/>
        <v xml:space="preserve"> </v>
      </c>
      <c r="AX33" s="30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81"/>
      <c r="AZ33" s="81"/>
    </row>
    <row r="34" spans="1:52" x14ac:dyDescent="0.25">
      <c r="A34" s="99">
        <v>26</v>
      </c>
      <c r="B34" s="100" t="s">
        <v>118</v>
      </c>
      <c r="C34" s="100" t="s">
        <v>514</v>
      </c>
      <c r="D34" s="100"/>
      <c r="E34" s="100" t="s">
        <v>515</v>
      </c>
      <c r="F34" s="100" t="s">
        <v>13</v>
      </c>
      <c r="G34" s="25">
        <f t="shared" si="0"/>
        <v>0</v>
      </c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27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7">
        <f t="shared" si="1"/>
        <v>0</v>
      </c>
      <c r="AF34" s="105"/>
      <c r="AG34" s="81"/>
      <c r="AH34" s="81"/>
      <c r="AI34" s="104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27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7">
        <f t="shared" si="3"/>
        <v>0</v>
      </c>
      <c r="AW34" s="30" t="str">
        <f t="shared" si="2"/>
        <v xml:space="preserve"> </v>
      </c>
      <c r="AX34" s="30" t="str">
        <f>IFERROR(IF(VLOOKUP(C34,'Overdue Credits'!$A:$F,6,0)&gt;2,"High Risk Customer",IF(VLOOKUP(C34,'Overdue Credits'!$A:$F,6,0)&gt;0,"Medium Risk Customer","Low Risk Customer")),"Low Risk Customer")</f>
        <v>Low Risk Customer</v>
      </c>
      <c r="AY34" s="81"/>
      <c r="AZ34" s="81"/>
    </row>
    <row r="35" spans="1:52" x14ac:dyDescent="0.25">
      <c r="A35" s="99">
        <v>27</v>
      </c>
      <c r="B35" s="100" t="s">
        <v>118</v>
      </c>
      <c r="C35" s="100" t="s">
        <v>176</v>
      </c>
      <c r="D35" s="100"/>
      <c r="E35" s="100" t="s">
        <v>754</v>
      </c>
      <c r="F35" s="100" t="s">
        <v>11</v>
      </c>
      <c r="G35" s="25">
        <f t="shared" si="0"/>
        <v>0</v>
      </c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27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7">
        <f t="shared" si="1"/>
        <v>0</v>
      </c>
      <c r="AF35" s="105"/>
      <c r="AG35" s="81"/>
      <c r="AH35" s="81"/>
      <c r="AI35" s="104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27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7">
        <f t="shared" si="3"/>
        <v>0</v>
      </c>
      <c r="AW35" s="30" t="str">
        <f t="shared" si="2"/>
        <v xml:space="preserve"> </v>
      </c>
      <c r="AX35" s="30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81"/>
      <c r="AZ35" s="81"/>
    </row>
    <row r="36" spans="1:52" x14ac:dyDescent="0.25">
      <c r="A36" s="99">
        <v>28</v>
      </c>
      <c r="B36" s="100" t="s">
        <v>118</v>
      </c>
      <c r="C36" s="100" t="s">
        <v>122</v>
      </c>
      <c r="D36" s="100"/>
      <c r="E36" s="100" t="s">
        <v>123</v>
      </c>
      <c r="F36" s="100" t="s">
        <v>20</v>
      </c>
      <c r="G36" s="25">
        <f t="shared" si="0"/>
        <v>0</v>
      </c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95"/>
      <c r="U36" s="101"/>
      <c r="V36" s="95"/>
      <c r="W36" s="101"/>
      <c r="X36" s="101"/>
      <c r="Y36" s="95"/>
      <c r="Z36" s="95"/>
      <c r="AA36" s="95"/>
      <c r="AB36" s="101"/>
      <c r="AC36" s="27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7">
        <f t="shared" si="1"/>
        <v>0</v>
      </c>
      <c r="AF36" s="105"/>
      <c r="AG36" s="81"/>
      <c r="AH36" s="81"/>
      <c r="AI36" s="104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27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7">
        <f t="shared" si="3"/>
        <v>0</v>
      </c>
      <c r="AW36" s="30" t="str">
        <f t="shared" si="2"/>
        <v xml:space="preserve"> </v>
      </c>
      <c r="AX36" s="30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81"/>
      <c r="AZ36" s="81"/>
    </row>
    <row r="37" spans="1:52" x14ac:dyDescent="0.25">
      <c r="A37" s="99">
        <v>29</v>
      </c>
      <c r="B37" s="100" t="s">
        <v>118</v>
      </c>
      <c r="C37" s="100" t="s">
        <v>192</v>
      </c>
      <c r="D37" s="100"/>
      <c r="E37" s="100" t="s">
        <v>664</v>
      </c>
      <c r="F37" s="100" t="s">
        <v>13</v>
      </c>
      <c r="G37" s="25">
        <f t="shared" si="0"/>
        <v>0</v>
      </c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95"/>
      <c r="U37" s="101"/>
      <c r="V37" s="95"/>
      <c r="W37" s="101"/>
      <c r="X37" s="101"/>
      <c r="Y37" s="95"/>
      <c r="Z37" s="95"/>
      <c r="AA37" s="95"/>
      <c r="AB37" s="101"/>
      <c r="AC37" s="27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7">
        <f t="shared" si="1"/>
        <v>0</v>
      </c>
      <c r="AF37" s="105"/>
      <c r="AG37" s="81"/>
      <c r="AH37" s="81"/>
      <c r="AI37" s="104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27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7">
        <f t="shared" si="3"/>
        <v>0</v>
      </c>
      <c r="AW37" s="30" t="str">
        <f t="shared" si="2"/>
        <v xml:space="preserve"> </v>
      </c>
      <c r="AX37" s="30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81"/>
      <c r="AZ37" s="81"/>
    </row>
    <row r="38" spans="1:52" x14ac:dyDescent="0.25">
      <c r="A38" s="99">
        <v>30</v>
      </c>
      <c r="B38" s="100" t="s">
        <v>118</v>
      </c>
      <c r="C38" s="100" t="s">
        <v>185</v>
      </c>
      <c r="D38" s="100"/>
      <c r="E38" s="100" t="s">
        <v>704</v>
      </c>
      <c r="F38" s="100" t="s">
        <v>20</v>
      </c>
      <c r="G38" s="25">
        <f t="shared" si="0"/>
        <v>0</v>
      </c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27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7">
        <f t="shared" si="1"/>
        <v>0</v>
      </c>
      <c r="AF38" s="105"/>
      <c r="AG38" s="81"/>
      <c r="AH38" s="81"/>
      <c r="AI38" s="104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27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7">
        <f t="shared" si="3"/>
        <v>0</v>
      </c>
      <c r="AW38" s="30" t="str">
        <f t="shared" si="2"/>
        <v xml:space="preserve"> </v>
      </c>
      <c r="AX38" s="30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81"/>
      <c r="AZ38" s="81"/>
    </row>
    <row r="39" spans="1:52" x14ac:dyDescent="0.25">
      <c r="A39" s="99">
        <v>31</v>
      </c>
      <c r="B39" s="100" t="s">
        <v>118</v>
      </c>
      <c r="C39" s="100" t="s">
        <v>187</v>
      </c>
      <c r="D39" s="100"/>
      <c r="E39" s="100" t="s">
        <v>705</v>
      </c>
      <c r="F39" s="100" t="s">
        <v>11</v>
      </c>
      <c r="G39" s="25">
        <f t="shared" si="0"/>
        <v>0</v>
      </c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27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7">
        <f t="shared" si="1"/>
        <v>0</v>
      </c>
      <c r="AF39" s="105"/>
      <c r="AG39" s="81"/>
      <c r="AH39" s="81"/>
      <c r="AI39" s="104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27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7">
        <f t="shared" si="3"/>
        <v>0</v>
      </c>
      <c r="AW39" s="30" t="str">
        <f t="shared" si="2"/>
        <v xml:space="preserve"> </v>
      </c>
      <c r="AX39" s="30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81"/>
      <c r="AZ39" s="81"/>
    </row>
    <row r="40" spans="1:52" x14ac:dyDescent="0.25">
      <c r="A40" s="99">
        <v>32</v>
      </c>
      <c r="B40" s="100" t="s">
        <v>118</v>
      </c>
      <c r="C40" s="100" t="s">
        <v>186</v>
      </c>
      <c r="D40" s="100"/>
      <c r="E40" s="100" t="s">
        <v>719</v>
      </c>
      <c r="F40" s="100" t="s">
        <v>20</v>
      </c>
      <c r="G40" s="25">
        <f t="shared" si="0"/>
        <v>0</v>
      </c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27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7">
        <f t="shared" si="1"/>
        <v>0</v>
      </c>
      <c r="AF40" s="105"/>
      <c r="AG40" s="81"/>
      <c r="AH40" s="81"/>
      <c r="AI40" s="104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27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7">
        <f t="shared" si="3"/>
        <v>0</v>
      </c>
      <c r="AW40" s="30"/>
      <c r="AX40" s="30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81"/>
      <c r="AZ40" s="81"/>
    </row>
    <row r="41" spans="1:52" x14ac:dyDescent="0.25">
      <c r="A41" s="99">
        <v>33</v>
      </c>
      <c r="B41" s="100" t="s">
        <v>118</v>
      </c>
      <c r="C41" s="100" t="s">
        <v>178</v>
      </c>
      <c r="D41" s="100"/>
      <c r="E41" s="100" t="s">
        <v>720</v>
      </c>
      <c r="F41" s="100" t="s">
        <v>20</v>
      </c>
      <c r="G41" s="25">
        <f t="shared" ref="G41:G72" si="4">SUM(H41:AB41)</f>
        <v>0</v>
      </c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27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7">
        <f t="shared" ref="AE41:AE72" si="5">SUM(AF41:AT41)</f>
        <v>0</v>
      </c>
      <c r="AF41" s="105"/>
      <c r="AG41" s="81"/>
      <c r="AH41" s="81"/>
      <c r="AI41" s="104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27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7">
        <f t="shared" si="3"/>
        <v>0</v>
      </c>
      <c r="AW41" s="30" t="str">
        <f t="shared" ref="AW41:AW72" si="6">IF(AU41&gt;AV41,"Credit is above Limit. Requires HOTM approval",IF(AU41=0," ",IF(AV41&gt;=AU41,"Credit is within Limit","CheckInput")))</f>
        <v xml:space="preserve"> </v>
      </c>
      <c r="AX41" s="30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81"/>
      <c r="AZ41" s="81"/>
    </row>
    <row r="42" spans="1:52" x14ac:dyDescent="0.25">
      <c r="A42" s="99">
        <v>34</v>
      </c>
      <c r="B42" s="100" t="s">
        <v>118</v>
      </c>
      <c r="C42" s="100" t="s">
        <v>189</v>
      </c>
      <c r="D42" s="100"/>
      <c r="E42" s="100" t="s">
        <v>721</v>
      </c>
      <c r="F42" s="100" t="s">
        <v>13</v>
      </c>
      <c r="G42" s="25">
        <f t="shared" si="4"/>
        <v>0</v>
      </c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27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7">
        <f t="shared" si="5"/>
        <v>0</v>
      </c>
      <c r="AF42" s="105"/>
      <c r="AG42" s="81"/>
      <c r="AH42" s="81"/>
      <c r="AI42" s="104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27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7">
        <f t="shared" si="3"/>
        <v>0</v>
      </c>
      <c r="AW42" s="30" t="str">
        <f t="shared" si="6"/>
        <v xml:space="preserve"> </v>
      </c>
      <c r="AX42" s="30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81"/>
      <c r="AZ42" s="81"/>
    </row>
    <row r="43" spans="1:52" x14ac:dyDescent="0.25">
      <c r="A43" s="99">
        <v>35</v>
      </c>
      <c r="B43" s="100" t="s">
        <v>118</v>
      </c>
      <c r="C43" s="100" t="s">
        <v>183</v>
      </c>
      <c r="D43" s="100"/>
      <c r="E43" s="100" t="s">
        <v>722</v>
      </c>
      <c r="F43" s="100" t="s">
        <v>43</v>
      </c>
      <c r="G43" s="25">
        <f t="shared" si="4"/>
        <v>0</v>
      </c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27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7">
        <f t="shared" si="5"/>
        <v>0</v>
      </c>
      <c r="AF43" s="105"/>
      <c r="AG43" s="81"/>
      <c r="AH43" s="81"/>
      <c r="AI43" s="104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27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7">
        <f t="shared" si="3"/>
        <v>0</v>
      </c>
      <c r="AW43" s="30" t="str">
        <f t="shared" si="6"/>
        <v xml:space="preserve"> </v>
      </c>
      <c r="AX43" s="30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81"/>
      <c r="AZ43" s="81"/>
    </row>
    <row r="44" spans="1:52" x14ac:dyDescent="0.25">
      <c r="A44" s="99">
        <v>36</v>
      </c>
      <c r="B44" s="100" t="s">
        <v>118</v>
      </c>
      <c r="C44" s="100" t="s">
        <v>177</v>
      </c>
      <c r="D44" s="100"/>
      <c r="E44" s="100" t="s">
        <v>846</v>
      </c>
      <c r="F44" s="100" t="s">
        <v>43</v>
      </c>
      <c r="G44" s="25">
        <f t="shared" si="4"/>
        <v>0</v>
      </c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95"/>
      <c r="W44" s="101"/>
      <c r="X44" s="101"/>
      <c r="Y44" s="101"/>
      <c r="Z44" s="101"/>
      <c r="AA44" s="101"/>
      <c r="AB44" s="101"/>
      <c r="AC44" s="27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7">
        <f t="shared" si="5"/>
        <v>0</v>
      </c>
      <c r="AF44" s="105"/>
      <c r="AG44" s="81"/>
      <c r="AH44" s="81"/>
      <c r="AI44" s="104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27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7">
        <f t="shared" si="3"/>
        <v>0</v>
      </c>
      <c r="AW44" s="30" t="str">
        <f t="shared" si="6"/>
        <v xml:space="preserve"> </v>
      </c>
      <c r="AX44" s="30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81"/>
      <c r="AZ44" s="81"/>
    </row>
    <row r="45" spans="1:52" x14ac:dyDescent="0.25">
      <c r="A45" s="99">
        <v>37</v>
      </c>
      <c r="B45" s="100" t="s">
        <v>118</v>
      </c>
      <c r="C45" s="100" t="s">
        <v>190</v>
      </c>
      <c r="D45" s="100"/>
      <c r="E45" s="100" t="s">
        <v>702</v>
      </c>
      <c r="F45" s="100" t="s">
        <v>13</v>
      </c>
      <c r="G45" s="25">
        <f t="shared" si="4"/>
        <v>0</v>
      </c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27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7">
        <f t="shared" si="5"/>
        <v>0</v>
      </c>
      <c r="AF45" s="105"/>
      <c r="AG45" s="81"/>
      <c r="AH45" s="81"/>
      <c r="AI45" s="104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27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7">
        <f t="shared" si="3"/>
        <v>0</v>
      </c>
      <c r="AW45" s="30" t="str">
        <f t="shared" si="6"/>
        <v xml:space="preserve"> </v>
      </c>
      <c r="AX45" s="30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81"/>
      <c r="AZ45" s="81"/>
    </row>
    <row r="46" spans="1:52" x14ac:dyDescent="0.25">
      <c r="A46" s="99">
        <v>38</v>
      </c>
      <c r="B46" s="100" t="s">
        <v>118</v>
      </c>
      <c r="C46" s="100" t="s">
        <v>188</v>
      </c>
      <c r="D46" s="100"/>
      <c r="E46" s="100" t="s">
        <v>703</v>
      </c>
      <c r="F46" s="100" t="s">
        <v>13</v>
      </c>
      <c r="G46" s="25">
        <f t="shared" si="4"/>
        <v>0</v>
      </c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27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7">
        <f t="shared" si="5"/>
        <v>0</v>
      </c>
      <c r="AF46" s="105"/>
      <c r="AG46" s="81"/>
      <c r="AH46" s="81"/>
      <c r="AI46" s="104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27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7">
        <f t="shared" si="3"/>
        <v>0</v>
      </c>
      <c r="AW46" s="30" t="str">
        <f t="shared" si="6"/>
        <v xml:space="preserve"> </v>
      </c>
      <c r="AX46" s="30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81"/>
      <c r="AZ46" s="81"/>
    </row>
    <row r="47" spans="1:52" x14ac:dyDescent="0.25">
      <c r="A47" s="99">
        <v>39</v>
      </c>
      <c r="B47" s="100" t="s">
        <v>118</v>
      </c>
      <c r="C47" s="100" t="s">
        <v>184</v>
      </c>
      <c r="D47" s="100"/>
      <c r="E47" s="100" t="s">
        <v>753</v>
      </c>
      <c r="F47" s="100" t="s">
        <v>13</v>
      </c>
      <c r="G47" s="25">
        <f t="shared" si="4"/>
        <v>0</v>
      </c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27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7">
        <f t="shared" si="5"/>
        <v>0</v>
      </c>
      <c r="AF47" s="105"/>
      <c r="AG47" s="81"/>
      <c r="AH47" s="81"/>
      <c r="AI47" s="104"/>
      <c r="AJ47" s="81"/>
      <c r="AK47" s="81"/>
      <c r="AL47" s="81"/>
      <c r="AM47" s="81"/>
      <c r="AN47" s="81"/>
      <c r="AO47" s="81"/>
      <c r="AP47" s="81"/>
      <c r="AQ47" s="81"/>
      <c r="AR47" s="81"/>
      <c r="AS47" s="81"/>
      <c r="AT47" s="81"/>
      <c r="AU47" s="27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7">
        <f t="shared" si="3"/>
        <v>0</v>
      </c>
      <c r="AW47" s="30" t="str">
        <f t="shared" si="6"/>
        <v xml:space="preserve"> </v>
      </c>
      <c r="AX47" s="30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81"/>
      <c r="AZ47" s="81"/>
    </row>
    <row r="48" spans="1:52" x14ac:dyDescent="0.25">
      <c r="A48" s="99">
        <v>40</v>
      </c>
      <c r="B48" s="100" t="s">
        <v>118</v>
      </c>
      <c r="C48" s="100" t="s">
        <v>174</v>
      </c>
      <c r="D48" s="100"/>
      <c r="E48" s="100" t="s">
        <v>175</v>
      </c>
      <c r="F48" s="100" t="s">
        <v>13</v>
      </c>
      <c r="G48" s="25">
        <f t="shared" si="4"/>
        <v>0</v>
      </c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27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7">
        <f t="shared" si="5"/>
        <v>0</v>
      </c>
      <c r="AF48" s="105"/>
      <c r="AG48" s="81"/>
      <c r="AH48" s="81"/>
      <c r="AI48" s="104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  <c r="AU48" s="27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7">
        <f t="shared" si="3"/>
        <v>0</v>
      </c>
      <c r="AW48" s="30" t="str">
        <f t="shared" si="6"/>
        <v xml:space="preserve"> </v>
      </c>
      <c r="AX48" s="30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81"/>
      <c r="AZ48" s="81"/>
    </row>
    <row r="49" spans="1:52" x14ac:dyDescent="0.25">
      <c r="A49" s="99">
        <v>41</v>
      </c>
      <c r="B49" s="100" t="s">
        <v>118</v>
      </c>
      <c r="C49" s="100" t="s">
        <v>181</v>
      </c>
      <c r="D49" s="100"/>
      <c r="E49" s="100" t="s">
        <v>182</v>
      </c>
      <c r="F49" s="100" t="s">
        <v>20</v>
      </c>
      <c r="G49" s="25">
        <f t="shared" si="4"/>
        <v>0</v>
      </c>
      <c r="H49" s="95"/>
      <c r="I49" s="101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27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7">
        <f t="shared" si="5"/>
        <v>0</v>
      </c>
      <c r="AF49" s="105"/>
      <c r="AG49" s="81"/>
      <c r="AH49" s="81"/>
      <c r="AI49" s="104"/>
      <c r="AJ49" s="81"/>
      <c r="AK49" s="81"/>
      <c r="AL49" s="81"/>
      <c r="AM49" s="81"/>
      <c r="AN49" s="81"/>
      <c r="AO49" s="81"/>
      <c r="AP49" s="81"/>
      <c r="AQ49" s="81"/>
      <c r="AR49" s="81"/>
      <c r="AS49" s="81"/>
      <c r="AT49" s="81"/>
      <c r="AU49" s="27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7">
        <f t="shared" si="3"/>
        <v>0</v>
      </c>
      <c r="AW49" s="30" t="str">
        <f t="shared" si="6"/>
        <v xml:space="preserve"> </v>
      </c>
      <c r="AX49" s="30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81"/>
      <c r="AZ49" s="81"/>
    </row>
    <row r="50" spans="1:52" x14ac:dyDescent="0.25">
      <c r="A50" s="99">
        <v>42</v>
      </c>
      <c r="B50" s="100" t="s">
        <v>118</v>
      </c>
      <c r="C50" s="100" t="s">
        <v>1075</v>
      </c>
      <c r="D50" s="100"/>
      <c r="E50" s="100" t="s">
        <v>1076</v>
      </c>
      <c r="F50" s="100" t="s">
        <v>1077</v>
      </c>
      <c r="G50" s="25">
        <f t="shared" si="4"/>
        <v>0</v>
      </c>
      <c r="H50" s="95"/>
      <c r="I50" s="101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27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7">
        <f t="shared" si="5"/>
        <v>0</v>
      </c>
      <c r="AF50" s="105"/>
      <c r="AG50" s="81"/>
      <c r="AH50" s="81"/>
      <c r="AI50" s="104"/>
      <c r="AJ50" s="81"/>
      <c r="AK50" s="81"/>
      <c r="AL50" s="81"/>
      <c r="AM50" s="81"/>
      <c r="AN50" s="81"/>
      <c r="AO50" s="81"/>
      <c r="AP50" s="81"/>
      <c r="AQ50" s="81"/>
      <c r="AR50" s="81"/>
      <c r="AS50" s="81"/>
      <c r="AT50" s="81"/>
      <c r="AU50" s="27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7">
        <f t="shared" si="3"/>
        <v>0</v>
      </c>
      <c r="AW50" s="30" t="str">
        <f t="shared" si="6"/>
        <v xml:space="preserve"> </v>
      </c>
      <c r="AX50" s="30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81"/>
      <c r="AZ50" s="81"/>
    </row>
    <row r="51" spans="1:52" x14ac:dyDescent="0.25">
      <c r="A51" s="99">
        <v>43</v>
      </c>
      <c r="B51" s="100" t="s">
        <v>1120</v>
      </c>
      <c r="C51" s="100" t="s">
        <v>882</v>
      </c>
      <c r="D51" s="100"/>
      <c r="E51" s="100" t="s">
        <v>883</v>
      </c>
      <c r="F51" s="100" t="s">
        <v>20</v>
      </c>
      <c r="G51" s="25">
        <f t="shared" si="4"/>
        <v>0</v>
      </c>
      <c r="H51" s="95"/>
      <c r="I51" s="101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27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7">
        <f t="shared" si="5"/>
        <v>0</v>
      </c>
      <c r="AF51" s="105"/>
      <c r="AG51" s="81"/>
      <c r="AH51" s="81"/>
      <c r="AI51" s="104"/>
      <c r="AJ51" s="81"/>
      <c r="AK51" s="81"/>
      <c r="AL51" s="81"/>
      <c r="AM51" s="81"/>
      <c r="AN51" s="81"/>
      <c r="AO51" s="81"/>
      <c r="AP51" s="81"/>
      <c r="AQ51" s="81"/>
      <c r="AR51" s="81"/>
      <c r="AS51" s="81"/>
      <c r="AT51" s="81"/>
      <c r="AU51" s="27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7">
        <f t="shared" si="3"/>
        <v>0</v>
      </c>
      <c r="AW51" s="30" t="str">
        <f t="shared" si="6"/>
        <v xml:space="preserve"> </v>
      </c>
      <c r="AX51" s="30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81"/>
      <c r="AZ51" s="81"/>
    </row>
    <row r="52" spans="1:52" x14ac:dyDescent="0.25">
      <c r="A52" s="99">
        <v>44</v>
      </c>
      <c r="B52" s="100" t="s">
        <v>1120</v>
      </c>
      <c r="C52" s="100" t="s">
        <v>689</v>
      </c>
      <c r="D52" s="100"/>
      <c r="E52" s="100" t="s">
        <v>690</v>
      </c>
      <c r="F52" s="100" t="s">
        <v>20</v>
      </c>
      <c r="G52" s="25">
        <f t="shared" si="4"/>
        <v>0</v>
      </c>
      <c r="H52" s="95"/>
      <c r="I52" s="101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27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7">
        <f t="shared" si="5"/>
        <v>0</v>
      </c>
      <c r="AF52" s="105"/>
      <c r="AG52" s="81"/>
      <c r="AH52" s="81"/>
      <c r="AI52" s="104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27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7">
        <f t="shared" si="3"/>
        <v>0</v>
      </c>
      <c r="AW52" s="30" t="str">
        <f t="shared" si="6"/>
        <v xml:space="preserve"> </v>
      </c>
      <c r="AX52" s="30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81"/>
      <c r="AZ52" s="81"/>
    </row>
    <row r="53" spans="1:52" x14ac:dyDescent="0.25">
      <c r="A53" s="99">
        <v>45</v>
      </c>
      <c r="B53" s="100" t="s">
        <v>1120</v>
      </c>
      <c r="C53" s="100" t="s">
        <v>173</v>
      </c>
      <c r="D53" s="100"/>
      <c r="E53" s="100" t="s">
        <v>752</v>
      </c>
      <c r="F53" s="100" t="s">
        <v>11</v>
      </c>
      <c r="G53" s="25">
        <f t="shared" si="4"/>
        <v>0</v>
      </c>
      <c r="H53" s="95"/>
      <c r="I53" s="101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27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7">
        <f t="shared" si="5"/>
        <v>0</v>
      </c>
      <c r="AF53" s="105"/>
      <c r="AG53" s="81"/>
      <c r="AH53" s="81"/>
      <c r="AI53" s="104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27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7">
        <f t="shared" si="3"/>
        <v>0</v>
      </c>
      <c r="AW53" s="30" t="str">
        <f t="shared" si="6"/>
        <v xml:space="preserve"> </v>
      </c>
      <c r="AX53" s="30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81"/>
      <c r="AZ53" s="81"/>
    </row>
    <row r="54" spans="1:52" x14ac:dyDescent="0.25">
      <c r="A54" s="99">
        <v>46</v>
      </c>
      <c r="B54" s="100" t="s">
        <v>1120</v>
      </c>
      <c r="C54" s="100" t="s">
        <v>164</v>
      </c>
      <c r="D54" s="100"/>
      <c r="E54" s="100" t="s">
        <v>165</v>
      </c>
      <c r="F54" s="100" t="s">
        <v>11</v>
      </c>
      <c r="G54" s="25">
        <f t="shared" si="4"/>
        <v>0</v>
      </c>
      <c r="H54" s="95"/>
      <c r="I54" s="101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27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7">
        <f t="shared" si="5"/>
        <v>0</v>
      </c>
      <c r="AF54" s="105"/>
      <c r="AG54" s="81"/>
      <c r="AH54" s="81"/>
      <c r="AI54" s="104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81"/>
      <c r="AU54" s="27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7">
        <f t="shared" si="3"/>
        <v>0</v>
      </c>
      <c r="AW54" s="30" t="str">
        <f t="shared" si="6"/>
        <v xml:space="preserve"> </v>
      </c>
      <c r="AX54" s="30" t="str">
        <f>IFERROR(IF(VLOOKUP(C54,'Overdue Credits'!$A:$F,6,0)&gt;2,"High Risk Customer",IF(VLOOKUP(C54,'Overdue Credits'!$A:$F,6,0)&gt;0,"Medium Risk Customer","Low Risk Customer")),"Low Risk Customer")</f>
        <v>High Risk Customer</v>
      </c>
      <c r="AY54" s="81"/>
      <c r="AZ54" s="81"/>
    </row>
    <row r="55" spans="1:52" x14ac:dyDescent="0.25">
      <c r="A55" s="99">
        <v>47</v>
      </c>
      <c r="B55" s="100" t="s">
        <v>1120</v>
      </c>
      <c r="C55" s="100" t="s">
        <v>111</v>
      </c>
      <c r="D55" s="100"/>
      <c r="E55" s="100" t="s">
        <v>112</v>
      </c>
      <c r="F55" s="100" t="s">
        <v>13</v>
      </c>
      <c r="G55" s="25">
        <f t="shared" si="4"/>
        <v>0</v>
      </c>
      <c r="H55" s="95"/>
      <c r="I55" s="101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27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7">
        <f t="shared" si="5"/>
        <v>0</v>
      </c>
      <c r="AF55" s="105"/>
      <c r="AG55" s="81"/>
      <c r="AH55" s="81"/>
      <c r="AI55" s="104"/>
      <c r="AJ55" s="81"/>
      <c r="AK55" s="81"/>
      <c r="AL55" s="81"/>
      <c r="AM55" s="81"/>
      <c r="AN55" s="81"/>
      <c r="AO55" s="81"/>
      <c r="AP55" s="81"/>
      <c r="AQ55" s="81"/>
      <c r="AR55" s="81"/>
      <c r="AS55" s="81"/>
      <c r="AT55" s="81"/>
      <c r="AU55" s="27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7">
        <f t="shared" si="3"/>
        <v>0</v>
      </c>
      <c r="AW55" s="30" t="str">
        <f t="shared" si="6"/>
        <v xml:space="preserve"> </v>
      </c>
      <c r="AX55" s="30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81"/>
      <c r="AZ55" s="81"/>
    </row>
    <row r="56" spans="1:52" x14ac:dyDescent="0.25">
      <c r="A56" s="99">
        <v>48</v>
      </c>
      <c r="B56" s="100" t="s">
        <v>1120</v>
      </c>
      <c r="C56" s="100" t="s">
        <v>161</v>
      </c>
      <c r="D56" s="100"/>
      <c r="E56" s="100" t="s">
        <v>708</v>
      </c>
      <c r="F56" s="100" t="s">
        <v>933</v>
      </c>
      <c r="G56" s="25">
        <f t="shared" si="4"/>
        <v>0</v>
      </c>
      <c r="H56" s="95"/>
      <c r="I56" s="101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27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7">
        <f t="shared" si="5"/>
        <v>0</v>
      </c>
      <c r="AF56" s="105"/>
      <c r="AG56" s="81"/>
      <c r="AH56" s="81"/>
      <c r="AI56" s="104"/>
      <c r="AJ56" s="81"/>
      <c r="AK56" s="81"/>
      <c r="AL56" s="81"/>
      <c r="AM56" s="81"/>
      <c r="AN56" s="81"/>
      <c r="AO56" s="81"/>
      <c r="AP56" s="81"/>
      <c r="AQ56" s="81"/>
      <c r="AR56" s="81"/>
      <c r="AS56" s="81"/>
      <c r="AT56" s="81"/>
      <c r="AU56" s="27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7">
        <f t="shared" si="3"/>
        <v>0</v>
      </c>
      <c r="AW56" s="30" t="str">
        <f t="shared" si="6"/>
        <v xml:space="preserve"> </v>
      </c>
      <c r="AX56" s="30" t="str">
        <f>IFERROR(IF(VLOOKUP(C56,'Overdue Credits'!$A:$F,6,0)&gt;2,"High Risk Customer",IF(VLOOKUP(C56,'Overdue Credits'!$A:$F,6,0)&gt;0,"Medium Risk Customer","Low Risk Customer")),"Low Risk Customer")</f>
        <v>Medium Risk Customer</v>
      </c>
      <c r="AY56" s="81"/>
      <c r="AZ56" s="81"/>
    </row>
    <row r="57" spans="1:52" x14ac:dyDescent="0.25">
      <c r="A57" s="99">
        <v>49</v>
      </c>
      <c r="B57" s="100" t="s">
        <v>1120</v>
      </c>
      <c r="C57" s="100" t="s">
        <v>153</v>
      </c>
      <c r="D57" s="100"/>
      <c r="E57" s="100" t="s">
        <v>709</v>
      </c>
      <c r="F57" s="100" t="s">
        <v>933</v>
      </c>
      <c r="G57" s="25">
        <f t="shared" si="4"/>
        <v>0</v>
      </c>
      <c r="H57" s="95"/>
      <c r="I57" s="101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27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7">
        <f t="shared" si="5"/>
        <v>0</v>
      </c>
      <c r="AF57" s="105"/>
      <c r="AG57" s="81"/>
      <c r="AH57" s="81"/>
      <c r="AI57" s="104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27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7">
        <f t="shared" si="3"/>
        <v>0</v>
      </c>
      <c r="AW57" s="30" t="str">
        <f t="shared" si="6"/>
        <v xml:space="preserve"> </v>
      </c>
      <c r="AX57" s="30" t="str">
        <f>IFERROR(IF(VLOOKUP(C57,'Overdue Credits'!$A:$F,6,0)&gt;2,"High Risk Customer",IF(VLOOKUP(C57,'Overdue Credits'!$A:$F,6,0)&gt;0,"Medium Risk Customer","Low Risk Customer")),"Low Risk Customer")</f>
        <v>Medium Risk Customer</v>
      </c>
      <c r="AY57" s="81"/>
      <c r="AZ57" s="81"/>
    </row>
    <row r="58" spans="1:52" x14ac:dyDescent="0.25">
      <c r="A58" s="99">
        <v>50</v>
      </c>
      <c r="B58" s="100" t="s">
        <v>1120</v>
      </c>
      <c r="C58" s="100" t="s">
        <v>157</v>
      </c>
      <c r="D58" s="100"/>
      <c r="E58" s="100" t="s">
        <v>710</v>
      </c>
      <c r="F58" s="100" t="s">
        <v>43</v>
      </c>
      <c r="G58" s="25">
        <f t="shared" si="4"/>
        <v>0</v>
      </c>
      <c r="H58" s="95"/>
      <c r="I58" s="101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27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7">
        <f t="shared" si="5"/>
        <v>0</v>
      </c>
      <c r="AF58" s="105"/>
      <c r="AG58" s="81"/>
      <c r="AH58" s="81"/>
      <c r="AI58" s="104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27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7">
        <f t="shared" si="3"/>
        <v>0</v>
      </c>
      <c r="AW58" s="30" t="str">
        <f t="shared" si="6"/>
        <v xml:space="preserve"> </v>
      </c>
      <c r="AX58" s="30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81"/>
      <c r="AZ58" s="81"/>
    </row>
    <row r="59" spans="1:52" x14ac:dyDescent="0.25">
      <c r="A59" s="99">
        <v>51</v>
      </c>
      <c r="B59" s="100" t="s">
        <v>1120</v>
      </c>
      <c r="C59" s="100" t="s">
        <v>158</v>
      </c>
      <c r="D59" s="100"/>
      <c r="E59" s="100" t="s">
        <v>756</v>
      </c>
      <c r="F59" s="100" t="s">
        <v>13</v>
      </c>
      <c r="G59" s="25">
        <f t="shared" si="4"/>
        <v>0</v>
      </c>
      <c r="H59" s="95"/>
      <c r="I59" s="101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27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7">
        <f t="shared" si="5"/>
        <v>0</v>
      </c>
      <c r="AF59" s="105"/>
      <c r="AG59" s="81"/>
      <c r="AH59" s="81"/>
      <c r="AI59" s="104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27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7">
        <f t="shared" si="3"/>
        <v>0</v>
      </c>
      <c r="AW59" s="30" t="str">
        <f t="shared" si="6"/>
        <v xml:space="preserve"> </v>
      </c>
      <c r="AX59" s="30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81"/>
      <c r="AZ59" s="81"/>
    </row>
    <row r="60" spans="1:52" x14ac:dyDescent="0.25">
      <c r="A60" s="99">
        <v>52</v>
      </c>
      <c r="B60" s="100" t="s">
        <v>1120</v>
      </c>
      <c r="C60" s="100" t="s">
        <v>154</v>
      </c>
      <c r="D60" s="100"/>
      <c r="E60" s="100" t="s">
        <v>155</v>
      </c>
      <c r="F60" s="100" t="s">
        <v>20</v>
      </c>
      <c r="G60" s="25">
        <f t="shared" si="4"/>
        <v>0</v>
      </c>
      <c r="H60" s="95"/>
      <c r="I60" s="101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27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7">
        <f t="shared" si="5"/>
        <v>0</v>
      </c>
      <c r="AF60" s="105"/>
      <c r="AG60" s="81"/>
      <c r="AH60" s="81"/>
      <c r="AI60" s="104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27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7">
        <f t="shared" si="3"/>
        <v>0</v>
      </c>
      <c r="AW60" s="30" t="str">
        <f t="shared" si="6"/>
        <v xml:space="preserve"> </v>
      </c>
      <c r="AX60" s="30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81"/>
      <c r="AZ60" s="81"/>
    </row>
    <row r="61" spans="1:52" x14ac:dyDescent="0.25">
      <c r="A61" s="99">
        <v>53</v>
      </c>
      <c r="B61" s="100" t="s">
        <v>1120</v>
      </c>
      <c r="C61" s="100" t="s">
        <v>1101</v>
      </c>
      <c r="D61" s="100"/>
      <c r="E61" s="100" t="s">
        <v>1102</v>
      </c>
      <c r="F61" s="100" t="s">
        <v>13</v>
      </c>
      <c r="G61" s="25">
        <f t="shared" si="4"/>
        <v>0</v>
      </c>
      <c r="H61" s="95"/>
      <c r="I61" s="101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27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7">
        <f t="shared" si="5"/>
        <v>0</v>
      </c>
      <c r="AF61" s="105"/>
      <c r="AG61" s="81"/>
      <c r="AH61" s="81"/>
      <c r="AI61" s="104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27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7">
        <f t="shared" si="3"/>
        <v>0</v>
      </c>
      <c r="AW61" s="30" t="str">
        <f t="shared" si="6"/>
        <v xml:space="preserve"> </v>
      </c>
      <c r="AX61" s="30" t="str">
        <f>IFERROR(IF(VLOOKUP(C62,'Overdue Credits'!$A:$F,6,0)&gt;2,"High Risk Customer",IF(VLOOKUP(C62,'Overdue Credits'!$A:$F,6,0)&gt;0,"Medium Risk Customer","Low Risk Customer")),"Low Risk Customer")</f>
        <v>Low Risk Customer</v>
      </c>
      <c r="AY61" s="81"/>
      <c r="AZ61" s="81"/>
    </row>
    <row r="62" spans="1:52" x14ac:dyDescent="0.25">
      <c r="A62" s="99">
        <v>54</v>
      </c>
      <c r="B62" s="100" t="s">
        <v>110</v>
      </c>
      <c r="C62" s="100" t="s">
        <v>170</v>
      </c>
      <c r="D62" s="100"/>
      <c r="E62" s="100" t="s">
        <v>713</v>
      </c>
      <c r="F62" s="100" t="s">
        <v>13</v>
      </c>
      <c r="G62" s="25">
        <f t="shared" si="4"/>
        <v>0</v>
      </c>
      <c r="H62" s="95"/>
      <c r="I62" s="101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27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7">
        <f t="shared" si="5"/>
        <v>0</v>
      </c>
      <c r="AF62" s="105"/>
      <c r="AG62" s="81"/>
      <c r="AH62" s="81"/>
      <c r="AI62" s="104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27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7">
        <f t="shared" si="3"/>
        <v>0</v>
      </c>
      <c r="AW62" s="30" t="str">
        <f t="shared" si="6"/>
        <v xml:space="preserve"> </v>
      </c>
      <c r="AX62" s="30" t="str">
        <f>IFERROR(IF(VLOOKUP(C63,'Overdue Credits'!$A:$F,6,0)&gt;2,"High Risk Customer",IF(VLOOKUP(C63,'Overdue Credits'!$A:$F,6,0)&gt;0,"Medium Risk Customer","Low Risk Customer")),"Low Risk Customer")</f>
        <v>Low Risk Customer</v>
      </c>
      <c r="AY62" s="81"/>
      <c r="AZ62" s="81"/>
    </row>
    <row r="63" spans="1:52" x14ac:dyDescent="0.25">
      <c r="A63" s="99">
        <v>55</v>
      </c>
      <c r="B63" s="100" t="s">
        <v>110</v>
      </c>
      <c r="C63" s="100" t="s">
        <v>163</v>
      </c>
      <c r="D63" s="100"/>
      <c r="E63" s="100" t="s">
        <v>714</v>
      </c>
      <c r="F63" s="100" t="s">
        <v>43</v>
      </c>
      <c r="G63" s="25">
        <f t="shared" si="4"/>
        <v>0</v>
      </c>
      <c r="H63" s="95"/>
      <c r="I63" s="101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27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7">
        <f t="shared" si="5"/>
        <v>0</v>
      </c>
      <c r="AF63" s="105"/>
      <c r="AG63" s="81"/>
      <c r="AH63" s="81"/>
      <c r="AI63" s="104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27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7">
        <f t="shared" si="3"/>
        <v>0</v>
      </c>
      <c r="AW63" s="30" t="str">
        <f t="shared" si="6"/>
        <v xml:space="preserve"> </v>
      </c>
      <c r="AX63" s="30" t="str">
        <f>IFERROR(IF(VLOOKUP(C64,'Overdue Credits'!$A:$F,6,0)&gt;2,"High Risk Customer",IF(VLOOKUP(C64,'Overdue Credits'!$A:$F,6,0)&gt;0,"Medium Risk Customer","Low Risk Customer")),"Low Risk Customer")</f>
        <v>Low Risk Customer</v>
      </c>
      <c r="AY63" s="81"/>
      <c r="AZ63" s="81"/>
    </row>
    <row r="64" spans="1:52" x14ac:dyDescent="0.25">
      <c r="A64" s="99">
        <v>56</v>
      </c>
      <c r="B64" s="100" t="s">
        <v>110</v>
      </c>
      <c r="C64" s="100" t="s">
        <v>167</v>
      </c>
      <c r="D64" s="100"/>
      <c r="E64" s="100" t="s">
        <v>755</v>
      </c>
      <c r="F64" s="100" t="s">
        <v>13</v>
      </c>
      <c r="G64" s="25">
        <f t="shared" si="4"/>
        <v>0</v>
      </c>
      <c r="H64" s="95"/>
      <c r="I64" s="101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27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7">
        <f t="shared" si="5"/>
        <v>0</v>
      </c>
      <c r="AF64" s="105"/>
      <c r="AG64" s="81"/>
      <c r="AH64" s="81"/>
      <c r="AI64" s="104"/>
      <c r="AJ64" s="81"/>
      <c r="AK64" s="81"/>
      <c r="AL64" s="81"/>
      <c r="AM64" s="81"/>
      <c r="AN64" s="81"/>
      <c r="AO64" s="81"/>
      <c r="AP64" s="81"/>
      <c r="AQ64" s="81"/>
      <c r="AR64" s="81"/>
      <c r="AS64" s="81"/>
      <c r="AT64" s="81"/>
      <c r="AU64" s="27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7">
        <f t="shared" si="3"/>
        <v>0</v>
      </c>
      <c r="AW64" s="30" t="str">
        <f t="shared" si="6"/>
        <v xml:space="preserve"> </v>
      </c>
      <c r="AX64" s="30" t="str">
        <f>IFERROR(IF(VLOOKUP(C65,'Overdue Credits'!$A:$F,6,0)&gt;2,"High Risk Customer",IF(VLOOKUP(C65,'Overdue Credits'!$A:$F,6,0)&gt;0,"Medium Risk Customer","Low Risk Customer")),"Low Risk Customer")</f>
        <v>Low Risk Customer</v>
      </c>
      <c r="AY64" s="81"/>
      <c r="AZ64" s="81"/>
    </row>
    <row r="65" spans="1:52" x14ac:dyDescent="0.25">
      <c r="A65" s="99">
        <v>57</v>
      </c>
      <c r="B65" s="100" t="s">
        <v>110</v>
      </c>
      <c r="C65" s="100" t="s">
        <v>156</v>
      </c>
      <c r="D65" s="100"/>
      <c r="E65" s="100" t="s">
        <v>757</v>
      </c>
      <c r="F65" s="100" t="s">
        <v>13</v>
      </c>
      <c r="G65" s="25">
        <f t="shared" si="4"/>
        <v>0</v>
      </c>
      <c r="H65" s="95"/>
      <c r="I65" s="101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27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7">
        <f t="shared" si="5"/>
        <v>0</v>
      </c>
      <c r="AF65" s="105"/>
      <c r="AG65" s="81"/>
      <c r="AH65" s="81"/>
      <c r="AI65" s="104"/>
      <c r="AJ65" s="81"/>
      <c r="AK65" s="81"/>
      <c r="AL65" s="81"/>
      <c r="AM65" s="81"/>
      <c r="AN65" s="81"/>
      <c r="AO65" s="81"/>
      <c r="AP65" s="81"/>
      <c r="AQ65" s="81"/>
      <c r="AR65" s="81"/>
      <c r="AS65" s="81"/>
      <c r="AT65" s="81"/>
      <c r="AU65" s="27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7">
        <f t="shared" si="3"/>
        <v>0</v>
      </c>
      <c r="AW65" s="30" t="str">
        <f t="shared" si="6"/>
        <v xml:space="preserve"> </v>
      </c>
      <c r="AX65" s="30" t="str">
        <f>IFERROR(IF(VLOOKUP(C66,'Overdue Credits'!$A:$F,6,0)&gt;2,"High Risk Customer",IF(VLOOKUP(C66,'Overdue Credits'!$A:$F,6,0)&gt;0,"Medium Risk Customer","Low Risk Customer")),"Low Risk Customer")</f>
        <v>Low Risk Customer</v>
      </c>
      <c r="AY65" s="81"/>
      <c r="AZ65" s="81"/>
    </row>
    <row r="66" spans="1:52" x14ac:dyDescent="0.25">
      <c r="A66" s="99">
        <v>58</v>
      </c>
      <c r="B66" s="100" t="s">
        <v>110</v>
      </c>
      <c r="C66" s="100" t="s">
        <v>166</v>
      </c>
      <c r="D66" s="100"/>
      <c r="E66" s="100" t="s">
        <v>711</v>
      </c>
      <c r="F66" s="100" t="s">
        <v>11</v>
      </c>
      <c r="G66" s="25">
        <f t="shared" si="4"/>
        <v>0</v>
      </c>
      <c r="H66" s="95"/>
      <c r="I66" s="101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27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7">
        <f t="shared" si="5"/>
        <v>0</v>
      </c>
      <c r="AF66" s="105"/>
      <c r="AG66" s="81"/>
      <c r="AH66" s="81"/>
      <c r="AI66" s="104"/>
      <c r="AJ66" s="81"/>
      <c r="AK66" s="81"/>
      <c r="AL66" s="81"/>
      <c r="AM66" s="81"/>
      <c r="AN66" s="81"/>
      <c r="AO66" s="81"/>
      <c r="AP66" s="81"/>
      <c r="AQ66" s="81"/>
      <c r="AR66" s="81"/>
      <c r="AS66" s="81"/>
      <c r="AT66" s="81"/>
      <c r="AU66" s="27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7">
        <f t="shared" si="3"/>
        <v>0</v>
      </c>
      <c r="AW66" s="30" t="str">
        <f t="shared" si="6"/>
        <v xml:space="preserve"> </v>
      </c>
      <c r="AX66" s="30" t="str">
        <f>IFERROR(IF(VLOOKUP(C67,'Overdue Credits'!$A:$F,6,0)&gt;2,"High Risk Customer",IF(VLOOKUP(C67,'Overdue Credits'!$A:$F,6,0)&gt;0,"Medium Risk Customer","Low Risk Customer")),"Low Risk Customer")</f>
        <v>Low Risk Customer</v>
      </c>
      <c r="AY66" s="81"/>
      <c r="AZ66" s="81"/>
    </row>
    <row r="67" spans="1:52" x14ac:dyDescent="0.25">
      <c r="A67" s="99">
        <v>59</v>
      </c>
      <c r="B67" s="100" t="s">
        <v>110</v>
      </c>
      <c r="C67" s="100" t="s">
        <v>162</v>
      </c>
      <c r="D67" s="100"/>
      <c r="E67" s="100" t="s">
        <v>712</v>
      </c>
      <c r="F67" s="100" t="s">
        <v>13</v>
      </c>
      <c r="G67" s="25">
        <f t="shared" si="4"/>
        <v>0</v>
      </c>
      <c r="H67" s="95"/>
      <c r="I67" s="101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27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7">
        <f t="shared" si="5"/>
        <v>0</v>
      </c>
      <c r="AF67" s="105"/>
      <c r="AG67" s="81"/>
      <c r="AH67" s="81"/>
      <c r="AI67" s="104"/>
      <c r="AJ67" s="81"/>
      <c r="AK67" s="81"/>
      <c r="AL67" s="81"/>
      <c r="AM67" s="81"/>
      <c r="AN67" s="81"/>
      <c r="AO67" s="81"/>
      <c r="AP67" s="81"/>
      <c r="AQ67" s="81"/>
      <c r="AR67" s="81"/>
      <c r="AS67" s="81"/>
      <c r="AT67" s="81"/>
      <c r="AU67" s="27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7">
        <f t="shared" si="3"/>
        <v>0</v>
      </c>
      <c r="AW67" s="30" t="str">
        <f t="shared" si="6"/>
        <v xml:space="preserve"> </v>
      </c>
      <c r="AX67" s="30" t="str">
        <f>IFERROR(IF(VLOOKUP(C68,'Overdue Credits'!$A:$F,6,0)&gt;2,"High Risk Customer",IF(VLOOKUP(C68,'Overdue Credits'!$A:$F,6,0)&gt;0,"Medium Risk Customer","Low Risk Customer")),"Low Risk Customer")</f>
        <v>Low Risk Customer</v>
      </c>
      <c r="AY67" s="81"/>
      <c r="AZ67" s="81"/>
    </row>
    <row r="68" spans="1:52" x14ac:dyDescent="0.25">
      <c r="A68" s="99">
        <v>60</v>
      </c>
      <c r="B68" s="100" t="s">
        <v>110</v>
      </c>
      <c r="C68" s="100" t="s">
        <v>159</v>
      </c>
      <c r="D68" s="100"/>
      <c r="E68" s="100" t="s">
        <v>160</v>
      </c>
      <c r="F68" s="100" t="s">
        <v>11</v>
      </c>
      <c r="G68" s="25">
        <f t="shared" si="4"/>
        <v>0</v>
      </c>
      <c r="H68" s="95"/>
      <c r="I68" s="101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27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7">
        <f t="shared" si="5"/>
        <v>0</v>
      </c>
      <c r="AF68" s="105"/>
      <c r="AG68" s="81"/>
      <c r="AH68" s="81"/>
      <c r="AI68" s="104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81"/>
      <c r="AU68" s="27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7">
        <f t="shared" si="3"/>
        <v>0</v>
      </c>
      <c r="AW68" s="30" t="str">
        <f t="shared" si="6"/>
        <v xml:space="preserve"> </v>
      </c>
      <c r="AX68" s="30" t="str">
        <f>IFERROR(IF(VLOOKUP(C69,'Overdue Credits'!$A:$F,6,0)&gt;2,"High Risk Customer",IF(VLOOKUP(C69,'Overdue Credits'!$A:$F,6,0)&gt;0,"Medium Risk Customer","Low Risk Customer")),"Low Risk Customer")</f>
        <v>Low Risk Customer</v>
      </c>
      <c r="AY68" s="81"/>
      <c r="AZ68" s="81"/>
    </row>
    <row r="69" spans="1:52" x14ac:dyDescent="0.25">
      <c r="A69" s="99">
        <v>61</v>
      </c>
      <c r="B69" s="100" t="s">
        <v>110</v>
      </c>
      <c r="C69" s="100" t="s">
        <v>168</v>
      </c>
      <c r="D69" s="100"/>
      <c r="E69" s="100" t="s">
        <v>169</v>
      </c>
      <c r="F69" s="100" t="s">
        <v>11</v>
      </c>
      <c r="G69" s="25">
        <f t="shared" si="4"/>
        <v>0</v>
      </c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27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7">
        <f t="shared" si="5"/>
        <v>0</v>
      </c>
      <c r="AF69" s="105"/>
      <c r="AG69" s="81"/>
      <c r="AH69" s="81"/>
      <c r="AI69" s="104"/>
      <c r="AJ69" s="81"/>
      <c r="AK69" s="81"/>
      <c r="AL69" s="81"/>
      <c r="AM69" s="81"/>
      <c r="AN69" s="81"/>
      <c r="AO69" s="81"/>
      <c r="AP69" s="81"/>
      <c r="AQ69" s="81"/>
      <c r="AR69" s="81"/>
      <c r="AS69" s="81"/>
      <c r="AT69" s="81"/>
      <c r="AU69" s="27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7">
        <f t="shared" si="3"/>
        <v>0</v>
      </c>
      <c r="AW69" s="30" t="str">
        <f t="shared" si="6"/>
        <v xml:space="preserve"> </v>
      </c>
      <c r="AX69" s="30" t="str">
        <f>IFERROR(IF(VLOOKUP(C70,'Overdue Credits'!$A:$F,6,0)&gt;2,"High Risk Customer",IF(VLOOKUP(C70,'Overdue Credits'!$A:$F,6,0)&gt;0,"Medium Risk Customer","Low Risk Customer")),"Low Risk Customer")</f>
        <v>Low Risk Customer</v>
      </c>
      <c r="AY69" s="81"/>
      <c r="AZ69" s="81"/>
    </row>
    <row r="70" spans="1:52" x14ac:dyDescent="0.25">
      <c r="A70" s="99">
        <v>62</v>
      </c>
      <c r="B70" s="100" t="s">
        <v>110</v>
      </c>
      <c r="C70" s="100" t="s">
        <v>119</v>
      </c>
      <c r="D70" s="100"/>
      <c r="E70" s="100" t="s">
        <v>938</v>
      </c>
      <c r="F70" s="100" t="s">
        <v>20</v>
      </c>
      <c r="G70" s="25">
        <f t="shared" si="4"/>
        <v>0</v>
      </c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27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7">
        <f t="shared" si="5"/>
        <v>0</v>
      </c>
      <c r="AF70" s="105"/>
      <c r="AG70" s="81"/>
      <c r="AH70" s="81"/>
      <c r="AI70" s="104"/>
      <c r="AJ70" s="81"/>
      <c r="AK70" s="81"/>
      <c r="AL70" s="81"/>
      <c r="AM70" s="81"/>
      <c r="AN70" s="81"/>
      <c r="AO70" s="81"/>
      <c r="AP70" s="81"/>
      <c r="AQ70" s="81"/>
      <c r="AR70" s="81"/>
      <c r="AS70" s="81"/>
      <c r="AT70" s="81"/>
      <c r="AU70" s="27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7">
        <f t="shared" si="3"/>
        <v>0</v>
      </c>
      <c r="AW70" s="30" t="str">
        <f t="shared" si="6"/>
        <v xml:space="preserve"> </v>
      </c>
      <c r="AX70" s="30" t="str">
        <f>IFERROR(IF(VLOOKUP(C71,'Overdue Credits'!$A:$F,6,0)&gt;2,"High Risk Customer",IF(VLOOKUP(C71,'Overdue Credits'!$A:$F,6,0)&gt;0,"Medium Risk Customer","Low Risk Customer")),"Low Risk Customer")</f>
        <v>Low Risk Customer</v>
      </c>
      <c r="AY70" s="81"/>
      <c r="AZ70" s="81"/>
    </row>
    <row r="71" spans="1:52" x14ac:dyDescent="0.25">
      <c r="A71" s="99">
        <v>63</v>
      </c>
      <c r="B71" s="100" t="s">
        <v>110</v>
      </c>
      <c r="C71" s="100" t="s">
        <v>120</v>
      </c>
      <c r="D71" s="100"/>
      <c r="E71" s="100" t="s">
        <v>716</v>
      </c>
      <c r="F71" s="100" t="s">
        <v>20</v>
      </c>
      <c r="G71" s="25">
        <f t="shared" si="4"/>
        <v>0</v>
      </c>
      <c r="H71" s="121"/>
      <c r="I71" s="121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27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7">
        <f t="shared" si="5"/>
        <v>0</v>
      </c>
      <c r="AF71" s="105"/>
      <c r="AG71" s="81"/>
      <c r="AH71" s="81"/>
      <c r="AI71" s="104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27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7">
        <f t="shared" si="3"/>
        <v>0</v>
      </c>
      <c r="AW71" s="30" t="str">
        <f t="shared" si="6"/>
        <v xml:space="preserve"> </v>
      </c>
      <c r="AX71" s="30" t="str">
        <f>IFERROR(IF(VLOOKUP(C72,'Overdue Credits'!$A:$F,6,0)&gt;2,"High Risk Customer",IF(VLOOKUP(C72,'Overdue Credits'!$A:$F,6,0)&gt;0,"Medium Risk Customer","Low Risk Customer")),"Low Risk Customer")</f>
        <v>Medium Risk Customer</v>
      </c>
      <c r="AY71" s="81"/>
      <c r="AZ71" s="81"/>
    </row>
    <row r="72" spans="1:52" x14ac:dyDescent="0.25">
      <c r="A72" s="99">
        <v>64</v>
      </c>
      <c r="B72" s="100" t="s">
        <v>110</v>
      </c>
      <c r="C72" s="100" t="s">
        <v>171</v>
      </c>
      <c r="D72" s="100"/>
      <c r="E72" s="100" t="s">
        <v>172</v>
      </c>
      <c r="F72" s="100" t="s">
        <v>13</v>
      </c>
      <c r="G72" s="25">
        <f t="shared" si="4"/>
        <v>0</v>
      </c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27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7">
        <f t="shared" si="5"/>
        <v>0</v>
      </c>
      <c r="AF72" s="105"/>
      <c r="AG72" s="105"/>
      <c r="AH72" s="81"/>
      <c r="AI72" s="106"/>
      <c r="AJ72" s="103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27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7">
        <f t="shared" si="3"/>
        <v>0</v>
      </c>
      <c r="AW72" s="30" t="str">
        <f t="shared" si="6"/>
        <v xml:space="preserve"> </v>
      </c>
      <c r="AX72" s="30" t="str">
        <f>IFERROR(IF(VLOOKUP(C61,'Overdue Credits'!$A:$F,6,0)&gt;2,"High Risk Customer",IF(VLOOKUP(C61,'Overdue Credits'!$A:$F,6,0)&gt;0,"Medium Risk Customer","Low Risk Customer")),"Low Risk Customer")</f>
        <v>Low Risk Customer</v>
      </c>
      <c r="AY72" s="81"/>
      <c r="AZ72" s="81"/>
    </row>
    <row r="73" spans="1:52" x14ac:dyDescent="0.25">
      <c r="A73" s="99">
        <v>65</v>
      </c>
      <c r="B73" s="100" t="s">
        <v>110</v>
      </c>
      <c r="C73" s="100" t="s">
        <v>1103</v>
      </c>
      <c r="D73" s="100"/>
      <c r="E73" s="100" t="s">
        <v>1106</v>
      </c>
      <c r="F73" s="100" t="s">
        <v>13</v>
      </c>
      <c r="G73" s="25">
        <f t="shared" ref="G73:G100" si="7">SUM(H73:AB73)</f>
        <v>0</v>
      </c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27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7">
        <f t="shared" ref="AE73:AE100" si="8">SUM(AF73:AT73)</f>
        <v>0</v>
      </c>
      <c r="AF73" s="105"/>
      <c r="AG73" s="105"/>
      <c r="AH73" s="81"/>
      <c r="AI73" s="106"/>
      <c r="AJ73" s="103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27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7">
        <f t="shared" si="3"/>
        <v>0</v>
      </c>
      <c r="AW73" s="30" t="str">
        <f t="shared" ref="AW73:AW100" si="9">IF(AU73&gt;AV73,"Credit is above Limit. Requires HOTM approval",IF(AU73=0," ",IF(AV73&gt;=AU73,"Credit is within Limit","CheckInput")))</f>
        <v xml:space="preserve"> </v>
      </c>
      <c r="AX73" s="30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81"/>
      <c r="AZ73" s="81"/>
    </row>
    <row r="74" spans="1:52" x14ac:dyDescent="0.25">
      <c r="A74" s="99">
        <v>66</v>
      </c>
      <c r="B74" s="100" t="s">
        <v>113</v>
      </c>
      <c r="C74" s="100" t="s">
        <v>876</v>
      </c>
      <c r="D74" s="100"/>
      <c r="E74" s="100" t="s">
        <v>877</v>
      </c>
      <c r="F74" s="100" t="s">
        <v>13</v>
      </c>
      <c r="G74" s="25">
        <f t="shared" si="7"/>
        <v>0</v>
      </c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27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7">
        <f t="shared" si="8"/>
        <v>0</v>
      </c>
      <c r="AF74" s="105"/>
      <c r="AG74" s="105"/>
      <c r="AH74" s="81"/>
      <c r="AI74" s="81"/>
      <c r="AJ74" s="104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27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7">
        <f t="shared" ref="AV74:AV100" si="10">AC74*0.35</f>
        <v>0</v>
      </c>
      <c r="AW74" s="30" t="str">
        <f t="shared" si="9"/>
        <v xml:space="preserve"> </v>
      </c>
      <c r="AX74" s="30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81"/>
      <c r="AZ74" s="81"/>
    </row>
    <row r="75" spans="1:52" x14ac:dyDescent="0.25">
      <c r="A75" s="99">
        <v>67</v>
      </c>
      <c r="B75" s="100" t="s">
        <v>113</v>
      </c>
      <c r="C75" s="100" t="s">
        <v>839</v>
      </c>
      <c r="D75" s="100"/>
      <c r="E75" s="100" t="s">
        <v>842</v>
      </c>
      <c r="F75" s="100" t="s">
        <v>13</v>
      </c>
      <c r="G75" s="25">
        <f t="shared" si="7"/>
        <v>0</v>
      </c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27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7">
        <f t="shared" si="8"/>
        <v>0</v>
      </c>
      <c r="AF75" s="105"/>
      <c r="AG75" s="105"/>
      <c r="AH75" s="81"/>
      <c r="AI75" s="81"/>
      <c r="AJ75" s="104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27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7">
        <f t="shared" si="10"/>
        <v>0</v>
      </c>
      <c r="AW75" s="30" t="str">
        <f t="shared" si="9"/>
        <v xml:space="preserve"> </v>
      </c>
      <c r="AX75" s="30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81"/>
      <c r="AZ75" s="81"/>
    </row>
    <row r="76" spans="1:52" x14ac:dyDescent="0.25">
      <c r="A76" s="99">
        <v>68</v>
      </c>
      <c r="B76" s="100" t="s">
        <v>113</v>
      </c>
      <c r="C76" s="100" t="s">
        <v>844</v>
      </c>
      <c r="D76" s="100"/>
      <c r="E76" s="100" t="s">
        <v>1058</v>
      </c>
      <c r="F76" s="100" t="s">
        <v>20</v>
      </c>
      <c r="G76" s="25">
        <f t="shared" si="7"/>
        <v>0</v>
      </c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27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7">
        <f t="shared" si="8"/>
        <v>0</v>
      </c>
      <c r="AF76" s="105"/>
      <c r="AG76" s="105"/>
      <c r="AH76" s="81"/>
      <c r="AI76" s="81"/>
      <c r="AJ76" s="104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27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7">
        <f t="shared" si="10"/>
        <v>0</v>
      </c>
      <c r="AW76" s="30" t="str">
        <f t="shared" si="9"/>
        <v xml:space="preserve"> </v>
      </c>
      <c r="AX76" s="30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81"/>
      <c r="AZ76" s="81"/>
    </row>
    <row r="77" spans="1:52" x14ac:dyDescent="0.25">
      <c r="A77" s="99">
        <v>69</v>
      </c>
      <c r="B77" s="100" t="s">
        <v>113</v>
      </c>
      <c r="C77" s="100" t="s">
        <v>141</v>
      </c>
      <c r="D77" s="100"/>
      <c r="E77" s="100" t="s">
        <v>701</v>
      </c>
      <c r="F77" s="100" t="s">
        <v>11</v>
      </c>
      <c r="G77" s="25">
        <f t="shared" si="7"/>
        <v>0</v>
      </c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27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7">
        <f t="shared" si="8"/>
        <v>0</v>
      </c>
      <c r="AF77" s="105"/>
      <c r="AG77" s="105"/>
      <c r="AH77" s="81"/>
      <c r="AI77" s="81"/>
      <c r="AJ77" s="104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27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7">
        <f t="shared" si="10"/>
        <v>0</v>
      </c>
      <c r="AW77" s="30" t="str">
        <f t="shared" si="9"/>
        <v xml:space="preserve"> </v>
      </c>
      <c r="AX77" s="30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81"/>
      <c r="AZ77" s="81"/>
    </row>
    <row r="78" spans="1:52" x14ac:dyDescent="0.25">
      <c r="A78" s="99">
        <v>70</v>
      </c>
      <c r="B78" s="100" t="s">
        <v>113</v>
      </c>
      <c r="C78" s="100" t="s">
        <v>114</v>
      </c>
      <c r="D78" s="100"/>
      <c r="E78" s="100" t="s">
        <v>115</v>
      </c>
      <c r="F78" s="100" t="s">
        <v>13</v>
      </c>
      <c r="G78" s="25">
        <f t="shared" si="7"/>
        <v>0</v>
      </c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27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7">
        <f t="shared" si="8"/>
        <v>0</v>
      </c>
      <c r="AF78" s="105"/>
      <c r="AG78" s="105"/>
      <c r="AH78" s="81"/>
      <c r="AI78" s="81"/>
      <c r="AJ78" s="104"/>
      <c r="AK78" s="81"/>
      <c r="AL78" s="81"/>
      <c r="AM78" s="81"/>
      <c r="AN78" s="81"/>
      <c r="AO78" s="81"/>
      <c r="AP78" s="81"/>
      <c r="AQ78" s="81"/>
      <c r="AR78" s="81"/>
      <c r="AS78" s="81"/>
      <c r="AT78" s="81"/>
      <c r="AU78" s="27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7">
        <f t="shared" si="10"/>
        <v>0</v>
      </c>
      <c r="AW78" s="30" t="str">
        <f t="shared" si="9"/>
        <v xml:space="preserve"> </v>
      </c>
      <c r="AX78" s="30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81"/>
      <c r="AZ78" s="81"/>
    </row>
    <row r="79" spans="1:52" x14ac:dyDescent="0.25">
      <c r="A79" s="99">
        <v>71</v>
      </c>
      <c r="B79" s="100" t="s">
        <v>113</v>
      </c>
      <c r="C79" s="100" t="s">
        <v>539</v>
      </c>
      <c r="D79" s="100"/>
      <c r="E79" s="100" t="s">
        <v>540</v>
      </c>
      <c r="F79" s="100" t="s">
        <v>11</v>
      </c>
      <c r="G79" s="25">
        <f t="shared" si="7"/>
        <v>0</v>
      </c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27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7">
        <f t="shared" si="8"/>
        <v>0</v>
      </c>
      <c r="AF79" s="105"/>
      <c r="AG79" s="105"/>
      <c r="AH79" s="81"/>
      <c r="AI79" s="81"/>
      <c r="AJ79" s="104"/>
      <c r="AK79" s="81"/>
      <c r="AL79" s="81"/>
      <c r="AM79" s="81"/>
      <c r="AN79" s="81"/>
      <c r="AO79" s="81"/>
      <c r="AP79" s="81"/>
      <c r="AQ79" s="81"/>
      <c r="AR79" s="81"/>
      <c r="AS79" s="81"/>
      <c r="AT79" s="81"/>
      <c r="AU79" s="27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7">
        <f t="shared" si="10"/>
        <v>0</v>
      </c>
      <c r="AW79" s="30" t="str">
        <f t="shared" si="9"/>
        <v xml:space="preserve"> </v>
      </c>
      <c r="AX79" s="30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81"/>
      <c r="AZ79" s="81"/>
    </row>
    <row r="80" spans="1:52" x14ac:dyDescent="0.25">
      <c r="A80" s="99">
        <v>72</v>
      </c>
      <c r="B80" s="100" t="s">
        <v>113</v>
      </c>
      <c r="C80" s="100" t="s">
        <v>126</v>
      </c>
      <c r="D80" s="100"/>
      <c r="E80" s="100" t="s">
        <v>127</v>
      </c>
      <c r="F80" s="100" t="s">
        <v>43</v>
      </c>
      <c r="G80" s="25">
        <f t="shared" si="7"/>
        <v>0</v>
      </c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27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7">
        <f t="shared" si="8"/>
        <v>0</v>
      </c>
      <c r="AF80" s="105"/>
      <c r="AG80" s="105"/>
      <c r="AH80" s="81"/>
      <c r="AI80" s="81"/>
      <c r="AJ80" s="104"/>
      <c r="AK80" s="81"/>
      <c r="AL80" s="81"/>
      <c r="AM80" s="81"/>
      <c r="AN80" s="81"/>
      <c r="AO80" s="81"/>
      <c r="AP80" s="81"/>
      <c r="AQ80" s="81"/>
      <c r="AR80" s="81"/>
      <c r="AS80" s="81"/>
      <c r="AT80" s="81"/>
      <c r="AU80" s="27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7">
        <f t="shared" si="10"/>
        <v>0</v>
      </c>
      <c r="AW80" s="30" t="str">
        <f t="shared" si="9"/>
        <v xml:space="preserve"> </v>
      </c>
      <c r="AX80" s="30" t="str">
        <f>IFERROR(IF(VLOOKUP(C80,'Overdue Credits'!$A:$F,6,0)&gt;2,"High Risk Customer",IF(VLOOKUP(C80,'Overdue Credits'!$A:$F,6,0)&gt;0,"Medium Risk Customer","Low Risk Customer")),"Low Risk Customer")</f>
        <v>Medium Risk Customer</v>
      </c>
      <c r="AY80" s="81"/>
      <c r="AZ80" s="81"/>
    </row>
    <row r="81" spans="1:52" x14ac:dyDescent="0.25">
      <c r="A81" s="99">
        <v>73</v>
      </c>
      <c r="B81" s="100" t="s">
        <v>113</v>
      </c>
      <c r="C81" s="100" t="s">
        <v>552</v>
      </c>
      <c r="D81" s="100"/>
      <c r="E81" s="100" t="s">
        <v>749</v>
      </c>
      <c r="F81" s="100" t="s">
        <v>20</v>
      </c>
      <c r="G81" s="25">
        <f t="shared" si="7"/>
        <v>0</v>
      </c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27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7">
        <f t="shared" si="8"/>
        <v>0</v>
      </c>
      <c r="AF81" s="105"/>
      <c r="AG81" s="105"/>
      <c r="AH81" s="81"/>
      <c r="AI81" s="81"/>
      <c r="AJ81" s="104"/>
      <c r="AK81" s="81"/>
      <c r="AL81" s="81"/>
      <c r="AM81" s="81"/>
      <c r="AN81" s="81"/>
      <c r="AO81" s="81"/>
      <c r="AP81" s="81"/>
      <c r="AQ81" s="81"/>
      <c r="AR81" s="81"/>
      <c r="AS81" s="81"/>
      <c r="AT81" s="81"/>
      <c r="AU81" s="27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7">
        <f t="shared" si="10"/>
        <v>0</v>
      </c>
      <c r="AW81" s="30" t="str">
        <f t="shared" si="9"/>
        <v xml:space="preserve"> </v>
      </c>
      <c r="AX81" s="30" t="str">
        <f>IFERROR(IF(VLOOKUP(C81,'Overdue Credits'!$A:$F,6,0)&gt;2,"High Risk Customer",IF(VLOOKUP(C81,'Overdue Credits'!$A:$F,6,0)&gt;0,"Medium Risk Customer","Low Risk Customer")),"Low Risk Customer")</f>
        <v>Low Risk Customer</v>
      </c>
      <c r="AY81" s="81"/>
      <c r="AZ81" s="81"/>
    </row>
    <row r="82" spans="1:52" x14ac:dyDescent="0.25">
      <c r="A82" s="99">
        <v>74</v>
      </c>
      <c r="B82" s="100" t="s">
        <v>113</v>
      </c>
      <c r="C82" s="100" t="s">
        <v>551</v>
      </c>
      <c r="D82" s="100"/>
      <c r="E82" s="100" t="s">
        <v>750</v>
      </c>
      <c r="F82" s="100" t="s">
        <v>933</v>
      </c>
      <c r="G82" s="25">
        <f t="shared" si="7"/>
        <v>0</v>
      </c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27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7">
        <f t="shared" si="8"/>
        <v>0</v>
      </c>
      <c r="AF82" s="105"/>
      <c r="AG82" s="105"/>
      <c r="AH82" s="81"/>
      <c r="AI82" s="81"/>
      <c r="AJ82" s="104"/>
      <c r="AK82" s="81"/>
      <c r="AL82" s="81"/>
      <c r="AM82" s="81"/>
      <c r="AN82" s="81"/>
      <c r="AO82" s="81"/>
      <c r="AP82" s="81"/>
      <c r="AQ82" s="81"/>
      <c r="AR82" s="81"/>
      <c r="AS82" s="81"/>
      <c r="AT82" s="81"/>
      <c r="AU82" s="27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7">
        <f t="shared" si="10"/>
        <v>0</v>
      </c>
      <c r="AW82" s="30" t="str">
        <f t="shared" si="9"/>
        <v xml:space="preserve"> </v>
      </c>
      <c r="AX82" s="30" t="str">
        <f>IFERROR(IF(VLOOKUP(C82,'Overdue Credits'!$A:$F,6,0)&gt;2,"High Risk Customer",IF(VLOOKUP(C82,'Overdue Credits'!$A:$F,6,0)&gt;0,"Medium Risk Customer","Low Risk Customer")),"Low Risk Customer")</f>
        <v>Medium Risk Customer</v>
      </c>
      <c r="AY82" s="81"/>
      <c r="AZ82" s="81"/>
    </row>
    <row r="83" spans="1:52" x14ac:dyDescent="0.25">
      <c r="A83" s="99">
        <v>75</v>
      </c>
      <c r="B83" s="100" t="s">
        <v>113</v>
      </c>
      <c r="C83" s="100" t="s">
        <v>150</v>
      </c>
      <c r="D83" s="100"/>
      <c r="E83" s="100" t="s">
        <v>665</v>
      </c>
      <c r="F83" s="100" t="s">
        <v>20</v>
      </c>
      <c r="G83" s="25">
        <f t="shared" si="7"/>
        <v>0</v>
      </c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27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7">
        <f t="shared" si="8"/>
        <v>0</v>
      </c>
      <c r="AF83" s="105"/>
      <c r="AG83" s="105"/>
      <c r="AH83" s="81"/>
      <c r="AI83" s="81"/>
      <c r="AJ83" s="104"/>
      <c r="AK83" s="81"/>
      <c r="AL83" s="81"/>
      <c r="AM83" s="81"/>
      <c r="AN83" s="81"/>
      <c r="AO83" s="81"/>
      <c r="AP83" s="81"/>
      <c r="AQ83" s="81"/>
      <c r="AR83" s="81"/>
      <c r="AS83" s="81"/>
      <c r="AT83" s="81"/>
      <c r="AU83" s="27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7">
        <f t="shared" si="10"/>
        <v>0</v>
      </c>
      <c r="AW83" s="30" t="str">
        <f t="shared" si="9"/>
        <v xml:space="preserve"> </v>
      </c>
      <c r="AX83" s="30" t="str">
        <f>IFERROR(IF(VLOOKUP(C83,'Overdue Credits'!$A:$F,6,0)&gt;2,"High Risk Customer",IF(VLOOKUP(C83,'Overdue Credits'!$A:$F,6,0)&gt;0,"Medium Risk Customer","Low Risk Customer")),"Low Risk Customer")</f>
        <v>Medium Risk Customer</v>
      </c>
      <c r="AY83" s="81"/>
      <c r="AZ83" s="81"/>
    </row>
    <row r="84" spans="1:52" x14ac:dyDescent="0.25">
      <c r="A84" s="99">
        <v>76</v>
      </c>
      <c r="B84" s="100" t="s">
        <v>113</v>
      </c>
      <c r="C84" s="100" t="s">
        <v>151</v>
      </c>
      <c r="D84" s="100"/>
      <c r="E84" s="100" t="s">
        <v>152</v>
      </c>
      <c r="F84" s="100" t="s">
        <v>11</v>
      </c>
      <c r="G84" s="25">
        <f t="shared" si="7"/>
        <v>0</v>
      </c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27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7">
        <f t="shared" si="8"/>
        <v>0</v>
      </c>
      <c r="AF84" s="105"/>
      <c r="AG84" s="105"/>
      <c r="AH84" s="81"/>
      <c r="AI84" s="81"/>
      <c r="AJ84" s="104"/>
      <c r="AK84" s="81"/>
      <c r="AL84" s="81"/>
      <c r="AM84" s="81"/>
      <c r="AN84" s="81"/>
      <c r="AO84" s="81"/>
      <c r="AP84" s="81"/>
      <c r="AQ84" s="81"/>
      <c r="AR84" s="81"/>
      <c r="AS84" s="81"/>
      <c r="AT84" s="81"/>
      <c r="AU84" s="27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7">
        <f t="shared" si="10"/>
        <v>0</v>
      </c>
      <c r="AW84" s="30" t="str">
        <f t="shared" si="9"/>
        <v xml:space="preserve"> </v>
      </c>
      <c r="AX84" s="30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81"/>
      <c r="AZ84" s="81"/>
    </row>
    <row r="85" spans="1:52" x14ac:dyDescent="0.25">
      <c r="A85" s="99">
        <v>77</v>
      </c>
      <c r="B85" s="100" t="s">
        <v>113</v>
      </c>
      <c r="C85" s="100" t="s">
        <v>148</v>
      </c>
      <c r="D85" s="100"/>
      <c r="E85" s="100" t="s">
        <v>149</v>
      </c>
      <c r="F85" s="100" t="s">
        <v>20</v>
      </c>
      <c r="G85" s="25">
        <f t="shared" si="7"/>
        <v>0</v>
      </c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27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7">
        <f t="shared" si="8"/>
        <v>0</v>
      </c>
      <c r="AF85" s="105"/>
      <c r="AG85" s="105"/>
      <c r="AH85" s="81"/>
      <c r="AI85" s="81"/>
      <c r="AJ85" s="104"/>
      <c r="AK85" s="81"/>
      <c r="AL85" s="81"/>
      <c r="AM85" s="81"/>
      <c r="AN85" s="81"/>
      <c r="AO85" s="81"/>
      <c r="AP85" s="81"/>
      <c r="AQ85" s="81"/>
      <c r="AR85" s="81"/>
      <c r="AS85" s="81"/>
      <c r="AT85" s="81"/>
      <c r="AU85" s="27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7">
        <f t="shared" si="10"/>
        <v>0</v>
      </c>
      <c r="AW85" s="30" t="str">
        <f t="shared" si="9"/>
        <v xml:space="preserve"> </v>
      </c>
      <c r="AX85" s="30" t="str">
        <f>IFERROR(IF(VLOOKUP(C85,'Overdue Credits'!$A:$F,6,0)&gt;2,"High Risk Customer",IF(VLOOKUP(C85,'Overdue Credits'!$A:$F,6,0)&gt;0,"Medium Risk Customer","Low Risk Customer")),"Low Risk Customer")</f>
        <v>Medium Risk Customer</v>
      </c>
      <c r="AY85" s="81"/>
      <c r="AZ85" s="81"/>
    </row>
    <row r="86" spans="1:52" x14ac:dyDescent="0.25">
      <c r="A86" s="99">
        <v>78</v>
      </c>
      <c r="B86" s="100" t="s">
        <v>113</v>
      </c>
      <c r="C86" s="100" t="s">
        <v>146</v>
      </c>
      <c r="D86" s="100"/>
      <c r="E86" s="100" t="s">
        <v>147</v>
      </c>
      <c r="F86" s="100" t="s">
        <v>20</v>
      </c>
      <c r="G86" s="25">
        <f t="shared" si="7"/>
        <v>0</v>
      </c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27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7">
        <f t="shared" si="8"/>
        <v>0</v>
      </c>
      <c r="AF86" s="105"/>
      <c r="AG86" s="81"/>
      <c r="AH86" s="81"/>
      <c r="AI86" s="103"/>
      <c r="AJ86" s="106"/>
      <c r="AK86" s="81"/>
      <c r="AL86" s="81"/>
      <c r="AM86" s="81"/>
      <c r="AN86" s="81"/>
      <c r="AO86" s="81"/>
      <c r="AP86" s="81"/>
      <c r="AQ86" s="81"/>
      <c r="AR86" s="81"/>
      <c r="AS86" s="81"/>
      <c r="AT86" s="81"/>
      <c r="AU86" s="27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7">
        <f t="shared" si="10"/>
        <v>0</v>
      </c>
      <c r="AW86" s="30" t="str">
        <f t="shared" si="9"/>
        <v xml:space="preserve"> </v>
      </c>
      <c r="AX86" s="30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81"/>
      <c r="AZ86" s="81"/>
    </row>
    <row r="87" spans="1:52" x14ac:dyDescent="0.25">
      <c r="A87" s="99">
        <v>79</v>
      </c>
      <c r="B87" s="100" t="s">
        <v>113</v>
      </c>
      <c r="C87" s="100" t="s">
        <v>142</v>
      </c>
      <c r="D87" s="100"/>
      <c r="E87" s="100" t="s">
        <v>143</v>
      </c>
      <c r="F87" s="100" t="s">
        <v>933</v>
      </c>
      <c r="G87" s="25">
        <f t="shared" si="7"/>
        <v>0</v>
      </c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27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7">
        <f t="shared" si="8"/>
        <v>0</v>
      </c>
      <c r="AF87" s="105"/>
      <c r="AG87" s="81"/>
      <c r="AH87" s="81"/>
      <c r="AI87" s="103"/>
      <c r="AJ87" s="106"/>
      <c r="AK87" s="81"/>
      <c r="AL87" s="81"/>
      <c r="AM87" s="81"/>
      <c r="AN87" s="81"/>
      <c r="AO87" s="81"/>
      <c r="AP87" s="81"/>
      <c r="AQ87" s="81"/>
      <c r="AR87" s="81"/>
      <c r="AS87" s="81"/>
      <c r="AT87" s="81"/>
      <c r="AU87" s="27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7">
        <f t="shared" si="10"/>
        <v>0</v>
      </c>
      <c r="AW87" s="30" t="str">
        <f t="shared" si="9"/>
        <v xml:space="preserve"> </v>
      </c>
      <c r="AX87" s="30" t="str">
        <f>IFERROR(IF(VLOOKUP(C87,'Overdue Credits'!$A:$F,6,0)&gt;2,"High Risk Customer",IF(VLOOKUP(C87,'Overdue Credits'!$A:$F,6,0)&gt;0,"Medium Risk Customer","Low Risk Customer")),"Low Risk Customer")</f>
        <v>Medium Risk Customer</v>
      </c>
      <c r="AY87" s="81"/>
      <c r="AZ87" s="81"/>
    </row>
    <row r="88" spans="1:52" x14ac:dyDescent="0.25">
      <c r="A88" s="99">
        <v>80</v>
      </c>
      <c r="B88" s="100" t="s">
        <v>113</v>
      </c>
      <c r="C88" s="100" t="s">
        <v>1104</v>
      </c>
      <c r="D88" s="100"/>
      <c r="E88" s="100" t="s">
        <v>1105</v>
      </c>
      <c r="F88" s="100" t="s">
        <v>516</v>
      </c>
      <c r="G88" s="25">
        <f>SUM(H88:AB88)</f>
        <v>0</v>
      </c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27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7">
        <f>SUM(AF88:AT88)</f>
        <v>0</v>
      </c>
      <c r="AF88" s="105"/>
      <c r="AG88" s="81"/>
      <c r="AH88" s="81"/>
      <c r="AI88" s="104"/>
      <c r="AJ88" s="81"/>
      <c r="AK88" s="81"/>
      <c r="AL88" s="81"/>
      <c r="AM88" s="81"/>
      <c r="AN88" s="81"/>
      <c r="AO88" s="81"/>
      <c r="AP88" s="81"/>
      <c r="AQ88" s="81"/>
      <c r="AR88" s="81"/>
      <c r="AS88" s="81"/>
      <c r="AT88" s="81"/>
      <c r="AU88" s="27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7">
        <f>AC88*0.35</f>
        <v>0</v>
      </c>
      <c r="AW88" s="30" t="str">
        <f>IF(AU88&gt;AV88,"Credit is above Limit. Requires HOTM approval",IF(AU88=0," ",IF(AV88&gt;=AU88,"Credit is within Limit","CheckInput")))</f>
        <v xml:space="preserve"> </v>
      </c>
      <c r="AX88" s="30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81"/>
      <c r="AZ88" s="81"/>
    </row>
    <row r="89" spans="1:52" x14ac:dyDescent="0.25">
      <c r="A89" s="99">
        <v>81</v>
      </c>
      <c r="B89" s="100" t="s">
        <v>113</v>
      </c>
      <c r="C89" s="100" t="s">
        <v>1135</v>
      </c>
      <c r="D89" s="100"/>
      <c r="E89" s="100" t="s">
        <v>1136</v>
      </c>
      <c r="F89" s="100" t="s">
        <v>11</v>
      </c>
      <c r="G89" s="25">
        <f t="shared" si="7"/>
        <v>0</v>
      </c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27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7">
        <f t="shared" si="8"/>
        <v>0</v>
      </c>
      <c r="AF89" s="105"/>
      <c r="AG89" s="81"/>
      <c r="AH89" s="81"/>
      <c r="AI89" s="104"/>
      <c r="AJ89" s="81"/>
      <c r="AK89" s="81"/>
      <c r="AL89" s="81"/>
      <c r="AM89" s="81"/>
      <c r="AN89" s="81"/>
      <c r="AO89" s="81"/>
      <c r="AP89" s="81"/>
      <c r="AQ89" s="81"/>
      <c r="AR89" s="81"/>
      <c r="AS89" s="81"/>
      <c r="AT89" s="81"/>
      <c r="AU89" s="27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7">
        <f t="shared" si="10"/>
        <v>0</v>
      </c>
      <c r="AW89" s="30" t="str">
        <f t="shared" si="9"/>
        <v xml:space="preserve"> </v>
      </c>
      <c r="AX89" s="30" t="str">
        <f>IFERROR(IF(VLOOKUP(C89,'Overdue Credits'!$A:$F,6,0)&gt;2,"High Risk Customer",IF(VLOOKUP(C89,'Overdue Credits'!$A:$F,6,0)&gt;0,"Medium Risk Customer","Low Risk Customer")),"Low Risk Customer")</f>
        <v>High Risk Customer</v>
      </c>
      <c r="AY89" s="81"/>
      <c r="AZ89" s="81"/>
    </row>
    <row r="90" spans="1:52" x14ac:dyDescent="0.25">
      <c r="A90" s="99">
        <v>82</v>
      </c>
      <c r="B90" s="100" t="s">
        <v>666</v>
      </c>
      <c r="C90" s="100" t="s">
        <v>849</v>
      </c>
      <c r="D90" s="100"/>
      <c r="E90" s="100" t="s">
        <v>850</v>
      </c>
      <c r="F90" s="100" t="s">
        <v>13</v>
      </c>
      <c r="G90" s="25">
        <f t="shared" si="7"/>
        <v>0</v>
      </c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  <c r="AC90" s="27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7">
        <f t="shared" si="8"/>
        <v>0</v>
      </c>
      <c r="AF90" s="105"/>
      <c r="AG90" s="81"/>
      <c r="AH90" s="81"/>
      <c r="AI90" s="104"/>
      <c r="AJ90" s="81"/>
      <c r="AK90" s="81"/>
      <c r="AL90" s="81"/>
      <c r="AM90" s="81"/>
      <c r="AN90" s="81"/>
      <c r="AO90" s="81"/>
      <c r="AP90" s="81"/>
      <c r="AQ90" s="81"/>
      <c r="AR90" s="81"/>
      <c r="AS90" s="81"/>
      <c r="AT90" s="81"/>
      <c r="AU90" s="27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7">
        <f t="shared" si="10"/>
        <v>0</v>
      </c>
      <c r="AW90" s="30" t="str">
        <f t="shared" si="9"/>
        <v xml:space="preserve"> </v>
      </c>
      <c r="AX90" s="30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81"/>
      <c r="AZ90" s="81"/>
    </row>
    <row r="91" spans="1:52" x14ac:dyDescent="0.25">
      <c r="A91" s="99">
        <v>83</v>
      </c>
      <c r="B91" s="100" t="s">
        <v>666</v>
      </c>
      <c r="C91" s="100" t="s">
        <v>139</v>
      </c>
      <c r="D91" s="100"/>
      <c r="E91" s="100" t="s">
        <v>140</v>
      </c>
      <c r="F91" s="100" t="s">
        <v>13</v>
      </c>
      <c r="G91" s="25">
        <f t="shared" si="7"/>
        <v>0</v>
      </c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27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27">
        <f t="shared" si="8"/>
        <v>0</v>
      </c>
      <c r="AF91" s="105"/>
      <c r="AG91" s="81"/>
      <c r="AH91" s="81"/>
      <c r="AI91" s="104"/>
      <c r="AJ91" s="81"/>
      <c r="AK91" s="81"/>
      <c r="AL91" s="81"/>
      <c r="AM91" s="81"/>
      <c r="AN91" s="81"/>
      <c r="AO91" s="81"/>
      <c r="AP91" s="81"/>
      <c r="AQ91" s="81"/>
      <c r="AR91" s="81"/>
      <c r="AS91" s="81"/>
      <c r="AT91" s="81"/>
      <c r="AU91" s="27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7">
        <f t="shared" si="10"/>
        <v>0</v>
      </c>
      <c r="AW91" s="30" t="str">
        <f t="shared" si="9"/>
        <v xml:space="preserve"> </v>
      </c>
      <c r="AX91" s="30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81"/>
      <c r="AZ91" s="81"/>
    </row>
    <row r="92" spans="1:52" x14ac:dyDescent="0.25">
      <c r="A92" s="99">
        <v>84</v>
      </c>
      <c r="B92" s="100" t="s">
        <v>666</v>
      </c>
      <c r="C92" s="100" t="s">
        <v>130</v>
      </c>
      <c r="D92" s="100"/>
      <c r="E92" s="100" t="s">
        <v>131</v>
      </c>
      <c r="F92" s="100" t="s">
        <v>43</v>
      </c>
      <c r="G92" s="25">
        <f t="shared" si="7"/>
        <v>0</v>
      </c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  <c r="AC92" s="27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7">
        <f t="shared" si="8"/>
        <v>0</v>
      </c>
      <c r="AF92" s="105"/>
      <c r="AG92" s="81"/>
      <c r="AH92" s="81"/>
      <c r="AI92" s="104"/>
      <c r="AJ92" s="81"/>
      <c r="AK92" s="81"/>
      <c r="AL92" s="81"/>
      <c r="AM92" s="81"/>
      <c r="AN92" s="81"/>
      <c r="AO92" s="81"/>
      <c r="AP92" s="81"/>
      <c r="AQ92" s="81"/>
      <c r="AR92" s="81"/>
      <c r="AS92" s="81"/>
      <c r="AT92" s="81"/>
      <c r="AU92" s="27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7">
        <f t="shared" si="10"/>
        <v>0</v>
      </c>
      <c r="AW92" s="30" t="str">
        <f t="shared" si="9"/>
        <v xml:space="preserve"> </v>
      </c>
      <c r="AX92" s="30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81"/>
      <c r="AZ92" s="81"/>
    </row>
    <row r="93" spans="1:52" x14ac:dyDescent="0.25">
      <c r="A93" s="99">
        <v>85</v>
      </c>
      <c r="B93" s="100" t="s">
        <v>666</v>
      </c>
      <c r="C93" s="100" t="s">
        <v>132</v>
      </c>
      <c r="D93" s="100"/>
      <c r="E93" s="100" t="s">
        <v>717</v>
      </c>
      <c r="F93" s="100" t="s">
        <v>43</v>
      </c>
      <c r="G93" s="25">
        <f t="shared" si="7"/>
        <v>0</v>
      </c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27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7">
        <f t="shared" si="8"/>
        <v>0</v>
      </c>
      <c r="AF93" s="105"/>
      <c r="AG93" s="81"/>
      <c r="AH93" s="81"/>
      <c r="AI93" s="104"/>
      <c r="AJ93" s="81"/>
      <c r="AK93" s="81"/>
      <c r="AL93" s="81"/>
      <c r="AM93" s="81"/>
      <c r="AN93" s="81"/>
      <c r="AO93" s="81"/>
      <c r="AP93" s="81"/>
      <c r="AQ93" s="81"/>
      <c r="AR93" s="81"/>
      <c r="AS93" s="81"/>
      <c r="AT93" s="81"/>
      <c r="AU93" s="27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7">
        <f t="shared" si="10"/>
        <v>0</v>
      </c>
      <c r="AW93" s="30" t="str">
        <f t="shared" si="9"/>
        <v xml:space="preserve"> </v>
      </c>
      <c r="AX93" s="30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81"/>
      <c r="AZ93" s="81"/>
    </row>
    <row r="94" spans="1:52" x14ac:dyDescent="0.25">
      <c r="A94" s="99">
        <v>86</v>
      </c>
      <c r="B94" s="100" t="s">
        <v>666</v>
      </c>
      <c r="C94" s="100" t="s">
        <v>128</v>
      </c>
      <c r="D94" s="100"/>
      <c r="E94" s="100" t="s">
        <v>909</v>
      </c>
      <c r="F94" s="100" t="s">
        <v>20</v>
      </c>
      <c r="G94" s="25">
        <f t="shared" si="7"/>
        <v>0</v>
      </c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27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7">
        <f t="shared" si="8"/>
        <v>0</v>
      </c>
      <c r="AF94" s="105"/>
      <c r="AG94" s="81"/>
      <c r="AH94" s="81"/>
      <c r="AI94" s="104"/>
      <c r="AJ94" s="81"/>
      <c r="AK94" s="81"/>
      <c r="AL94" s="81"/>
      <c r="AM94" s="81"/>
      <c r="AN94" s="81"/>
      <c r="AO94" s="81"/>
      <c r="AP94" s="81"/>
      <c r="AQ94" s="81"/>
      <c r="AR94" s="81"/>
      <c r="AS94" s="81"/>
      <c r="AT94" s="81"/>
      <c r="AU94" s="27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7">
        <f t="shared" si="10"/>
        <v>0</v>
      </c>
      <c r="AW94" s="30" t="str">
        <f t="shared" si="9"/>
        <v xml:space="preserve"> </v>
      </c>
      <c r="AX94" s="30" t="str">
        <f>IFERROR(IF(VLOOKUP(C94,'Overdue Credits'!$A:$F,6,0)&gt;2,"High Risk Customer",IF(VLOOKUP(C94,'Overdue Credits'!$A:$F,6,0)&gt;0,"Medium Risk Customer","Low Risk Customer")),"Low Risk Customer")</f>
        <v>Medium Risk Customer</v>
      </c>
      <c r="AY94" s="81"/>
      <c r="AZ94" s="81"/>
    </row>
    <row r="95" spans="1:52" x14ac:dyDescent="0.25">
      <c r="A95" s="99">
        <v>87</v>
      </c>
      <c r="B95" s="100" t="s">
        <v>666</v>
      </c>
      <c r="C95" s="100" t="s">
        <v>109</v>
      </c>
      <c r="D95" s="100"/>
      <c r="E95" s="100" t="s">
        <v>902</v>
      </c>
      <c r="F95" s="100" t="s">
        <v>11</v>
      </c>
      <c r="G95" s="25">
        <f t="shared" si="7"/>
        <v>0</v>
      </c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27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7">
        <f t="shared" si="8"/>
        <v>0</v>
      </c>
      <c r="AF95" s="105"/>
      <c r="AG95" s="81"/>
      <c r="AH95" s="81"/>
      <c r="AI95" s="104"/>
      <c r="AJ95" s="81"/>
      <c r="AK95" s="81"/>
      <c r="AL95" s="81"/>
      <c r="AM95" s="81"/>
      <c r="AN95" s="81"/>
      <c r="AO95" s="81"/>
      <c r="AP95" s="81"/>
      <c r="AQ95" s="81"/>
      <c r="AR95" s="81"/>
      <c r="AS95" s="81"/>
      <c r="AT95" s="81"/>
      <c r="AU95" s="27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7">
        <f t="shared" si="10"/>
        <v>0</v>
      </c>
      <c r="AW95" s="30" t="str">
        <f t="shared" si="9"/>
        <v xml:space="preserve"> </v>
      </c>
      <c r="AX95" s="30" t="str">
        <f>IFERROR(IF(VLOOKUP(C95,'Overdue Credits'!$A:$F,6,0)&gt;2,"High Risk Customer",IF(VLOOKUP(C95,'Overdue Credits'!$A:$F,6,0)&gt;0,"Medium Risk Customer","Low Risk Customer")),"Low Risk Customer")</f>
        <v>Medium Risk Customer</v>
      </c>
      <c r="AY95" s="81"/>
      <c r="AZ95" s="81"/>
    </row>
    <row r="96" spans="1:52" x14ac:dyDescent="0.25">
      <c r="A96" s="99">
        <v>88</v>
      </c>
      <c r="B96" s="100" t="s">
        <v>666</v>
      </c>
      <c r="C96" s="100" t="s">
        <v>138</v>
      </c>
      <c r="D96" s="100"/>
      <c r="E96" s="100" t="s">
        <v>886</v>
      </c>
      <c r="F96" s="100" t="s">
        <v>20</v>
      </c>
      <c r="G96" s="25">
        <f t="shared" si="7"/>
        <v>0</v>
      </c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27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7">
        <f t="shared" si="8"/>
        <v>0</v>
      </c>
      <c r="AF96" s="105"/>
      <c r="AG96" s="81"/>
      <c r="AH96" s="81"/>
      <c r="AI96" s="104"/>
      <c r="AJ96" s="81"/>
      <c r="AK96" s="81"/>
      <c r="AL96" s="81"/>
      <c r="AM96" s="81"/>
      <c r="AN96" s="81"/>
      <c r="AO96" s="81"/>
      <c r="AP96" s="81"/>
      <c r="AQ96" s="81"/>
      <c r="AR96" s="81"/>
      <c r="AS96" s="81"/>
      <c r="AT96" s="81"/>
      <c r="AU96" s="27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7">
        <f t="shared" si="10"/>
        <v>0</v>
      </c>
      <c r="AW96" s="30" t="str">
        <f t="shared" si="9"/>
        <v xml:space="preserve"> </v>
      </c>
      <c r="AX96" s="30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81"/>
      <c r="AZ96" s="81"/>
    </row>
    <row r="97" spans="1:52" x14ac:dyDescent="0.25">
      <c r="A97" s="99">
        <v>89</v>
      </c>
      <c r="B97" s="99" t="s">
        <v>666</v>
      </c>
      <c r="C97" s="99" t="s">
        <v>137</v>
      </c>
      <c r="D97" s="99"/>
      <c r="E97" s="99" t="s">
        <v>901</v>
      </c>
      <c r="F97" s="99" t="s">
        <v>11</v>
      </c>
      <c r="G97" s="25">
        <f t="shared" si="7"/>
        <v>0</v>
      </c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98"/>
      <c r="AA97" s="98"/>
      <c r="AB97" s="98"/>
      <c r="AC97" s="27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7">
        <f t="shared" si="8"/>
        <v>0</v>
      </c>
      <c r="AF97" s="102"/>
      <c r="AG97" s="103"/>
      <c r="AH97" s="103"/>
      <c r="AI97" s="104"/>
      <c r="AJ97" s="103"/>
      <c r="AK97" s="103"/>
      <c r="AL97" s="103"/>
      <c r="AM97" s="103"/>
      <c r="AN97" s="103"/>
      <c r="AO97" s="103"/>
      <c r="AP97" s="103"/>
      <c r="AQ97" s="103"/>
      <c r="AR97" s="103"/>
      <c r="AS97" s="103"/>
      <c r="AT97" s="103"/>
      <c r="AU97" s="27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7">
        <f t="shared" si="10"/>
        <v>0</v>
      </c>
      <c r="AW97" s="30" t="str">
        <f t="shared" si="9"/>
        <v xml:space="preserve"> </v>
      </c>
      <c r="AX97" s="30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81"/>
      <c r="AZ97" s="81"/>
    </row>
    <row r="98" spans="1:52" x14ac:dyDescent="0.25">
      <c r="A98" s="99">
        <v>90</v>
      </c>
      <c r="B98" s="99" t="s">
        <v>666</v>
      </c>
      <c r="C98" s="100" t="s">
        <v>129</v>
      </c>
      <c r="D98" s="100"/>
      <c r="E98" s="100" t="s">
        <v>723</v>
      </c>
      <c r="F98" s="99" t="s">
        <v>20</v>
      </c>
      <c r="G98" s="25">
        <f t="shared" si="7"/>
        <v>0</v>
      </c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27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7">
        <f t="shared" si="8"/>
        <v>0</v>
      </c>
      <c r="AF98" s="105"/>
      <c r="AG98" s="81"/>
      <c r="AH98" s="81"/>
      <c r="AI98" s="104"/>
      <c r="AJ98" s="81"/>
      <c r="AK98" s="81"/>
      <c r="AL98" s="81"/>
      <c r="AM98" s="81"/>
      <c r="AN98" s="81"/>
      <c r="AO98" s="81"/>
      <c r="AP98" s="81"/>
      <c r="AQ98" s="81"/>
      <c r="AR98" s="81"/>
      <c r="AS98" s="81"/>
      <c r="AT98" s="81"/>
      <c r="AU98" s="27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7">
        <f t="shared" si="10"/>
        <v>0</v>
      </c>
      <c r="AW98" s="30" t="str">
        <f t="shared" si="9"/>
        <v xml:space="preserve"> </v>
      </c>
      <c r="AX98" s="30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81"/>
      <c r="AZ98" s="81"/>
    </row>
    <row r="99" spans="1:52" x14ac:dyDescent="0.25">
      <c r="A99" s="99">
        <v>91</v>
      </c>
      <c r="B99" s="99" t="s">
        <v>666</v>
      </c>
      <c r="C99" s="99" t="s">
        <v>135</v>
      </c>
      <c r="D99" s="99"/>
      <c r="E99" s="99" t="s">
        <v>724</v>
      </c>
      <c r="F99" s="99" t="s">
        <v>43</v>
      </c>
      <c r="G99" s="25">
        <f t="shared" si="7"/>
        <v>0</v>
      </c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27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27">
        <f t="shared" si="8"/>
        <v>0</v>
      </c>
      <c r="AF99" s="105"/>
      <c r="AG99" s="81"/>
      <c r="AH99" s="81"/>
      <c r="AI99" s="104"/>
      <c r="AJ99" s="81"/>
      <c r="AK99" s="81"/>
      <c r="AL99" s="81"/>
      <c r="AM99" s="81"/>
      <c r="AN99" s="81"/>
      <c r="AO99" s="81"/>
      <c r="AP99" s="81"/>
      <c r="AQ99" s="81"/>
      <c r="AR99" s="81"/>
      <c r="AS99" s="81"/>
      <c r="AT99" s="81"/>
      <c r="AU99" s="27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7">
        <f t="shared" si="10"/>
        <v>0</v>
      </c>
      <c r="AW99" s="30" t="str">
        <f t="shared" si="9"/>
        <v xml:space="preserve"> </v>
      </c>
      <c r="AX99" s="30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81"/>
      <c r="AZ99" s="81"/>
    </row>
    <row r="100" spans="1:52" x14ac:dyDescent="0.25">
      <c r="A100" s="99">
        <v>92</v>
      </c>
      <c r="B100" s="99" t="s">
        <v>666</v>
      </c>
      <c r="C100" s="99" t="s">
        <v>133</v>
      </c>
      <c r="D100" s="99"/>
      <c r="E100" s="99" t="s">
        <v>134</v>
      </c>
      <c r="F100" s="99" t="s">
        <v>516</v>
      </c>
      <c r="G100" s="25">
        <f t="shared" si="7"/>
        <v>0</v>
      </c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  <c r="AA100" s="98"/>
      <c r="AB100" s="98"/>
      <c r="AC100" s="27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7">
        <f t="shared" si="8"/>
        <v>0</v>
      </c>
      <c r="AF100" s="105"/>
      <c r="AG100" s="81"/>
      <c r="AH100" s="81"/>
      <c r="AI100" s="104"/>
      <c r="AJ100" s="81"/>
      <c r="AK100" s="81"/>
      <c r="AL100" s="81"/>
      <c r="AM100" s="81"/>
      <c r="AN100" s="81"/>
      <c r="AO100" s="81"/>
      <c r="AP100" s="81"/>
      <c r="AQ100" s="81"/>
      <c r="AR100" s="81"/>
      <c r="AS100" s="81"/>
      <c r="AT100" s="81"/>
      <c r="AU100" s="27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7">
        <f t="shared" si="10"/>
        <v>0</v>
      </c>
      <c r="AW100" s="30" t="str">
        <f t="shared" si="9"/>
        <v xml:space="preserve"> </v>
      </c>
      <c r="AX100" s="30" t="str">
        <f>IFERROR(IF(VLOOKUP(C100,'Overdue Credits'!$A:$F,6,0)&gt;2,"High Risk Customer",IF(VLOOKUP(C100,'Overdue Credits'!$A:$F,6,0)&gt;0,"Medium Risk Customer","Low Risk Customer")),"Low Risk Customer")</f>
        <v>High Risk Customer</v>
      </c>
      <c r="AY100" s="81"/>
      <c r="AZ100" s="81"/>
    </row>
    <row r="101" spans="1:52" x14ac:dyDescent="0.25">
      <c r="A101" s="99">
        <v>93</v>
      </c>
      <c r="B101" s="99" t="s">
        <v>113</v>
      </c>
      <c r="C101" s="99" t="s">
        <v>1161</v>
      </c>
      <c r="D101" s="99"/>
      <c r="E101" s="99" t="s">
        <v>1164</v>
      </c>
      <c r="F101" s="99" t="s">
        <v>516</v>
      </c>
      <c r="G101" s="25">
        <f t="shared" ref="G101:G104" si="11">SUM(H101:AB101)</f>
        <v>0</v>
      </c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  <c r="AA101" s="98"/>
      <c r="AB101" s="98"/>
      <c r="AC101" s="27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27">
        <f t="shared" ref="AE101:AE104" si="12">SUM(AF101:AT101)</f>
        <v>0</v>
      </c>
      <c r="AF101" s="105"/>
      <c r="AG101" s="81"/>
      <c r="AH101" s="81"/>
      <c r="AI101" s="104"/>
      <c r="AJ101" s="81"/>
      <c r="AK101" s="81"/>
      <c r="AL101" s="81"/>
      <c r="AM101" s="81"/>
      <c r="AN101" s="81"/>
      <c r="AO101" s="81"/>
      <c r="AP101" s="81"/>
      <c r="AQ101" s="81"/>
      <c r="AR101" s="81"/>
      <c r="AS101" s="81"/>
      <c r="AT101" s="81"/>
      <c r="AU101" s="27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7">
        <f t="shared" ref="AV101:AV104" si="13">AC101*0.35</f>
        <v>0</v>
      </c>
      <c r="AW101" s="30" t="str">
        <f t="shared" ref="AW101:AW104" si="14">IF(AU101&gt;AV101,"Credit is above Limit. Requires HOTM approval",IF(AU101=0," ",IF(AV101&gt;=AU101,"Credit is within Limit","CheckInput")))</f>
        <v xml:space="preserve"> </v>
      </c>
      <c r="AX101" s="30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81"/>
      <c r="AZ101" s="81"/>
    </row>
    <row r="102" spans="1:52" x14ac:dyDescent="0.25">
      <c r="A102" s="99">
        <v>94</v>
      </c>
      <c r="B102" s="99" t="s">
        <v>1120</v>
      </c>
      <c r="C102" s="99" t="s">
        <v>1162</v>
      </c>
      <c r="D102" s="99"/>
      <c r="E102" s="99" t="s">
        <v>1165</v>
      </c>
      <c r="F102" s="99" t="s">
        <v>516</v>
      </c>
      <c r="G102" s="25">
        <f t="shared" si="11"/>
        <v>0</v>
      </c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  <c r="AA102" s="98"/>
      <c r="AB102" s="98"/>
      <c r="AC102" s="27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27">
        <f t="shared" si="12"/>
        <v>0</v>
      </c>
      <c r="AF102" s="105"/>
      <c r="AG102" s="81"/>
      <c r="AH102" s="81"/>
      <c r="AI102" s="104"/>
      <c r="AJ102" s="81"/>
      <c r="AK102" s="81"/>
      <c r="AL102" s="81"/>
      <c r="AM102" s="81"/>
      <c r="AN102" s="81"/>
      <c r="AO102" s="81"/>
      <c r="AP102" s="81"/>
      <c r="AQ102" s="81"/>
      <c r="AR102" s="81"/>
      <c r="AS102" s="81"/>
      <c r="AT102" s="81"/>
      <c r="AU102" s="27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7">
        <f t="shared" si="13"/>
        <v>0</v>
      </c>
      <c r="AW102" s="30" t="str">
        <f t="shared" si="14"/>
        <v xml:space="preserve"> </v>
      </c>
      <c r="AX102" s="30" t="str">
        <f>IFERROR(IF(VLOOKUP(C102,'Overdue Credits'!$A:$F,6,0)&gt;2,"High Risk Customer",IF(VLOOKUP(C102,'Overdue Credits'!$A:$F,6,0)&gt;0,"Medium Risk Customer","Low Risk Customer")),"Low Risk Customer")</f>
        <v>Low Risk Customer</v>
      </c>
      <c r="AY102" s="81"/>
      <c r="AZ102" s="81"/>
    </row>
    <row r="103" spans="1:52" x14ac:dyDescent="0.25">
      <c r="A103" s="99">
        <v>95</v>
      </c>
      <c r="B103" s="99" t="s">
        <v>666</v>
      </c>
      <c r="C103" s="99" t="s">
        <v>1145</v>
      </c>
      <c r="D103" s="99"/>
      <c r="E103" s="99" t="s">
        <v>1166</v>
      </c>
      <c r="F103" s="99" t="s">
        <v>516</v>
      </c>
      <c r="G103" s="25">
        <f t="shared" si="11"/>
        <v>0</v>
      </c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  <c r="AA103" s="98"/>
      <c r="AB103" s="98"/>
      <c r="AC103" s="27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27">
        <f t="shared" si="12"/>
        <v>0</v>
      </c>
      <c r="AF103" s="105"/>
      <c r="AG103" s="81"/>
      <c r="AH103" s="81"/>
      <c r="AI103" s="104"/>
      <c r="AJ103" s="81"/>
      <c r="AK103" s="81"/>
      <c r="AL103" s="81"/>
      <c r="AM103" s="81"/>
      <c r="AN103" s="81"/>
      <c r="AO103" s="81"/>
      <c r="AP103" s="81"/>
      <c r="AQ103" s="81"/>
      <c r="AR103" s="81"/>
      <c r="AS103" s="81"/>
      <c r="AT103" s="81"/>
      <c r="AU103" s="27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7">
        <f t="shared" si="13"/>
        <v>0</v>
      </c>
      <c r="AW103" s="30" t="str">
        <f t="shared" si="14"/>
        <v xml:space="preserve"> </v>
      </c>
      <c r="AX103" s="30" t="str">
        <f>IFERROR(IF(VLOOKUP(C103,'Overdue Credits'!$A:$F,6,0)&gt;2,"High Risk Customer",IF(VLOOKUP(C103,'Overdue Credits'!$A:$F,6,0)&gt;0,"Medium Risk Customer","Low Risk Customer")),"Low Risk Customer")</f>
        <v>Low Risk Customer</v>
      </c>
      <c r="AY103" s="81"/>
      <c r="AZ103" s="81"/>
    </row>
    <row r="104" spans="1:52" x14ac:dyDescent="0.25">
      <c r="A104" s="99">
        <v>96</v>
      </c>
      <c r="B104" s="99" t="s">
        <v>118</v>
      </c>
      <c r="C104" s="99" t="s">
        <v>1163</v>
      </c>
      <c r="D104" s="99"/>
      <c r="E104" s="99" t="s">
        <v>1153</v>
      </c>
      <c r="F104" s="99" t="s">
        <v>516</v>
      </c>
      <c r="G104" s="25">
        <f t="shared" si="11"/>
        <v>0</v>
      </c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  <c r="AA104" s="98"/>
      <c r="AB104" s="98"/>
      <c r="AC104" s="27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27">
        <f t="shared" si="12"/>
        <v>0</v>
      </c>
      <c r="AF104" s="105"/>
      <c r="AG104" s="81"/>
      <c r="AH104" s="81"/>
      <c r="AI104" s="104"/>
      <c r="AJ104" s="81"/>
      <c r="AK104" s="81"/>
      <c r="AL104" s="81"/>
      <c r="AM104" s="81"/>
      <c r="AN104" s="81"/>
      <c r="AO104" s="81"/>
      <c r="AP104" s="81"/>
      <c r="AQ104" s="81"/>
      <c r="AR104" s="81"/>
      <c r="AS104" s="81"/>
      <c r="AT104" s="81"/>
      <c r="AU104" s="27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7">
        <f t="shared" si="13"/>
        <v>0</v>
      </c>
      <c r="AW104" s="30" t="str">
        <f t="shared" si="14"/>
        <v xml:space="preserve"> </v>
      </c>
      <c r="AX104" s="30" t="str">
        <f>IFERROR(IF(VLOOKUP(C104,'Overdue Credits'!$A:$F,6,0)&gt;2,"High Risk Customer",IF(VLOOKUP(C104,'Overdue Credits'!$A:$F,6,0)&gt;0,"Medium Risk Customer","Low Risk Customer")),"Low Risk Customer")</f>
        <v>Low Risk Customer</v>
      </c>
      <c r="AY104" s="81"/>
      <c r="AZ104" s="81"/>
    </row>
  </sheetData>
  <sheetProtection algorithmName="SHA-512" hashValue="4UBddr0poe2ed5m86wVXEfEBAmkDEuoP2l6Nt2MOA973nNQ7lJEat890Z0MabLuvnmLrw9kl9YfG/3WWlJENyQ==" saltValue="YbIzqQbYOdW2CcoR9aMfFg==" spinCount="100000" sheet="1" autoFilter="0"/>
  <protectedRanges>
    <protectedRange sqref="T57:T59 H58:H59 L58:S59 U58:U59 I57:K59 H60:U61 W57:AB61" name="Range1_1_1"/>
    <protectedRange sqref="T62:T69 T71:T81 I62:K69 I71:K81 W62:AB69 W71:AB81" name="Range1_4_1"/>
    <protectedRange sqref="V9:V48 V50:V69 H9:U34 W9:AB34 V71:V96" name="Range1_3"/>
    <protectedRange sqref="W82:AB96 H82:U96" name="Range1_2_1"/>
    <protectedRange sqref="H98:AB98" name="Range1_6"/>
    <protectedRange sqref="H97:AB97" name="Range1_3_1"/>
    <protectedRange sqref="H99:AB99" name="Range1_3_2"/>
    <protectedRange sqref="V100:V104" name="Range1_3_2_1"/>
    <protectedRange sqref="W100:AB104 H100:U104" name="Range1_2_3"/>
  </protectedRanges>
  <autoFilter ref="A8:AX100" xr:uid="{00000000-0009-0000-0000-000001000000}">
    <sortState xmlns:xlrd2="http://schemas.microsoft.com/office/spreadsheetml/2017/richdata2" ref="A9:AX100">
      <sortCondition ref="B8:B96"/>
    </sortState>
  </autoFilter>
  <mergeCells count="3">
    <mergeCell ref="B4:E5"/>
    <mergeCell ref="H4:AC5"/>
    <mergeCell ref="AE4:AX5"/>
  </mergeCells>
  <conditionalFormatting sqref="AY1:AY3 AY7 AW61:AW69 AW8:AW59 AW71:AW87 AW105:AW1048576 AW89:AW93">
    <cfRule type="cellIs" dxfId="119" priority="45" operator="equal">
      <formula>"Credit is above Limit. Requires HOTM approval"</formula>
    </cfRule>
    <cfRule type="cellIs" dxfId="118" priority="46" operator="equal">
      <formula>"Credit is within limit"</formula>
    </cfRule>
  </conditionalFormatting>
  <conditionalFormatting sqref="F2">
    <cfRule type="cellIs" dxfId="117" priority="44" operator="greaterThan">
      <formula>$F$1</formula>
    </cfRule>
  </conditionalFormatting>
  <conditionalFormatting sqref="AX8">
    <cfRule type="cellIs" dxfId="116" priority="42" operator="equal">
      <formula>"Credit is above Limit. Requires HOTM approval"</formula>
    </cfRule>
    <cfRule type="cellIs" dxfId="115" priority="43" operator="equal">
      <formula>"Credit is within limit"</formula>
    </cfRule>
  </conditionalFormatting>
  <conditionalFormatting sqref="AW70">
    <cfRule type="cellIs" dxfId="114" priority="37" operator="equal">
      <formula>"Credit is above Limit. Requires HOTM approval"</formula>
    </cfRule>
    <cfRule type="cellIs" dxfId="113" priority="38" operator="equal">
      <formula>"Credit is within limit"</formula>
    </cfRule>
  </conditionalFormatting>
  <conditionalFormatting sqref="AW60">
    <cfRule type="cellIs" dxfId="112" priority="33" operator="equal">
      <formula>"Credit is above Limit. Requires HOTM approval"</formula>
    </cfRule>
    <cfRule type="cellIs" dxfId="111" priority="34" operator="equal">
      <formula>"Credit is within limit"</formula>
    </cfRule>
  </conditionalFormatting>
  <conditionalFormatting sqref="AW94:AW96">
    <cfRule type="cellIs" dxfId="110" priority="24" operator="equal">
      <formula>"Credit is above Limit. Requires HOTM approval"</formula>
    </cfRule>
    <cfRule type="cellIs" dxfId="109" priority="25" operator="equal">
      <formula>"Credit is within limit"</formula>
    </cfRule>
  </conditionalFormatting>
  <conditionalFormatting sqref="AW97">
    <cfRule type="cellIs" dxfId="108" priority="19" operator="equal">
      <formula>"Credit is above Limit. Requires HOTM approval"</formula>
    </cfRule>
    <cfRule type="cellIs" dxfId="107" priority="20" operator="equal">
      <formula>"Credit is within limit"</formula>
    </cfRule>
  </conditionalFormatting>
  <conditionalFormatting sqref="AW98:AW99">
    <cfRule type="cellIs" dxfId="106" priority="14" operator="equal">
      <formula>"Credit is above Limit. Requires HOTM approval"</formula>
    </cfRule>
    <cfRule type="cellIs" dxfId="105" priority="15" operator="equal">
      <formula>"Credit is within limit"</formula>
    </cfRule>
  </conditionalFormatting>
  <conditionalFormatting sqref="AW88">
    <cfRule type="cellIs" dxfId="104" priority="9" operator="equal">
      <formula>"Credit is above Limit. Requires HOTM approval"</formula>
    </cfRule>
    <cfRule type="cellIs" dxfId="103" priority="10" operator="equal">
      <formula>"Credit is within limit"</formula>
    </cfRule>
  </conditionalFormatting>
  <conditionalFormatting sqref="AW100:AW104">
    <cfRule type="cellIs" dxfId="102" priority="4" operator="equal">
      <formula>"Credit is above Limit. Requires HOTM approval"</formula>
    </cfRule>
    <cfRule type="cellIs" dxfId="101" priority="5" operator="equal">
      <formula>"Credit is within limit"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9" operator="equal" id="{CD649AF5-79EC-43C5-A5E9-D95ADADB5CB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0" operator="equal" id="{C228AE10-469D-4EB9-86DE-3DC637C5DC57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41" operator="equal" id="{9DE241DC-02CC-43A8-8171-22FF5B88814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AX9:AX87 AX89:AX93</xm:sqref>
        </x14:conditionalFormatting>
        <x14:conditionalFormatting xmlns:xm="http://schemas.microsoft.com/office/excel/2006/main">
          <x14:cfRule type="cellIs" priority="21" operator="equal" id="{E64119D6-A893-468C-8B18-A02A84B5FA2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2" operator="equal" id="{E2474EC3-268F-4AB7-97B5-6F4951888139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3" operator="equal" id="{0E48975E-5F42-4493-8194-D8709B73B8CA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AX94:AX96</xm:sqref>
        </x14:conditionalFormatting>
        <x14:conditionalFormatting xmlns:xm="http://schemas.microsoft.com/office/excel/2006/main">
          <x14:cfRule type="cellIs" priority="16" operator="equal" id="{4A478A22-917C-4196-B817-3F78F69D9753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7" operator="equal" id="{B5D6D21E-FE57-4FB3-9C3E-4BF5FA4CB505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8" operator="equal" id="{3F16BDA1-E0E8-4667-BC72-E754AEA45701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AX97</xm:sqref>
        </x14:conditionalFormatting>
        <x14:conditionalFormatting xmlns:xm="http://schemas.microsoft.com/office/excel/2006/main">
          <x14:cfRule type="cellIs" priority="11" operator="equal" id="{68099DB7-5BDA-460D-B66F-44F090DADAD2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2" operator="equal" id="{2D61937B-4877-4776-91EB-C25272A90CB9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3" operator="equal" id="{F2C0C792-9DF8-4188-B6CE-EDC63FA5AAE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AX98:AX99</xm:sqref>
        </x14:conditionalFormatting>
        <x14:conditionalFormatting xmlns:xm="http://schemas.microsoft.com/office/excel/2006/main">
          <x14:cfRule type="cellIs" priority="6" operator="equal" id="{B1776050-94AF-4B4A-8484-163D78964D6C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7" operator="equal" id="{956D03D1-2B15-43E3-AA5E-1C5A9179B1B4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8" operator="equal" id="{E0B54841-C8CC-4ECD-8A9D-DCD62DD84586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AX88</xm:sqref>
        </x14:conditionalFormatting>
        <x14:conditionalFormatting xmlns:xm="http://schemas.microsoft.com/office/excel/2006/main">
          <x14:cfRule type="cellIs" priority="1" operator="equal" id="{A1222DA2-3B4D-4064-AC06-0AD85C30C162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equal" id="{7FBD9DE0-07FD-4C66-B373-4DBB5C18E627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" operator="equal" id="{979E54A9-7828-486F-A985-B8FB4059DA30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AX100:AX104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100-000000000000}">
          <x14:formula1>
            <xm:f>'Brand Prices'!$G$2:$G$13</xm:f>
          </x14:formula1>
          <xm:sqref>C1:C2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08"/>
  <sheetViews>
    <sheetView zoomScale="80" zoomScaleNormal="80" workbookViewId="0">
      <pane xSplit="5" ySplit="8" topLeftCell="AP87" activePane="bottomRight" state="frozen"/>
      <selection activeCell="I17" sqref="I17"/>
      <selection pane="topRight" activeCell="I17" sqref="I17"/>
      <selection pane="bottomLeft" activeCell="I17" sqref="I17"/>
      <selection pane="bottomRight" activeCell="AX42" sqref="AX40:AX42"/>
    </sheetView>
  </sheetViews>
  <sheetFormatPr defaultColWidth="8.7109375" defaultRowHeight="15" outlineLevelCol="1" x14ac:dyDescent="0.25"/>
  <cols>
    <col min="1" max="1" width="5" style="4" bestFit="1" customWidth="1"/>
    <col min="2" max="2" width="8.7109375" style="4"/>
    <col min="3" max="3" width="14.28515625" style="4" customWidth="1"/>
    <col min="4" max="4" width="10" style="4" hidden="1" customWidth="1"/>
    <col min="5" max="5" width="37.42578125" style="4" customWidth="1"/>
    <col min="6" max="6" width="17" style="4" bestFit="1" customWidth="1"/>
    <col min="7" max="7" width="11.5703125" style="4" customWidth="1"/>
    <col min="8" max="8" width="11.7109375" style="4" customWidth="1" outlineLevel="1"/>
    <col min="9" max="9" width="14.28515625" style="4" customWidth="1" outlineLevel="1"/>
    <col min="10" max="10" width="10.42578125" style="4" customWidth="1" outlineLevel="1"/>
    <col min="11" max="11" width="9.5703125" style="4" customWidth="1" outlineLevel="1"/>
    <col min="12" max="12" width="13" style="4" customWidth="1" outlineLevel="1"/>
    <col min="13" max="13" width="11.28515625" style="4" customWidth="1" outlineLevel="1"/>
    <col min="14" max="15" width="10.42578125" style="4" customWidth="1" outlineLevel="1"/>
    <col min="16" max="16" width="13.42578125" style="4" customWidth="1" outlineLevel="1"/>
    <col min="17" max="17" width="11.5703125" style="4" bestFit="1" customWidth="1" outlineLevel="1"/>
    <col min="18" max="18" width="13.140625" style="4" customWidth="1" outlineLevel="1"/>
    <col min="19" max="19" width="10.42578125" style="4" customWidth="1" outlineLevel="1"/>
    <col min="20" max="20" width="11.28515625" style="4" customWidth="1" outlineLevel="1"/>
    <col min="21" max="21" width="11" style="4" customWidth="1" outlineLevel="1"/>
    <col min="22" max="22" width="11.42578125" style="4" customWidth="1" outlineLevel="1"/>
    <col min="23" max="23" width="11.5703125" style="4" customWidth="1" outlineLevel="1"/>
    <col min="24" max="24" width="10.42578125" style="4" customWidth="1" outlineLevel="1"/>
    <col min="25" max="25" width="10.28515625" style="4" customWidth="1" outlineLevel="1"/>
    <col min="26" max="27" width="10.42578125" style="4" customWidth="1" outlineLevel="1"/>
    <col min="28" max="28" width="9.5703125" style="4" customWidth="1" outlineLevel="1"/>
    <col min="29" max="29" width="19.42578125" style="4" customWidth="1" outlineLevel="1"/>
    <col min="30" max="30" width="4" style="4" customWidth="1" outlineLevel="1"/>
    <col min="31" max="31" width="18" style="4" customWidth="1"/>
    <col min="32" max="32" width="12.5703125" style="4" customWidth="1"/>
    <col min="33" max="33" width="10.7109375" style="4" customWidth="1"/>
    <col min="34" max="42" width="10.7109375" style="4" customWidth="1" outlineLevel="1"/>
    <col min="43" max="43" width="12.28515625" style="4" customWidth="1" outlineLevel="1"/>
    <col min="44" max="44" width="13.42578125" style="4" customWidth="1" outlineLevel="1"/>
    <col min="45" max="45" width="10.28515625" style="4" customWidth="1" outlineLevel="1"/>
    <col min="46" max="46" width="10.7109375" style="4" customWidth="1" outlineLevel="1"/>
    <col min="47" max="47" width="15.5703125" style="4" customWidth="1" outlineLevel="1"/>
    <col min="48" max="48" width="19.42578125" style="4" customWidth="1" outlineLevel="1"/>
    <col min="49" max="49" width="17.5703125" style="4" customWidth="1"/>
    <col min="50" max="50" width="25.42578125" style="4" customWidth="1"/>
    <col min="51" max="51" width="14.7109375" style="4" hidden="1" customWidth="1"/>
    <col min="52" max="52" width="21.28515625" style="4" hidden="1" customWidth="1"/>
    <col min="53" max="16384" width="8.7109375" style="4"/>
  </cols>
  <sheetData>
    <row r="1" spans="1:52" ht="32.25" customHeight="1" thickBot="1" x14ac:dyDescent="0.3">
      <c r="B1" s="5" t="s">
        <v>0</v>
      </c>
      <c r="C1" s="6" t="s">
        <v>511</v>
      </c>
      <c r="E1" s="5" t="s">
        <v>541</v>
      </c>
      <c r="F1" s="7">
        <f>'October Credit Allocation'!G6</f>
        <v>760741942.68599999</v>
      </c>
    </row>
    <row r="2" spans="1:52" s="8" customFormat="1" ht="27" customHeight="1" thickBot="1" x14ac:dyDescent="0.3">
      <c r="B2" s="9"/>
      <c r="C2" s="10"/>
      <c r="E2" s="5" t="s">
        <v>542</v>
      </c>
      <c r="F2" s="7">
        <f>SUM(AU8:AU1048576)</f>
        <v>0</v>
      </c>
    </row>
    <row r="3" spans="1:52" s="11" customFormat="1" x14ac:dyDescent="0.25"/>
    <row r="4" spans="1:52" ht="15.75" customHeight="1" x14ac:dyDescent="0.35">
      <c r="B4" s="146" t="s">
        <v>1167</v>
      </c>
      <c r="C4" s="147"/>
      <c r="D4" s="147"/>
      <c r="E4" s="147"/>
      <c r="H4" s="148" t="s">
        <v>499</v>
      </c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2"/>
      <c r="AE4" s="149" t="s">
        <v>502</v>
      </c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2"/>
      <c r="AZ4" s="12"/>
    </row>
    <row r="5" spans="1:52" ht="15.75" customHeight="1" thickBot="1" x14ac:dyDescent="0.4">
      <c r="B5" s="147"/>
      <c r="C5" s="147"/>
      <c r="D5" s="147"/>
      <c r="E5" s="147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2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2"/>
      <c r="AZ5" s="12"/>
    </row>
    <row r="6" spans="1:52" ht="15.75" hidden="1" customHeight="1" x14ac:dyDescent="0.35">
      <c r="B6" s="82"/>
      <c r="C6" s="82"/>
      <c r="D6" s="82"/>
      <c r="E6" s="82"/>
      <c r="H6" s="13" t="s">
        <v>640</v>
      </c>
      <c r="I6" s="13" t="s">
        <v>642</v>
      </c>
      <c r="J6" s="13" t="s">
        <v>643</v>
      </c>
      <c r="K6" s="13" t="s">
        <v>645</v>
      </c>
      <c r="L6" s="13" t="s">
        <v>646</v>
      </c>
      <c r="M6" s="13" t="s">
        <v>647</v>
      </c>
      <c r="N6" s="13" t="s">
        <v>648</v>
      </c>
      <c r="O6" s="13" t="s">
        <v>650</v>
      </c>
      <c r="P6" s="13" t="s">
        <v>651</v>
      </c>
      <c r="Q6" s="13" t="s">
        <v>652</v>
      </c>
      <c r="R6" s="13" t="s">
        <v>653</v>
      </c>
      <c r="S6" s="13"/>
      <c r="T6" s="13" t="s">
        <v>654</v>
      </c>
      <c r="U6" s="13" t="s">
        <v>655</v>
      </c>
      <c r="V6" s="13" t="s">
        <v>656</v>
      </c>
      <c r="W6" s="13" t="s">
        <v>657</v>
      </c>
      <c r="X6" s="13" t="s">
        <v>658</v>
      </c>
      <c r="Y6" s="13" t="s">
        <v>659</v>
      </c>
      <c r="Z6" s="13" t="s">
        <v>660</v>
      </c>
      <c r="AA6" s="13"/>
      <c r="AB6" s="13" t="s">
        <v>661</v>
      </c>
      <c r="AC6" s="13" t="s">
        <v>662</v>
      </c>
      <c r="AD6" s="13" t="s">
        <v>663</v>
      </c>
      <c r="AE6" s="13"/>
      <c r="AF6" s="14"/>
      <c r="AG6" s="15"/>
      <c r="AH6" s="15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124"/>
      <c r="AT6" s="83"/>
      <c r="AU6" s="83"/>
      <c r="AV6" s="83"/>
      <c r="AW6" s="83"/>
      <c r="AX6" s="83"/>
      <c r="AY6" s="83"/>
    </row>
    <row r="7" spans="1:52" ht="15.75" hidden="1" thickBot="1" x14ac:dyDescent="0.3">
      <c r="G7" s="3" t="s">
        <v>896</v>
      </c>
      <c r="H7" s="4">
        <v>10063228</v>
      </c>
      <c r="I7" s="4">
        <v>10063348</v>
      </c>
      <c r="J7" s="4">
        <v>108880</v>
      </c>
      <c r="K7" s="4">
        <v>113042</v>
      </c>
      <c r="L7" s="4">
        <v>10040447</v>
      </c>
      <c r="M7" s="4">
        <v>113441</v>
      </c>
      <c r="N7" s="4">
        <v>10980611</v>
      </c>
      <c r="O7" s="4">
        <v>10983534</v>
      </c>
      <c r="P7" s="4" t="s">
        <v>651</v>
      </c>
      <c r="Q7" s="4" t="s">
        <v>652</v>
      </c>
      <c r="R7" s="4" t="s">
        <v>654</v>
      </c>
      <c r="T7" s="4" t="s">
        <v>655</v>
      </c>
      <c r="U7" s="4" t="s">
        <v>656</v>
      </c>
      <c r="V7" s="4">
        <v>10983534</v>
      </c>
      <c r="W7" s="4" t="s">
        <v>658</v>
      </c>
      <c r="X7" s="4" t="s">
        <v>659</v>
      </c>
      <c r="Y7" s="4" t="s">
        <v>660</v>
      </c>
      <c r="Z7" s="4">
        <v>10047371</v>
      </c>
      <c r="AB7" s="4" t="s">
        <v>662</v>
      </c>
    </row>
    <row r="8" spans="1:52" s="40" customFormat="1" ht="41.25" customHeight="1" thickBot="1" x14ac:dyDescent="0.3">
      <c r="A8" s="16" t="s">
        <v>2</v>
      </c>
      <c r="B8" s="17" t="s">
        <v>3</v>
      </c>
      <c r="C8" s="17" t="s">
        <v>4</v>
      </c>
      <c r="D8" s="17" t="s">
        <v>5</v>
      </c>
      <c r="E8" s="17" t="s">
        <v>6</v>
      </c>
      <c r="F8" s="17" t="s">
        <v>7</v>
      </c>
      <c r="G8" s="17" t="s">
        <v>8</v>
      </c>
      <c r="H8" s="18" t="s">
        <v>895</v>
      </c>
      <c r="I8" s="2" t="s">
        <v>1107</v>
      </c>
      <c r="J8" s="18" t="s">
        <v>641</v>
      </c>
      <c r="K8" s="18" t="s">
        <v>853</v>
      </c>
      <c r="L8" s="18" t="s">
        <v>487</v>
      </c>
      <c r="M8" s="18" t="s">
        <v>649</v>
      </c>
      <c r="N8" s="18" t="s">
        <v>848</v>
      </c>
      <c r="O8" s="18" t="s">
        <v>488</v>
      </c>
      <c r="P8" s="18" t="s">
        <v>489</v>
      </c>
      <c r="Q8" s="18" t="s">
        <v>490</v>
      </c>
      <c r="R8" s="18" t="s">
        <v>1108</v>
      </c>
      <c r="S8" s="126" t="s">
        <v>1148</v>
      </c>
      <c r="T8" s="18" t="s">
        <v>1121</v>
      </c>
      <c r="U8" s="2" t="s">
        <v>898</v>
      </c>
      <c r="V8" s="18" t="s">
        <v>491</v>
      </c>
      <c r="W8" s="18" t="s">
        <v>492</v>
      </c>
      <c r="X8" s="18" t="s">
        <v>493</v>
      </c>
      <c r="Y8" s="18" t="s">
        <v>494</v>
      </c>
      <c r="Z8" s="18" t="s">
        <v>1122</v>
      </c>
      <c r="AA8" s="2" t="s">
        <v>1071</v>
      </c>
      <c r="AB8" s="18" t="s">
        <v>496</v>
      </c>
      <c r="AC8" s="19" t="s">
        <v>500</v>
      </c>
      <c r="AE8" s="20" t="s">
        <v>504</v>
      </c>
      <c r="AF8" s="21" t="s">
        <v>496</v>
      </c>
      <c r="AG8" s="21" t="s">
        <v>490</v>
      </c>
      <c r="AH8" s="21" t="s">
        <v>488</v>
      </c>
      <c r="AI8" s="21" t="s">
        <v>641</v>
      </c>
      <c r="AJ8" s="21" t="s">
        <v>649</v>
      </c>
      <c r="AK8" s="21" t="s">
        <v>487</v>
      </c>
      <c r="AL8" s="21" t="s">
        <v>493</v>
      </c>
      <c r="AM8" s="21" t="s">
        <v>853</v>
      </c>
      <c r="AN8" s="21" t="s">
        <v>1122</v>
      </c>
      <c r="AO8" s="21" t="s">
        <v>1108</v>
      </c>
      <c r="AP8" s="22" t="s">
        <v>491</v>
      </c>
      <c r="AQ8" s="22" t="s">
        <v>895</v>
      </c>
      <c r="AR8" s="92" t="s">
        <v>1107</v>
      </c>
      <c r="AS8" s="126" t="s">
        <v>1148</v>
      </c>
      <c r="AT8" s="22" t="s">
        <v>492</v>
      </c>
      <c r="AU8" s="22" t="s">
        <v>501</v>
      </c>
      <c r="AV8" s="92" t="s">
        <v>1119</v>
      </c>
      <c r="AW8" s="22" t="s">
        <v>503</v>
      </c>
      <c r="AX8" s="23" t="s">
        <v>833</v>
      </c>
      <c r="AY8" s="123" t="s">
        <v>1065</v>
      </c>
      <c r="AZ8" s="123" t="s">
        <v>1142</v>
      </c>
    </row>
    <row r="9" spans="1:52" x14ac:dyDescent="0.25">
      <c r="A9" s="99">
        <v>1</v>
      </c>
      <c r="B9" s="99" t="s">
        <v>238</v>
      </c>
      <c r="C9" s="99" t="s">
        <v>939</v>
      </c>
      <c r="D9" s="99"/>
      <c r="E9" s="99" t="s">
        <v>943</v>
      </c>
      <c r="F9" s="99" t="s">
        <v>11</v>
      </c>
      <c r="G9" s="25">
        <f t="shared" ref="G9:G40" si="0">SUM(H9:AB9)</f>
        <v>0</v>
      </c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27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7">
        <f t="shared" ref="AE9:AE40" si="1">SUM(AF9:AT9)</f>
        <v>0</v>
      </c>
      <c r="AF9" s="102"/>
      <c r="AG9" s="103"/>
      <c r="AH9" s="103"/>
      <c r="AI9" s="104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27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7">
        <f t="shared" ref="AV9:AV40" si="2">AC9*0.35</f>
        <v>0</v>
      </c>
      <c r="AW9" s="30" t="str">
        <f t="shared" ref="AW9:AW38" si="3">IF(AU9&gt;AV9,"Credit is above Limit. Requires HOTM approval",IF(AU9=0," ",IF(AV9&gt;=AU9,"Credit is within Limit","CheckInput")))</f>
        <v xml:space="preserve"> </v>
      </c>
      <c r="AX9" s="30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81"/>
      <c r="AZ9" s="81"/>
    </row>
    <row r="10" spans="1:52" x14ac:dyDescent="0.25">
      <c r="A10" s="100">
        <v>2</v>
      </c>
      <c r="B10" s="100" t="s">
        <v>238</v>
      </c>
      <c r="C10" s="100" t="s">
        <v>864</v>
      </c>
      <c r="D10" s="100"/>
      <c r="E10" s="100" t="s">
        <v>906</v>
      </c>
      <c r="F10" s="100" t="s">
        <v>13</v>
      </c>
      <c r="G10" s="25">
        <f t="shared" si="0"/>
        <v>0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27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7">
        <f t="shared" si="1"/>
        <v>0</v>
      </c>
      <c r="AF10" s="105"/>
      <c r="AG10" s="81"/>
      <c r="AH10" s="81"/>
      <c r="AI10" s="104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27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7">
        <f t="shared" si="2"/>
        <v>0</v>
      </c>
      <c r="AW10" s="30" t="str">
        <f t="shared" si="3"/>
        <v xml:space="preserve"> </v>
      </c>
      <c r="AX10" s="30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81"/>
      <c r="AZ10" s="81"/>
    </row>
    <row r="11" spans="1:52" x14ac:dyDescent="0.25">
      <c r="A11" s="100">
        <v>3</v>
      </c>
      <c r="B11" s="100" t="s">
        <v>238</v>
      </c>
      <c r="C11" s="100" t="s">
        <v>940</v>
      </c>
      <c r="D11" s="100"/>
      <c r="E11" s="100" t="s">
        <v>944</v>
      </c>
      <c r="F11" s="100" t="s">
        <v>11</v>
      </c>
      <c r="G11" s="25">
        <f t="shared" si="0"/>
        <v>0</v>
      </c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27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7">
        <f t="shared" si="1"/>
        <v>0</v>
      </c>
      <c r="AF11" s="105"/>
      <c r="AG11" s="81"/>
      <c r="AH11" s="81"/>
      <c r="AI11" s="104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27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7">
        <f t="shared" si="2"/>
        <v>0</v>
      </c>
      <c r="AW11" s="30" t="str">
        <f t="shared" si="3"/>
        <v xml:space="preserve"> </v>
      </c>
      <c r="AX11" s="30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81"/>
      <c r="AZ11" s="81"/>
    </row>
    <row r="12" spans="1:52" x14ac:dyDescent="0.25">
      <c r="A12" s="100">
        <v>4</v>
      </c>
      <c r="B12" s="100" t="s">
        <v>238</v>
      </c>
      <c r="C12" s="100" t="s">
        <v>314</v>
      </c>
      <c r="D12" s="100"/>
      <c r="E12" s="100" t="s">
        <v>930</v>
      </c>
      <c r="F12" s="100" t="s">
        <v>11</v>
      </c>
      <c r="G12" s="25">
        <f t="shared" si="0"/>
        <v>0</v>
      </c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27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7">
        <f t="shared" si="1"/>
        <v>0</v>
      </c>
      <c r="AF12" s="105"/>
      <c r="AG12" s="81"/>
      <c r="AH12" s="81"/>
      <c r="AI12" s="104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27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7">
        <f t="shared" si="2"/>
        <v>0</v>
      </c>
      <c r="AW12" s="30" t="str">
        <f t="shared" si="3"/>
        <v xml:space="preserve"> </v>
      </c>
      <c r="AX12" s="30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81"/>
      <c r="AZ12" s="81"/>
    </row>
    <row r="13" spans="1:52" x14ac:dyDescent="0.25">
      <c r="A13" s="100">
        <v>5</v>
      </c>
      <c r="B13" s="100" t="s">
        <v>238</v>
      </c>
      <c r="C13" s="100" t="s">
        <v>517</v>
      </c>
      <c r="D13" s="100"/>
      <c r="E13" s="100" t="s">
        <v>945</v>
      </c>
      <c r="F13" s="100" t="s">
        <v>11</v>
      </c>
      <c r="G13" s="25">
        <f t="shared" si="0"/>
        <v>0</v>
      </c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27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7">
        <f t="shared" si="1"/>
        <v>0</v>
      </c>
      <c r="AF13" s="105"/>
      <c r="AG13" s="81"/>
      <c r="AH13" s="81"/>
      <c r="AI13" s="104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27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7">
        <f t="shared" si="2"/>
        <v>0</v>
      </c>
      <c r="AW13" s="30" t="str">
        <f t="shared" si="3"/>
        <v xml:space="preserve"> </v>
      </c>
      <c r="AX13" s="30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81"/>
      <c r="AZ13" s="81"/>
    </row>
    <row r="14" spans="1:52" x14ac:dyDescent="0.25">
      <c r="A14" s="100">
        <v>6</v>
      </c>
      <c r="B14" s="100" t="s">
        <v>238</v>
      </c>
      <c r="C14" s="100" t="s">
        <v>941</v>
      </c>
      <c r="D14" s="100"/>
      <c r="E14" s="100" t="s">
        <v>946</v>
      </c>
      <c r="F14" s="100" t="s">
        <v>516</v>
      </c>
      <c r="G14" s="25">
        <f t="shared" si="0"/>
        <v>0</v>
      </c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27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7">
        <f t="shared" si="1"/>
        <v>0</v>
      </c>
      <c r="AF14" s="105"/>
      <c r="AG14" s="81"/>
      <c r="AH14" s="81"/>
      <c r="AI14" s="104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27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7">
        <f t="shared" si="2"/>
        <v>0</v>
      </c>
      <c r="AW14" s="30" t="str">
        <f t="shared" si="3"/>
        <v xml:space="preserve"> </v>
      </c>
      <c r="AX14" s="30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81"/>
      <c r="AZ14" s="81"/>
    </row>
    <row r="15" spans="1:52" x14ac:dyDescent="0.25">
      <c r="A15" s="100">
        <v>7</v>
      </c>
      <c r="B15" s="100" t="s">
        <v>238</v>
      </c>
      <c r="C15" s="100" t="s">
        <v>942</v>
      </c>
      <c r="D15" s="100"/>
      <c r="E15" s="100" t="s">
        <v>947</v>
      </c>
      <c r="F15" s="100" t="s">
        <v>13</v>
      </c>
      <c r="G15" s="25">
        <f t="shared" si="0"/>
        <v>0</v>
      </c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27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7">
        <f t="shared" si="1"/>
        <v>0</v>
      </c>
      <c r="AF15" s="105"/>
      <c r="AG15" s="81"/>
      <c r="AH15" s="81"/>
      <c r="AI15" s="104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27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7">
        <f t="shared" si="2"/>
        <v>0</v>
      </c>
      <c r="AW15" s="30" t="str">
        <f t="shared" si="3"/>
        <v xml:space="preserve"> </v>
      </c>
      <c r="AX15" s="30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81"/>
      <c r="AZ15" s="81"/>
    </row>
    <row r="16" spans="1:52" x14ac:dyDescent="0.25">
      <c r="A16" s="100">
        <v>8</v>
      </c>
      <c r="B16" s="100" t="s">
        <v>238</v>
      </c>
      <c r="C16" s="100" t="s">
        <v>340</v>
      </c>
      <c r="D16" s="100"/>
      <c r="E16" s="100" t="s">
        <v>518</v>
      </c>
      <c r="F16" s="100" t="s">
        <v>11</v>
      </c>
      <c r="G16" s="25">
        <f t="shared" si="0"/>
        <v>0</v>
      </c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27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7">
        <f t="shared" si="1"/>
        <v>0</v>
      </c>
      <c r="AF16" s="105"/>
      <c r="AG16" s="81"/>
      <c r="AH16" s="81"/>
      <c r="AI16" s="104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27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7">
        <f t="shared" si="2"/>
        <v>0</v>
      </c>
      <c r="AW16" s="30" t="str">
        <f t="shared" si="3"/>
        <v xml:space="preserve"> </v>
      </c>
      <c r="AX16" s="30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81"/>
      <c r="AZ16" s="81"/>
    </row>
    <row r="17" spans="1:52" x14ac:dyDescent="0.25">
      <c r="A17" s="100">
        <v>9</v>
      </c>
      <c r="B17" s="100" t="s">
        <v>238</v>
      </c>
      <c r="C17" s="100" t="s">
        <v>308</v>
      </c>
      <c r="D17" s="100"/>
      <c r="E17" s="100" t="s">
        <v>309</v>
      </c>
      <c r="F17" s="100" t="s">
        <v>13</v>
      </c>
      <c r="G17" s="25">
        <f t="shared" si="0"/>
        <v>0</v>
      </c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27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7">
        <f t="shared" si="1"/>
        <v>0</v>
      </c>
      <c r="AF17" s="105"/>
      <c r="AG17" s="81"/>
      <c r="AH17" s="81"/>
      <c r="AI17" s="104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27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7">
        <f t="shared" si="2"/>
        <v>0</v>
      </c>
      <c r="AW17" s="30" t="str">
        <f t="shared" si="3"/>
        <v xml:space="preserve"> </v>
      </c>
      <c r="AX17" s="30" t="str">
        <f>IFERROR(IF(VLOOKUP(C17,'Overdue Credits'!$A:$F,6,0)&gt;2,"High Risk Customer",IF(VLOOKUP(C17,'Overdue Credits'!$A:$F,6,0)&gt;0,"Medium Risk Customer","Low Risk Customer")),"Low Risk Customer")</f>
        <v>Medium Risk Customer</v>
      </c>
      <c r="AY17" s="81"/>
      <c r="AZ17" s="81"/>
    </row>
    <row r="18" spans="1:52" x14ac:dyDescent="0.25">
      <c r="A18" s="100">
        <v>10</v>
      </c>
      <c r="B18" s="100" t="s">
        <v>238</v>
      </c>
      <c r="C18" s="100" t="s">
        <v>339</v>
      </c>
      <c r="D18" s="100"/>
      <c r="E18" s="100" t="s">
        <v>770</v>
      </c>
      <c r="F18" s="100" t="s">
        <v>20</v>
      </c>
      <c r="G18" s="25">
        <f t="shared" si="0"/>
        <v>0</v>
      </c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27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7">
        <f t="shared" si="1"/>
        <v>0</v>
      </c>
      <c r="AF18" s="105"/>
      <c r="AG18" s="81"/>
      <c r="AH18" s="81"/>
      <c r="AI18" s="104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27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7">
        <f t="shared" si="2"/>
        <v>0</v>
      </c>
      <c r="AW18" s="30" t="str">
        <f t="shared" si="3"/>
        <v xml:space="preserve"> </v>
      </c>
      <c r="AX18" s="30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81"/>
      <c r="AZ18" s="81"/>
    </row>
    <row r="19" spans="1:52" x14ac:dyDescent="0.25">
      <c r="A19" s="100">
        <v>11</v>
      </c>
      <c r="B19" s="100" t="s">
        <v>238</v>
      </c>
      <c r="C19" s="100" t="s">
        <v>351</v>
      </c>
      <c r="D19" s="100"/>
      <c r="E19" s="100" t="s">
        <v>352</v>
      </c>
      <c r="F19" s="100" t="s">
        <v>11</v>
      </c>
      <c r="G19" s="25">
        <f t="shared" si="0"/>
        <v>0</v>
      </c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27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7">
        <f t="shared" si="1"/>
        <v>0</v>
      </c>
      <c r="AF19" s="105"/>
      <c r="AG19" s="81"/>
      <c r="AH19" s="81"/>
      <c r="AI19" s="104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27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7">
        <f t="shared" si="2"/>
        <v>0</v>
      </c>
      <c r="AW19" s="30" t="str">
        <f t="shared" si="3"/>
        <v xml:space="preserve"> </v>
      </c>
      <c r="AX19" s="30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81"/>
      <c r="AZ19" s="81"/>
    </row>
    <row r="20" spans="1:52" x14ac:dyDescent="0.25">
      <c r="A20" s="100">
        <v>12</v>
      </c>
      <c r="B20" s="100" t="s">
        <v>238</v>
      </c>
      <c r="C20" s="100" t="s">
        <v>324</v>
      </c>
      <c r="D20" s="100"/>
      <c r="E20" s="100" t="s">
        <v>325</v>
      </c>
      <c r="F20" s="100" t="s">
        <v>13</v>
      </c>
      <c r="G20" s="25">
        <f t="shared" si="0"/>
        <v>0</v>
      </c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27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7">
        <f t="shared" si="1"/>
        <v>0</v>
      </c>
      <c r="AF20" s="105"/>
      <c r="AG20" s="81"/>
      <c r="AH20" s="81"/>
      <c r="AI20" s="104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27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7">
        <f t="shared" si="2"/>
        <v>0</v>
      </c>
      <c r="AW20" s="30" t="str">
        <f t="shared" si="3"/>
        <v xml:space="preserve"> </v>
      </c>
      <c r="AX20" s="30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81"/>
      <c r="AZ20" s="81"/>
    </row>
    <row r="21" spans="1:52" x14ac:dyDescent="0.25">
      <c r="A21" s="100">
        <v>13</v>
      </c>
      <c r="B21" s="100" t="s">
        <v>238</v>
      </c>
      <c r="C21" s="100" t="s">
        <v>341</v>
      </c>
      <c r="D21" s="100"/>
      <c r="E21" s="100" t="s">
        <v>342</v>
      </c>
      <c r="F21" s="100" t="s">
        <v>20</v>
      </c>
      <c r="G21" s="25">
        <f t="shared" si="0"/>
        <v>0</v>
      </c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27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7">
        <f t="shared" si="1"/>
        <v>0</v>
      </c>
      <c r="AF21" s="105"/>
      <c r="AG21" s="81"/>
      <c r="AH21" s="81"/>
      <c r="AI21" s="104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27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7">
        <f t="shared" si="2"/>
        <v>0</v>
      </c>
      <c r="AW21" s="30" t="str">
        <f t="shared" si="3"/>
        <v xml:space="preserve"> </v>
      </c>
      <c r="AX21" s="30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81"/>
      <c r="AZ21" s="81"/>
    </row>
    <row r="22" spans="1:52" x14ac:dyDescent="0.25">
      <c r="A22" s="100">
        <v>14</v>
      </c>
      <c r="B22" s="100" t="s">
        <v>238</v>
      </c>
      <c r="C22" s="100" t="s">
        <v>320</v>
      </c>
      <c r="D22" s="100"/>
      <c r="E22" s="100" t="s">
        <v>321</v>
      </c>
      <c r="F22" s="100" t="s">
        <v>43</v>
      </c>
      <c r="G22" s="25">
        <f t="shared" si="0"/>
        <v>0</v>
      </c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27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7">
        <f t="shared" si="1"/>
        <v>0</v>
      </c>
      <c r="AF22" s="105"/>
      <c r="AG22" s="81"/>
      <c r="AH22" s="81"/>
      <c r="AI22" s="104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27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7">
        <f t="shared" si="2"/>
        <v>0</v>
      </c>
      <c r="AW22" s="30" t="str">
        <f t="shared" si="3"/>
        <v xml:space="preserve"> </v>
      </c>
      <c r="AX22" s="30" t="str">
        <f>IFERROR(IF(VLOOKUP(C22,'Overdue Credits'!$A:$F,6,0)&gt;2,"High Risk Customer",IF(VLOOKUP(C22,'Overdue Credits'!$A:$F,6,0)&gt;0,"Medium Risk Customer","Low Risk Customer")),"Low Risk Customer")</f>
        <v>Medium Risk Customer</v>
      </c>
      <c r="AY22" s="81"/>
      <c r="AZ22" s="81"/>
    </row>
    <row r="23" spans="1:52" x14ac:dyDescent="0.25">
      <c r="A23" s="100">
        <v>15</v>
      </c>
      <c r="B23" s="100" t="s">
        <v>238</v>
      </c>
      <c r="C23" s="100" t="s">
        <v>333</v>
      </c>
      <c r="D23" s="100"/>
      <c r="E23" s="100" t="s">
        <v>732</v>
      </c>
      <c r="F23" s="100" t="s">
        <v>13</v>
      </c>
      <c r="G23" s="25">
        <f t="shared" si="0"/>
        <v>0</v>
      </c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27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7">
        <f t="shared" si="1"/>
        <v>0</v>
      </c>
      <c r="AF23" s="105"/>
      <c r="AG23" s="81"/>
      <c r="AH23" s="81"/>
      <c r="AI23" s="104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27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7">
        <f t="shared" si="2"/>
        <v>0</v>
      </c>
      <c r="AW23" s="30" t="str">
        <f t="shared" si="3"/>
        <v xml:space="preserve"> </v>
      </c>
      <c r="AX23" s="30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81"/>
      <c r="AZ23" s="81"/>
    </row>
    <row r="24" spans="1:52" x14ac:dyDescent="0.25">
      <c r="A24" s="100">
        <v>16</v>
      </c>
      <c r="B24" s="100" t="s">
        <v>238</v>
      </c>
      <c r="C24" s="100" t="s">
        <v>315</v>
      </c>
      <c r="D24" s="100"/>
      <c r="E24" s="100" t="s">
        <v>316</v>
      </c>
      <c r="F24" s="100" t="s">
        <v>20</v>
      </c>
      <c r="G24" s="25">
        <f t="shared" si="0"/>
        <v>0</v>
      </c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27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7">
        <f t="shared" si="1"/>
        <v>0</v>
      </c>
      <c r="AF24" s="105"/>
      <c r="AG24" s="81"/>
      <c r="AH24" s="81"/>
      <c r="AI24" s="104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27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7">
        <f t="shared" si="2"/>
        <v>0</v>
      </c>
      <c r="AW24" s="30" t="str">
        <f t="shared" si="3"/>
        <v xml:space="preserve"> </v>
      </c>
      <c r="AX24" s="30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81"/>
      <c r="AZ24" s="81"/>
    </row>
    <row r="25" spans="1:52" x14ac:dyDescent="0.25">
      <c r="A25" s="100">
        <v>17</v>
      </c>
      <c r="B25" s="100" t="s">
        <v>238</v>
      </c>
      <c r="C25" s="100" t="s">
        <v>306</v>
      </c>
      <c r="D25" s="100"/>
      <c r="E25" s="100" t="s">
        <v>725</v>
      </c>
      <c r="F25" s="100" t="s">
        <v>13</v>
      </c>
      <c r="G25" s="25">
        <f t="shared" si="0"/>
        <v>0</v>
      </c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27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7">
        <f t="shared" si="1"/>
        <v>0</v>
      </c>
      <c r="AF25" s="105"/>
      <c r="AG25" s="81"/>
      <c r="AH25" s="81"/>
      <c r="AI25" s="104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27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7">
        <f t="shared" si="2"/>
        <v>0</v>
      </c>
      <c r="AW25" s="30" t="str">
        <f t="shared" si="3"/>
        <v xml:space="preserve"> </v>
      </c>
      <c r="AX25" s="30" t="str">
        <f>IFERROR(IF(VLOOKUP(C25,'Overdue Credits'!$A:$F,6,0)&gt;2,"High Risk Customer",IF(VLOOKUP(C25,'Overdue Credits'!$A:$F,6,0)&gt;0,"Medium Risk Customer","Low Risk Customer")),"Low Risk Customer")</f>
        <v>Medium Risk Customer</v>
      </c>
      <c r="AY25" s="81"/>
      <c r="AZ25" s="81"/>
    </row>
    <row r="26" spans="1:52" x14ac:dyDescent="0.25">
      <c r="A26" s="100">
        <v>18</v>
      </c>
      <c r="B26" s="100" t="s">
        <v>238</v>
      </c>
      <c r="C26" s="100" t="s">
        <v>862</v>
      </c>
      <c r="D26" s="100"/>
      <c r="E26" s="100" t="s">
        <v>863</v>
      </c>
      <c r="F26" s="100" t="s">
        <v>13</v>
      </c>
      <c r="G26" s="25">
        <f t="shared" si="0"/>
        <v>0</v>
      </c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27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7">
        <f t="shared" si="1"/>
        <v>0</v>
      </c>
      <c r="AF26" s="105"/>
      <c r="AG26" s="81"/>
      <c r="AH26" s="81"/>
      <c r="AI26" s="104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27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7">
        <f t="shared" si="2"/>
        <v>0</v>
      </c>
      <c r="AW26" s="30" t="str">
        <f t="shared" si="3"/>
        <v xml:space="preserve"> </v>
      </c>
      <c r="AX26" s="30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81"/>
      <c r="AZ26" s="81"/>
    </row>
    <row r="27" spans="1:52" x14ac:dyDescent="0.25">
      <c r="A27" s="100">
        <v>19</v>
      </c>
      <c r="B27" s="100" t="s">
        <v>238</v>
      </c>
      <c r="C27" s="100" t="s">
        <v>317</v>
      </c>
      <c r="D27" s="100"/>
      <c r="E27" s="100" t="s">
        <v>318</v>
      </c>
      <c r="F27" s="100" t="s">
        <v>20</v>
      </c>
      <c r="G27" s="25">
        <f t="shared" si="0"/>
        <v>0</v>
      </c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27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7">
        <f t="shared" si="1"/>
        <v>0</v>
      </c>
      <c r="AF27" s="105"/>
      <c r="AG27" s="81"/>
      <c r="AH27" s="81"/>
      <c r="AI27" s="104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27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7">
        <f t="shared" si="2"/>
        <v>0</v>
      </c>
      <c r="AW27" s="30" t="str">
        <f t="shared" si="3"/>
        <v xml:space="preserve"> </v>
      </c>
      <c r="AX27" s="30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81"/>
      <c r="AZ27" s="81"/>
    </row>
    <row r="28" spans="1:52" x14ac:dyDescent="0.25">
      <c r="A28" s="100">
        <v>20</v>
      </c>
      <c r="B28" s="100" t="s">
        <v>238</v>
      </c>
      <c r="C28" s="100" t="s">
        <v>521</v>
      </c>
      <c r="D28" s="100"/>
      <c r="E28" s="100" t="s">
        <v>948</v>
      </c>
      <c r="F28" s="100" t="s">
        <v>11</v>
      </c>
      <c r="G28" s="25">
        <f t="shared" si="0"/>
        <v>0</v>
      </c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27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7">
        <f t="shared" si="1"/>
        <v>0</v>
      </c>
      <c r="AF28" s="105"/>
      <c r="AG28" s="81"/>
      <c r="AH28" s="81"/>
      <c r="AI28" s="104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27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7">
        <f t="shared" si="2"/>
        <v>0</v>
      </c>
      <c r="AW28" s="30" t="str">
        <f t="shared" si="3"/>
        <v xml:space="preserve"> </v>
      </c>
      <c r="AX28" s="30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81"/>
      <c r="AZ28" s="81"/>
    </row>
    <row r="29" spans="1:52" x14ac:dyDescent="0.25">
      <c r="A29" s="100">
        <v>21</v>
      </c>
      <c r="B29" s="100" t="s">
        <v>238</v>
      </c>
      <c r="C29" s="100" t="s">
        <v>344</v>
      </c>
      <c r="D29" s="100"/>
      <c r="E29" s="100" t="s">
        <v>345</v>
      </c>
      <c r="F29" s="100" t="s">
        <v>20</v>
      </c>
      <c r="G29" s="25">
        <f t="shared" si="0"/>
        <v>0</v>
      </c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27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7">
        <f t="shared" si="1"/>
        <v>0</v>
      </c>
      <c r="AF29" s="105"/>
      <c r="AG29" s="81"/>
      <c r="AH29" s="81"/>
      <c r="AI29" s="104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27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7">
        <f t="shared" si="2"/>
        <v>0</v>
      </c>
      <c r="AW29" s="30" t="str">
        <f t="shared" si="3"/>
        <v xml:space="preserve"> </v>
      </c>
      <c r="AX29" s="30" t="str">
        <f>IFERROR(IF(VLOOKUP(C29,'Overdue Credits'!$A:$F,6,0)&gt;2,"High Risk Customer",IF(VLOOKUP(C29,'Overdue Credits'!$A:$F,6,0)&gt;0,"Medium Risk Customer","Low Risk Customer")),"Low Risk Customer")</f>
        <v>Medium Risk Customer</v>
      </c>
      <c r="AY29" s="81"/>
      <c r="AZ29" s="81"/>
    </row>
    <row r="30" spans="1:52" x14ac:dyDescent="0.25">
      <c r="A30" s="100">
        <v>22</v>
      </c>
      <c r="B30" s="100" t="s">
        <v>238</v>
      </c>
      <c r="C30" s="100" t="s">
        <v>553</v>
      </c>
      <c r="D30" s="100"/>
      <c r="E30" s="100" t="s">
        <v>348</v>
      </c>
      <c r="F30" s="100" t="s">
        <v>20</v>
      </c>
      <c r="G30" s="25">
        <f t="shared" si="0"/>
        <v>0</v>
      </c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27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7">
        <f t="shared" si="1"/>
        <v>0</v>
      </c>
      <c r="AF30" s="105"/>
      <c r="AG30" s="81"/>
      <c r="AH30" s="81"/>
      <c r="AI30" s="104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27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7">
        <f t="shared" si="2"/>
        <v>0</v>
      </c>
      <c r="AW30" s="30" t="str">
        <f t="shared" si="3"/>
        <v xml:space="preserve"> </v>
      </c>
      <c r="AX30" s="30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81"/>
      <c r="AZ30" s="81"/>
    </row>
    <row r="31" spans="1:52" x14ac:dyDescent="0.25">
      <c r="A31" s="100">
        <v>23</v>
      </c>
      <c r="B31" s="100" t="s">
        <v>238</v>
      </c>
      <c r="C31" s="100" t="s">
        <v>346</v>
      </c>
      <c r="D31" s="100"/>
      <c r="E31" s="100" t="s">
        <v>347</v>
      </c>
      <c r="F31" s="100" t="s">
        <v>20</v>
      </c>
      <c r="G31" s="25">
        <f t="shared" si="0"/>
        <v>0</v>
      </c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27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7">
        <f t="shared" si="1"/>
        <v>0</v>
      </c>
      <c r="AF31" s="105"/>
      <c r="AG31" s="81"/>
      <c r="AH31" s="81"/>
      <c r="AI31" s="104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27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7">
        <f t="shared" si="2"/>
        <v>0</v>
      </c>
      <c r="AW31" s="30" t="str">
        <f t="shared" si="3"/>
        <v xml:space="preserve"> </v>
      </c>
      <c r="AX31" s="30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81"/>
      <c r="AZ31" s="81"/>
    </row>
    <row r="32" spans="1:52" x14ac:dyDescent="0.25">
      <c r="A32" s="100">
        <v>24</v>
      </c>
      <c r="B32" s="100" t="s">
        <v>238</v>
      </c>
      <c r="C32" s="100" t="s">
        <v>337</v>
      </c>
      <c r="D32" s="100"/>
      <c r="E32" s="100" t="s">
        <v>338</v>
      </c>
      <c r="F32" s="100" t="s">
        <v>20</v>
      </c>
      <c r="G32" s="25">
        <f t="shared" si="0"/>
        <v>0</v>
      </c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27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7">
        <f t="shared" si="1"/>
        <v>0</v>
      </c>
      <c r="AF32" s="105"/>
      <c r="AG32" s="81"/>
      <c r="AH32" s="81"/>
      <c r="AI32" s="104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27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7">
        <f t="shared" si="2"/>
        <v>0</v>
      </c>
      <c r="AW32" s="30" t="str">
        <f t="shared" si="3"/>
        <v xml:space="preserve"> </v>
      </c>
      <c r="AX32" s="30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81"/>
      <c r="AZ32" s="81"/>
    </row>
    <row r="33" spans="1:52" x14ac:dyDescent="0.25">
      <c r="A33" s="100">
        <v>25</v>
      </c>
      <c r="B33" s="100" t="s">
        <v>238</v>
      </c>
      <c r="C33" s="100" t="s">
        <v>349</v>
      </c>
      <c r="D33" s="100"/>
      <c r="E33" s="100" t="s">
        <v>350</v>
      </c>
      <c r="F33" s="100" t="s">
        <v>13</v>
      </c>
      <c r="G33" s="25">
        <f t="shared" si="0"/>
        <v>0</v>
      </c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27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7">
        <f t="shared" si="1"/>
        <v>0</v>
      </c>
      <c r="AF33" s="105"/>
      <c r="AG33" s="81"/>
      <c r="AH33" s="81"/>
      <c r="AI33" s="104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27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7">
        <f t="shared" si="2"/>
        <v>0</v>
      </c>
      <c r="AW33" s="30" t="str">
        <f t="shared" si="3"/>
        <v xml:space="preserve"> </v>
      </c>
      <c r="AX33" s="30" t="str">
        <f>IFERROR(IF(VLOOKUP(C33,'Overdue Credits'!$A:$F,6,0)&gt;2,"High Risk Customer",IF(VLOOKUP(C33,'Overdue Credits'!$A:$F,6,0)&gt;0,"Medium Risk Customer","Low Risk Customer")),"Low Risk Customer")</f>
        <v>Medium Risk Customer</v>
      </c>
      <c r="AY33" s="81"/>
      <c r="AZ33" s="81"/>
    </row>
    <row r="34" spans="1:52" x14ac:dyDescent="0.25">
      <c r="A34" s="100">
        <v>26</v>
      </c>
      <c r="B34" s="100" t="s">
        <v>238</v>
      </c>
      <c r="C34" s="100" t="s">
        <v>334</v>
      </c>
      <c r="D34" s="100"/>
      <c r="E34" s="100" t="s">
        <v>335</v>
      </c>
      <c r="F34" s="100" t="s">
        <v>43</v>
      </c>
      <c r="G34" s="25">
        <f t="shared" si="0"/>
        <v>0</v>
      </c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27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7">
        <f t="shared" si="1"/>
        <v>0</v>
      </c>
      <c r="AF34" s="105"/>
      <c r="AG34" s="81"/>
      <c r="AH34" s="81"/>
      <c r="AI34" s="104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27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7">
        <f t="shared" si="2"/>
        <v>0</v>
      </c>
      <c r="AW34" s="30" t="str">
        <f t="shared" si="3"/>
        <v xml:space="preserve"> </v>
      </c>
      <c r="AX34" s="30" t="str">
        <f>IFERROR(IF(VLOOKUP(C34,'Overdue Credits'!$A:$F,6,0)&gt;2,"High Risk Customer",IF(VLOOKUP(C34,'Overdue Credits'!$A:$F,6,0)&gt;0,"Medium Risk Customer","Low Risk Customer")),"Low Risk Customer")</f>
        <v>Medium Risk Customer</v>
      </c>
      <c r="AY34" s="81"/>
      <c r="AZ34" s="81"/>
    </row>
    <row r="35" spans="1:52" x14ac:dyDescent="0.25">
      <c r="A35" s="100">
        <v>27</v>
      </c>
      <c r="B35" s="100" t="s">
        <v>238</v>
      </c>
      <c r="C35" s="100" t="s">
        <v>319</v>
      </c>
      <c r="D35" s="100"/>
      <c r="E35" s="100" t="s">
        <v>671</v>
      </c>
      <c r="F35" s="100" t="s">
        <v>20</v>
      </c>
      <c r="G35" s="25">
        <f t="shared" si="0"/>
        <v>0</v>
      </c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27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7">
        <f t="shared" si="1"/>
        <v>0</v>
      </c>
      <c r="AF35" s="105"/>
      <c r="AG35" s="81"/>
      <c r="AH35" s="81"/>
      <c r="AI35" s="104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27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7">
        <f t="shared" si="2"/>
        <v>0</v>
      </c>
      <c r="AW35" s="30" t="str">
        <f t="shared" si="3"/>
        <v xml:space="preserve"> </v>
      </c>
      <c r="AX35" s="30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81"/>
      <c r="AZ35" s="81"/>
    </row>
    <row r="36" spans="1:52" x14ac:dyDescent="0.25">
      <c r="A36" s="100">
        <v>28</v>
      </c>
      <c r="B36" s="100" t="s">
        <v>238</v>
      </c>
      <c r="C36" s="100" t="s">
        <v>331</v>
      </c>
      <c r="D36" s="100"/>
      <c r="E36" s="100" t="s">
        <v>332</v>
      </c>
      <c r="F36" s="100" t="s">
        <v>20</v>
      </c>
      <c r="G36" s="25">
        <f t="shared" si="0"/>
        <v>0</v>
      </c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27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7">
        <f t="shared" si="1"/>
        <v>0</v>
      </c>
      <c r="AF36" s="105"/>
      <c r="AG36" s="81"/>
      <c r="AH36" s="81"/>
      <c r="AI36" s="104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27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7">
        <f t="shared" si="2"/>
        <v>0</v>
      </c>
      <c r="AW36" s="30" t="str">
        <f t="shared" si="3"/>
        <v xml:space="preserve"> </v>
      </c>
      <c r="AX36" s="30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81"/>
      <c r="AZ36" s="81"/>
    </row>
    <row r="37" spans="1:52" x14ac:dyDescent="0.25">
      <c r="A37" s="100">
        <v>29</v>
      </c>
      <c r="B37" s="100" t="s">
        <v>238</v>
      </c>
      <c r="C37" s="100" t="s">
        <v>328</v>
      </c>
      <c r="D37" s="100"/>
      <c r="E37" s="100" t="s">
        <v>329</v>
      </c>
      <c r="F37" s="100" t="s">
        <v>20</v>
      </c>
      <c r="G37" s="25">
        <f t="shared" si="0"/>
        <v>0</v>
      </c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27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7">
        <f t="shared" si="1"/>
        <v>0</v>
      </c>
      <c r="AF37" s="105"/>
      <c r="AG37" s="81"/>
      <c r="AH37" s="81"/>
      <c r="AI37" s="104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27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7">
        <f t="shared" si="2"/>
        <v>0</v>
      </c>
      <c r="AW37" s="30" t="str">
        <f t="shared" si="3"/>
        <v xml:space="preserve"> </v>
      </c>
      <c r="AX37" s="30" t="str">
        <f>IFERROR(IF(VLOOKUP(C37,'Overdue Credits'!$A:$F,6,0)&gt;2,"High Risk Customer",IF(VLOOKUP(C37,'Overdue Credits'!$A:$F,6,0)&gt;0,"Medium Risk Customer","Low Risk Customer")),"Low Risk Customer")</f>
        <v>Medium Risk Customer</v>
      </c>
      <c r="AY37" s="81"/>
      <c r="AZ37" s="81"/>
    </row>
    <row r="38" spans="1:52" x14ac:dyDescent="0.25">
      <c r="A38" s="100">
        <v>30</v>
      </c>
      <c r="B38" s="100" t="s">
        <v>238</v>
      </c>
      <c r="C38" s="100" t="s">
        <v>307</v>
      </c>
      <c r="D38" s="100"/>
      <c r="E38" s="100" t="s">
        <v>668</v>
      </c>
      <c r="F38" s="100" t="s">
        <v>20</v>
      </c>
      <c r="G38" s="25">
        <f t="shared" si="0"/>
        <v>0</v>
      </c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95"/>
      <c r="S38" s="95"/>
      <c r="T38" s="95"/>
      <c r="U38" s="101"/>
      <c r="V38" s="95"/>
      <c r="W38" s="101"/>
      <c r="X38" s="101"/>
      <c r="Y38" s="95"/>
      <c r="Z38" s="95"/>
      <c r="AA38" s="95"/>
      <c r="AB38" s="101"/>
      <c r="AC38" s="27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7">
        <f t="shared" si="1"/>
        <v>0</v>
      </c>
      <c r="AF38" s="105"/>
      <c r="AG38" s="81"/>
      <c r="AH38" s="81"/>
      <c r="AI38" s="104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27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7">
        <f t="shared" si="2"/>
        <v>0</v>
      </c>
      <c r="AW38" s="30" t="str">
        <f t="shared" si="3"/>
        <v xml:space="preserve"> </v>
      </c>
      <c r="AX38" s="30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81"/>
      <c r="AZ38" s="81"/>
    </row>
    <row r="39" spans="1:52" x14ac:dyDescent="0.25">
      <c r="A39" s="100">
        <v>31</v>
      </c>
      <c r="B39" s="100" t="s">
        <v>238</v>
      </c>
      <c r="C39" s="100" t="s">
        <v>330</v>
      </c>
      <c r="D39" s="100"/>
      <c r="E39" s="100" t="s">
        <v>667</v>
      </c>
      <c r="F39" s="100" t="s">
        <v>20</v>
      </c>
      <c r="G39" s="25">
        <f t="shared" si="0"/>
        <v>0</v>
      </c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95"/>
      <c r="S39" s="95"/>
      <c r="T39" s="95"/>
      <c r="U39" s="101"/>
      <c r="V39" s="95"/>
      <c r="W39" s="101"/>
      <c r="X39" s="101"/>
      <c r="Y39" s="95"/>
      <c r="Z39" s="95"/>
      <c r="AA39" s="95"/>
      <c r="AB39" s="101"/>
      <c r="AC39" s="27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7">
        <f t="shared" si="1"/>
        <v>0</v>
      </c>
      <c r="AF39" s="105"/>
      <c r="AG39" s="81"/>
      <c r="AH39" s="81"/>
      <c r="AI39" s="104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27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7">
        <f t="shared" si="2"/>
        <v>0</v>
      </c>
      <c r="AW39" s="30"/>
      <c r="AX39" s="30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81"/>
      <c r="AZ39" s="81"/>
    </row>
    <row r="40" spans="1:52" x14ac:dyDescent="0.25">
      <c r="A40" s="100">
        <v>32</v>
      </c>
      <c r="B40" s="100" t="s">
        <v>238</v>
      </c>
      <c r="C40" s="100" t="s">
        <v>336</v>
      </c>
      <c r="D40" s="100"/>
      <c r="E40" s="100" t="s">
        <v>669</v>
      </c>
      <c r="F40" s="100" t="s">
        <v>20</v>
      </c>
      <c r="G40" s="25">
        <f t="shared" si="0"/>
        <v>0</v>
      </c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27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7">
        <f t="shared" si="1"/>
        <v>0</v>
      </c>
      <c r="AF40" s="105"/>
      <c r="AG40" s="81"/>
      <c r="AH40" s="81"/>
      <c r="AI40" s="104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27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7">
        <f t="shared" si="2"/>
        <v>0</v>
      </c>
      <c r="AW40" s="30" t="str">
        <f t="shared" ref="AW40:AW71" si="4">IF(AU40&gt;AV40,"Credit is above Limit. Requires HOTM approval",IF(AU40=0," ",IF(AV40&gt;=AU40,"Credit is within Limit","CheckInput")))</f>
        <v xml:space="preserve"> </v>
      </c>
      <c r="AX40" s="30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81"/>
      <c r="AZ40" s="81"/>
    </row>
    <row r="41" spans="1:52" x14ac:dyDescent="0.25">
      <c r="A41" s="100">
        <v>33</v>
      </c>
      <c r="B41" s="100" t="s">
        <v>238</v>
      </c>
      <c r="C41" s="100" t="s">
        <v>322</v>
      </c>
      <c r="D41" s="100"/>
      <c r="E41" s="100" t="s">
        <v>323</v>
      </c>
      <c r="F41" s="100" t="s">
        <v>20</v>
      </c>
      <c r="G41" s="25">
        <f t="shared" ref="G41:G72" si="5">SUM(H41:AB41)</f>
        <v>0</v>
      </c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27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7">
        <f t="shared" ref="AE41:AE72" si="6">SUM(AF41:AT41)</f>
        <v>0</v>
      </c>
      <c r="AF41" s="105"/>
      <c r="AG41" s="81"/>
      <c r="AH41" s="81"/>
      <c r="AI41" s="104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27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7">
        <f t="shared" ref="AV41:AV72" si="7">AC41*0.35</f>
        <v>0</v>
      </c>
      <c r="AW41" s="30" t="str">
        <f t="shared" si="4"/>
        <v xml:space="preserve"> </v>
      </c>
      <c r="AX41" s="30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81"/>
      <c r="AZ41" s="81"/>
    </row>
    <row r="42" spans="1:52" x14ac:dyDescent="0.25">
      <c r="A42" s="100">
        <v>34</v>
      </c>
      <c r="B42" s="100" t="s">
        <v>238</v>
      </c>
      <c r="C42" s="100" t="s">
        <v>310</v>
      </c>
      <c r="D42" s="100"/>
      <c r="E42" s="100" t="s">
        <v>311</v>
      </c>
      <c r="F42" s="100" t="s">
        <v>20</v>
      </c>
      <c r="G42" s="25">
        <f t="shared" si="5"/>
        <v>0</v>
      </c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27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7">
        <f t="shared" si="6"/>
        <v>0</v>
      </c>
      <c r="AF42" s="105"/>
      <c r="AG42" s="81"/>
      <c r="AH42" s="81"/>
      <c r="AI42" s="104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27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7">
        <f t="shared" si="7"/>
        <v>0</v>
      </c>
      <c r="AW42" s="30" t="str">
        <f t="shared" si="4"/>
        <v xml:space="preserve"> </v>
      </c>
      <c r="AX42" s="30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81"/>
      <c r="AZ42" s="81"/>
    </row>
    <row r="43" spans="1:52" x14ac:dyDescent="0.25">
      <c r="A43" s="100">
        <v>35</v>
      </c>
      <c r="B43" s="100" t="s">
        <v>238</v>
      </c>
      <c r="C43" s="100" t="s">
        <v>343</v>
      </c>
      <c r="D43" s="100"/>
      <c r="E43" s="100" t="s">
        <v>672</v>
      </c>
      <c r="F43" s="100" t="s">
        <v>43</v>
      </c>
      <c r="G43" s="25">
        <f t="shared" si="5"/>
        <v>0</v>
      </c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27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7">
        <f t="shared" si="6"/>
        <v>0</v>
      </c>
      <c r="AF43" s="105"/>
      <c r="AG43" s="81"/>
      <c r="AH43" s="81"/>
      <c r="AI43" s="104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27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7">
        <f t="shared" si="7"/>
        <v>0</v>
      </c>
      <c r="AW43" s="30" t="str">
        <f t="shared" si="4"/>
        <v xml:space="preserve"> </v>
      </c>
      <c r="AX43" s="30" t="str">
        <f>IFERROR(IF(VLOOKUP(C43,'Overdue Credits'!$A:$F,6,0)&gt;2,"High Risk Customer",IF(VLOOKUP(C43,'Overdue Credits'!$A:$F,6,0)&gt;0,"Medium Risk Customer","Low Risk Customer")),"Low Risk Customer")</f>
        <v>Medium Risk Customer</v>
      </c>
      <c r="AY43" s="81"/>
      <c r="AZ43" s="81"/>
    </row>
    <row r="44" spans="1:52" x14ac:dyDescent="0.25">
      <c r="A44" s="100">
        <v>36</v>
      </c>
      <c r="B44" s="100" t="s">
        <v>238</v>
      </c>
      <c r="C44" s="100" t="s">
        <v>312</v>
      </c>
      <c r="D44" s="100"/>
      <c r="E44" s="100" t="s">
        <v>313</v>
      </c>
      <c r="F44" s="100" t="s">
        <v>43</v>
      </c>
      <c r="G44" s="25">
        <f t="shared" si="5"/>
        <v>0</v>
      </c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27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7">
        <f t="shared" si="6"/>
        <v>0</v>
      </c>
      <c r="AF44" s="105"/>
      <c r="AG44" s="81"/>
      <c r="AH44" s="81"/>
      <c r="AI44" s="104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27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7">
        <f t="shared" si="7"/>
        <v>0</v>
      </c>
      <c r="AW44" s="30" t="str">
        <f t="shared" si="4"/>
        <v xml:space="preserve"> </v>
      </c>
      <c r="AX44" s="30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81"/>
      <c r="AZ44" s="81"/>
    </row>
    <row r="45" spans="1:52" x14ac:dyDescent="0.25">
      <c r="A45" s="100">
        <v>37</v>
      </c>
      <c r="B45" s="100" t="s">
        <v>238</v>
      </c>
      <c r="C45" s="100" t="s">
        <v>519</v>
      </c>
      <c r="D45" s="100"/>
      <c r="E45" s="100" t="s">
        <v>520</v>
      </c>
      <c r="F45" s="100" t="s">
        <v>20</v>
      </c>
      <c r="G45" s="25">
        <f t="shared" si="5"/>
        <v>0</v>
      </c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27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7">
        <f t="shared" si="6"/>
        <v>0</v>
      </c>
      <c r="AF45" s="105"/>
      <c r="AG45" s="81"/>
      <c r="AH45" s="81"/>
      <c r="AI45" s="104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27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7">
        <f t="shared" si="7"/>
        <v>0</v>
      </c>
      <c r="AW45" s="30" t="str">
        <f t="shared" si="4"/>
        <v xml:space="preserve"> </v>
      </c>
      <c r="AX45" s="30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81"/>
      <c r="AZ45" s="81"/>
    </row>
    <row r="46" spans="1:52" x14ac:dyDescent="0.25">
      <c r="A46" s="100">
        <v>38</v>
      </c>
      <c r="B46" s="100" t="s">
        <v>238</v>
      </c>
      <c r="C46" s="100" t="s">
        <v>353</v>
      </c>
      <c r="D46" s="100"/>
      <c r="E46" s="100" t="s">
        <v>670</v>
      </c>
      <c r="F46" s="100" t="s">
        <v>20</v>
      </c>
      <c r="G46" s="25">
        <f t="shared" si="5"/>
        <v>0</v>
      </c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95"/>
      <c r="W46" s="101"/>
      <c r="X46" s="101"/>
      <c r="Y46" s="101"/>
      <c r="Z46" s="101"/>
      <c r="AA46" s="101"/>
      <c r="AB46" s="101"/>
      <c r="AC46" s="27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7">
        <f t="shared" si="6"/>
        <v>0</v>
      </c>
      <c r="AF46" s="105"/>
      <c r="AG46" s="81"/>
      <c r="AH46" s="81"/>
      <c r="AI46" s="104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27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7">
        <f t="shared" si="7"/>
        <v>0</v>
      </c>
      <c r="AW46" s="30" t="str">
        <f t="shared" si="4"/>
        <v xml:space="preserve"> </v>
      </c>
      <c r="AX46" s="30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81"/>
      <c r="AZ46" s="81"/>
    </row>
    <row r="47" spans="1:52" x14ac:dyDescent="0.25">
      <c r="A47" s="100">
        <v>39</v>
      </c>
      <c r="B47" s="100" t="s">
        <v>238</v>
      </c>
      <c r="C47" s="100" t="s">
        <v>326</v>
      </c>
      <c r="D47" s="100"/>
      <c r="E47" s="100" t="s">
        <v>327</v>
      </c>
      <c r="F47" s="100" t="s">
        <v>43</v>
      </c>
      <c r="G47" s="25">
        <f t="shared" si="5"/>
        <v>0</v>
      </c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27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7">
        <f t="shared" si="6"/>
        <v>0</v>
      </c>
      <c r="AF47" s="105"/>
      <c r="AG47" s="81"/>
      <c r="AH47" s="81"/>
      <c r="AI47" s="104"/>
      <c r="AJ47" s="81"/>
      <c r="AK47" s="81"/>
      <c r="AL47" s="81"/>
      <c r="AM47" s="81"/>
      <c r="AN47" s="81"/>
      <c r="AO47" s="81"/>
      <c r="AP47" s="81"/>
      <c r="AQ47" s="81"/>
      <c r="AR47" s="81"/>
      <c r="AS47" s="81"/>
      <c r="AT47" s="81"/>
      <c r="AU47" s="27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7">
        <f t="shared" si="7"/>
        <v>0</v>
      </c>
      <c r="AW47" s="30" t="str">
        <f t="shared" si="4"/>
        <v xml:space="preserve"> </v>
      </c>
      <c r="AX47" s="30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81"/>
      <c r="AZ47" s="81"/>
    </row>
    <row r="48" spans="1:52" x14ac:dyDescent="0.25">
      <c r="A48" s="100">
        <v>40</v>
      </c>
      <c r="B48" s="100" t="s">
        <v>238</v>
      </c>
      <c r="C48" s="100" t="s">
        <v>239</v>
      </c>
      <c r="D48" s="100"/>
      <c r="E48" s="100" t="s">
        <v>240</v>
      </c>
      <c r="F48" s="100" t="s">
        <v>13</v>
      </c>
      <c r="G48" s="25">
        <f t="shared" si="5"/>
        <v>0</v>
      </c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27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7">
        <f t="shared" si="6"/>
        <v>0</v>
      </c>
      <c r="AF48" s="105"/>
      <c r="AG48" s="81"/>
      <c r="AH48" s="81"/>
      <c r="AI48" s="104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  <c r="AU48" s="27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7">
        <f t="shared" si="7"/>
        <v>0</v>
      </c>
      <c r="AW48" s="30" t="str">
        <f t="shared" si="4"/>
        <v xml:space="preserve"> </v>
      </c>
      <c r="AX48" s="30" t="str">
        <f>IFERROR(IF(VLOOKUP(C48,'Overdue Credits'!$A:$F,6,0)&gt;2,"High Risk Customer",IF(VLOOKUP(C48,'Overdue Credits'!$A:$F,6,0)&gt;0,"Medium Risk Customer","Low Risk Customer")),"Low Risk Customer")</f>
        <v>High Risk Customer</v>
      </c>
      <c r="AY48" s="81"/>
      <c r="AZ48" s="81"/>
    </row>
    <row r="49" spans="1:52" x14ac:dyDescent="0.25">
      <c r="A49" s="100">
        <v>41</v>
      </c>
      <c r="B49" s="100" t="s">
        <v>238</v>
      </c>
      <c r="C49" s="100" t="s">
        <v>1110</v>
      </c>
      <c r="D49" s="100"/>
      <c r="E49" s="100" t="s">
        <v>1109</v>
      </c>
      <c r="F49" s="100" t="s">
        <v>516</v>
      </c>
      <c r="G49" s="25">
        <f t="shared" si="5"/>
        <v>0</v>
      </c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27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7">
        <f t="shared" si="6"/>
        <v>0</v>
      </c>
      <c r="AF49" s="105"/>
      <c r="AG49" s="81"/>
      <c r="AH49" s="81"/>
      <c r="AI49" s="104"/>
      <c r="AJ49" s="81"/>
      <c r="AK49" s="81"/>
      <c r="AL49" s="81"/>
      <c r="AM49" s="81"/>
      <c r="AN49" s="81"/>
      <c r="AO49" s="81"/>
      <c r="AP49" s="81"/>
      <c r="AQ49" s="81"/>
      <c r="AR49" s="81"/>
      <c r="AS49" s="81"/>
      <c r="AT49" s="81"/>
      <c r="AU49" s="27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7">
        <f t="shared" si="7"/>
        <v>0</v>
      </c>
      <c r="AW49" s="30" t="str">
        <f t="shared" si="4"/>
        <v xml:space="preserve"> </v>
      </c>
      <c r="AX49" s="30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81"/>
      <c r="AZ49" s="81"/>
    </row>
    <row r="50" spans="1:52" x14ac:dyDescent="0.25">
      <c r="A50" s="100">
        <v>42</v>
      </c>
      <c r="B50" s="100" t="s">
        <v>238</v>
      </c>
      <c r="C50" s="100" t="s">
        <v>1130</v>
      </c>
      <c r="D50" s="100"/>
      <c r="E50" s="100" t="s">
        <v>1129</v>
      </c>
      <c r="F50" s="100" t="s">
        <v>11</v>
      </c>
      <c r="G50" s="25">
        <f t="shared" si="5"/>
        <v>0</v>
      </c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27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7">
        <f t="shared" si="6"/>
        <v>0</v>
      </c>
      <c r="AF50" s="105"/>
      <c r="AG50" s="81"/>
      <c r="AH50" s="81"/>
      <c r="AI50" s="104"/>
      <c r="AJ50" s="81"/>
      <c r="AK50" s="81"/>
      <c r="AL50" s="81"/>
      <c r="AM50" s="81"/>
      <c r="AN50" s="81"/>
      <c r="AO50" s="81"/>
      <c r="AP50" s="81"/>
      <c r="AQ50" s="81"/>
      <c r="AR50" s="81"/>
      <c r="AS50" s="81"/>
      <c r="AT50" s="81"/>
      <c r="AU50" s="27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7">
        <f t="shared" si="7"/>
        <v>0</v>
      </c>
      <c r="AW50" s="30" t="str">
        <f t="shared" si="4"/>
        <v xml:space="preserve"> </v>
      </c>
      <c r="AX50" s="30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81"/>
      <c r="AZ50" s="81"/>
    </row>
    <row r="51" spans="1:52" x14ac:dyDescent="0.25">
      <c r="A51" s="100">
        <v>43</v>
      </c>
      <c r="B51" s="100" t="s">
        <v>294</v>
      </c>
      <c r="C51" s="100" t="s">
        <v>949</v>
      </c>
      <c r="D51" s="100"/>
      <c r="E51" s="100" t="s">
        <v>934</v>
      </c>
      <c r="F51" s="100" t="s">
        <v>11</v>
      </c>
      <c r="G51" s="25">
        <f t="shared" si="5"/>
        <v>0</v>
      </c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27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7">
        <f t="shared" si="6"/>
        <v>0</v>
      </c>
      <c r="AF51" s="105"/>
      <c r="AG51" s="81"/>
      <c r="AH51" s="81"/>
      <c r="AI51" s="104"/>
      <c r="AJ51" s="81"/>
      <c r="AK51" s="81"/>
      <c r="AL51" s="81"/>
      <c r="AM51" s="81"/>
      <c r="AN51" s="81"/>
      <c r="AO51" s="81"/>
      <c r="AP51" s="81"/>
      <c r="AQ51" s="81"/>
      <c r="AR51" s="81"/>
      <c r="AS51" s="81"/>
      <c r="AT51" s="81"/>
      <c r="AU51" s="27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7">
        <f t="shared" si="7"/>
        <v>0</v>
      </c>
      <c r="AW51" s="30" t="str">
        <f t="shared" si="4"/>
        <v xml:space="preserve"> </v>
      </c>
      <c r="AX51" s="30" t="str">
        <f>IFERROR(IF(VLOOKUP(C51,'Overdue Credits'!$A:$F,6,0)&gt;2,"High Risk Customer",IF(VLOOKUP(C51,'Overdue Credits'!$A:$F,6,0)&gt;0,"Medium Risk Customer","Low Risk Customer")),"Low Risk Customer")</f>
        <v>Medium Risk Customer</v>
      </c>
      <c r="AY51" s="81"/>
      <c r="AZ51" s="81"/>
    </row>
    <row r="52" spans="1:52" x14ac:dyDescent="0.25">
      <c r="A52" s="100">
        <v>44</v>
      </c>
      <c r="B52" s="100" t="s">
        <v>294</v>
      </c>
      <c r="C52" s="100" t="s">
        <v>299</v>
      </c>
      <c r="D52" s="100"/>
      <c r="E52" s="100" t="s">
        <v>300</v>
      </c>
      <c r="F52" s="100" t="s">
        <v>13</v>
      </c>
      <c r="G52" s="25">
        <f t="shared" si="5"/>
        <v>0</v>
      </c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27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7">
        <f t="shared" si="6"/>
        <v>0</v>
      </c>
      <c r="AF52" s="105"/>
      <c r="AG52" s="81"/>
      <c r="AH52" s="81"/>
      <c r="AI52" s="104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27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7">
        <f t="shared" si="7"/>
        <v>0</v>
      </c>
      <c r="AW52" s="30" t="str">
        <f t="shared" si="4"/>
        <v xml:space="preserve"> </v>
      </c>
      <c r="AX52" s="30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81"/>
      <c r="AZ52" s="81"/>
    </row>
    <row r="53" spans="1:52" x14ac:dyDescent="0.25">
      <c r="A53" s="100">
        <v>45</v>
      </c>
      <c r="B53" s="100" t="s">
        <v>294</v>
      </c>
      <c r="C53" s="100" t="s">
        <v>295</v>
      </c>
      <c r="D53" s="100"/>
      <c r="E53" s="100" t="s">
        <v>296</v>
      </c>
      <c r="F53" s="100" t="s">
        <v>11</v>
      </c>
      <c r="G53" s="25">
        <f t="shared" si="5"/>
        <v>0</v>
      </c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27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7">
        <f t="shared" si="6"/>
        <v>0</v>
      </c>
      <c r="AF53" s="105"/>
      <c r="AG53" s="81"/>
      <c r="AH53" s="81"/>
      <c r="AI53" s="104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27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7">
        <f t="shared" si="7"/>
        <v>0</v>
      </c>
      <c r="AW53" s="30" t="str">
        <f t="shared" si="4"/>
        <v xml:space="preserve"> </v>
      </c>
      <c r="AX53" s="30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81"/>
      <c r="AZ53" s="81"/>
    </row>
    <row r="54" spans="1:52" x14ac:dyDescent="0.25">
      <c r="A54" s="100">
        <v>46</v>
      </c>
      <c r="B54" s="100" t="s">
        <v>294</v>
      </c>
      <c r="C54" s="100" t="s">
        <v>522</v>
      </c>
      <c r="D54" s="100"/>
      <c r="E54" s="100" t="s">
        <v>523</v>
      </c>
      <c r="F54" s="100" t="s">
        <v>11</v>
      </c>
      <c r="G54" s="25">
        <f t="shared" si="5"/>
        <v>0</v>
      </c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27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7">
        <f t="shared" si="6"/>
        <v>0</v>
      </c>
      <c r="AF54" s="105"/>
      <c r="AG54" s="81"/>
      <c r="AH54" s="81"/>
      <c r="AI54" s="104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81"/>
      <c r="AU54" s="27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7">
        <f t="shared" si="7"/>
        <v>0</v>
      </c>
      <c r="AW54" s="30" t="str">
        <f t="shared" si="4"/>
        <v xml:space="preserve"> </v>
      </c>
      <c r="AX54" s="30" t="str">
        <f>IFERROR(IF(VLOOKUP(C54,'Overdue Credits'!$A:$F,6,0)&gt;2,"High Risk Customer",IF(VLOOKUP(C54,'Overdue Credits'!$A:$F,6,0)&gt;0,"Medium Risk Customer","Low Risk Customer")),"Low Risk Customer")</f>
        <v>High Risk Customer</v>
      </c>
      <c r="AY54" s="81"/>
      <c r="AZ54" s="81"/>
    </row>
    <row r="55" spans="1:52" x14ac:dyDescent="0.25">
      <c r="A55" s="100">
        <v>47</v>
      </c>
      <c r="B55" s="100" t="s">
        <v>294</v>
      </c>
      <c r="C55" s="100" t="s">
        <v>305</v>
      </c>
      <c r="D55" s="100"/>
      <c r="E55" s="100" t="s">
        <v>734</v>
      </c>
      <c r="F55" s="100" t="s">
        <v>20</v>
      </c>
      <c r="G55" s="25">
        <f t="shared" si="5"/>
        <v>0</v>
      </c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27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7">
        <f t="shared" si="6"/>
        <v>0</v>
      </c>
      <c r="AF55" s="105"/>
      <c r="AG55" s="81"/>
      <c r="AH55" s="81"/>
      <c r="AI55" s="104"/>
      <c r="AJ55" s="81"/>
      <c r="AK55" s="81"/>
      <c r="AL55" s="81"/>
      <c r="AM55" s="81"/>
      <c r="AN55" s="81"/>
      <c r="AO55" s="81"/>
      <c r="AP55" s="81"/>
      <c r="AQ55" s="81"/>
      <c r="AR55" s="81"/>
      <c r="AS55" s="81"/>
      <c r="AT55" s="81"/>
      <c r="AU55" s="27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7">
        <f t="shared" si="7"/>
        <v>0</v>
      </c>
      <c r="AW55" s="30" t="str">
        <f t="shared" si="4"/>
        <v xml:space="preserve"> </v>
      </c>
      <c r="AX55" s="30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81"/>
      <c r="AZ55" s="81"/>
    </row>
    <row r="56" spans="1:52" x14ac:dyDescent="0.25">
      <c r="A56" s="100">
        <v>48</v>
      </c>
      <c r="B56" s="100" t="s">
        <v>294</v>
      </c>
      <c r="C56" s="100" t="s">
        <v>303</v>
      </c>
      <c r="D56" s="100"/>
      <c r="E56" s="100" t="s">
        <v>304</v>
      </c>
      <c r="F56" s="100" t="s">
        <v>11</v>
      </c>
      <c r="G56" s="25">
        <f t="shared" si="5"/>
        <v>0</v>
      </c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27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7">
        <f t="shared" si="6"/>
        <v>0</v>
      </c>
      <c r="AF56" s="105"/>
      <c r="AG56" s="81"/>
      <c r="AH56" s="81"/>
      <c r="AI56" s="104"/>
      <c r="AJ56" s="81"/>
      <c r="AK56" s="81"/>
      <c r="AL56" s="81"/>
      <c r="AM56" s="81"/>
      <c r="AN56" s="81"/>
      <c r="AO56" s="81"/>
      <c r="AP56" s="81"/>
      <c r="AQ56" s="81"/>
      <c r="AR56" s="81"/>
      <c r="AS56" s="81"/>
      <c r="AT56" s="81"/>
      <c r="AU56" s="27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7">
        <f t="shared" si="7"/>
        <v>0</v>
      </c>
      <c r="AW56" s="30" t="str">
        <f t="shared" si="4"/>
        <v xml:space="preserve"> </v>
      </c>
      <c r="AX56" s="30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81"/>
      <c r="AZ56" s="81"/>
    </row>
    <row r="57" spans="1:52" x14ac:dyDescent="0.25">
      <c r="A57" s="100">
        <v>49</v>
      </c>
      <c r="B57" s="100" t="s">
        <v>294</v>
      </c>
      <c r="C57" s="100" t="s">
        <v>301</v>
      </c>
      <c r="D57" s="100"/>
      <c r="E57" s="100" t="s">
        <v>302</v>
      </c>
      <c r="F57" s="100" t="s">
        <v>13</v>
      </c>
      <c r="G57" s="25">
        <f t="shared" si="5"/>
        <v>0</v>
      </c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27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7">
        <f t="shared" si="6"/>
        <v>0</v>
      </c>
      <c r="AF57" s="105"/>
      <c r="AG57" s="81"/>
      <c r="AH57" s="81"/>
      <c r="AI57" s="104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27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7">
        <f t="shared" si="7"/>
        <v>0</v>
      </c>
      <c r="AW57" s="30" t="str">
        <f t="shared" si="4"/>
        <v xml:space="preserve"> </v>
      </c>
      <c r="AX57" s="30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81"/>
      <c r="AZ57" s="81"/>
    </row>
    <row r="58" spans="1:52" x14ac:dyDescent="0.25">
      <c r="A58" s="100">
        <v>50</v>
      </c>
      <c r="B58" s="100" t="s">
        <v>294</v>
      </c>
      <c r="C58" s="100" t="s">
        <v>297</v>
      </c>
      <c r="D58" s="100"/>
      <c r="E58" s="100" t="s">
        <v>298</v>
      </c>
      <c r="F58" s="100" t="s">
        <v>13</v>
      </c>
      <c r="G58" s="25">
        <f t="shared" si="5"/>
        <v>0</v>
      </c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27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7">
        <f t="shared" si="6"/>
        <v>0</v>
      </c>
      <c r="AF58" s="105"/>
      <c r="AG58" s="81"/>
      <c r="AH58" s="81"/>
      <c r="AI58" s="104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27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7">
        <f t="shared" si="7"/>
        <v>0</v>
      </c>
      <c r="AW58" s="30" t="str">
        <f t="shared" si="4"/>
        <v xml:space="preserve"> </v>
      </c>
      <c r="AX58" s="30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81"/>
      <c r="AZ58" s="81"/>
    </row>
    <row r="59" spans="1:52" x14ac:dyDescent="0.25">
      <c r="A59" s="100">
        <v>51</v>
      </c>
      <c r="B59" s="100" t="s">
        <v>294</v>
      </c>
      <c r="C59" s="100" t="s">
        <v>524</v>
      </c>
      <c r="D59" s="100"/>
      <c r="E59" s="100" t="s">
        <v>950</v>
      </c>
      <c r="F59" s="100" t="s">
        <v>516</v>
      </c>
      <c r="G59" s="25">
        <f t="shared" si="5"/>
        <v>0</v>
      </c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27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7">
        <f t="shared" si="6"/>
        <v>0</v>
      </c>
      <c r="AF59" s="105"/>
      <c r="AG59" s="81"/>
      <c r="AH59" s="81"/>
      <c r="AI59" s="104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27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7">
        <f t="shared" si="7"/>
        <v>0</v>
      </c>
      <c r="AW59" s="30" t="str">
        <f t="shared" si="4"/>
        <v xml:space="preserve"> </v>
      </c>
      <c r="AX59" s="30" t="str">
        <f>IFERROR(IF(VLOOKUP(C59,'Overdue Credits'!$A:$F,6,0)&gt;2,"High Risk Customer",IF(VLOOKUP(C59,'Overdue Credits'!$A:$F,6,0)&gt;0,"Medium Risk Customer","Low Risk Customer")),"Low Risk Customer")</f>
        <v>High Risk Customer</v>
      </c>
      <c r="AY59" s="81"/>
      <c r="AZ59" s="81"/>
    </row>
    <row r="60" spans="1:52" x14ac:dyDescent="0.25">
      <c r="A60" s="100">
        <v>52</v>
      </c>
      <c r="B60" s="100" t="s">
        <v>294</v>
      </c>
      <c r="C60" s="100" t="s">
        <v>1099</v>
      </c>
      <c r="D60" s="100"/>
      <c r="E60" s="100" t="s">
        <v>1100</v>
      </c>
      <c r="F60" s="100" t="s">
        <v>516</v>
      </c>
      <c r="G60" s="25">
        <f t="shared" si="5"/>
        <v>0</v>
      </c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27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7">
        <f t="shared" si="6"/>
        <v>0</v>
      </c>
      <c r="AF60" s="105"/>
      <c r="AG60" s="81"/>
      <c r="AH60" s="81"/>
      <c r="AI60" s="104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27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7">
        <f t="shared" si="7"/>
        <v>0</v>
      </c>
      <c r="AW60" s="30" t="str">
        <f t="shared" si="4"/>
        <v xml:space="preserve"> </v>
      </c>
      <c r="AX60" s="30" t="str">
        <f>IFERROR(IF(VLOOKUP(C60,'Overdue Credits'!$A:$F,6,0)&gt;2,"High Risk Customer",IF(VLOOKUP(C60,'Overdue Credits'!$A:$F,6,0)&gt;0,"Medium Risk Customer","Low Risk Customer")),"Low Risk Customer")</f>
        <v>High Risk Customer</v>
      </c>
      <c r="AY60" s="81"/>
      <c r="AZ60" s="81"/>
    </row>
    <row r="61" spans="1:52" x14ac:dyDescent="0.25">
      <c r="A61" s="100">
        <v>53</v>
      </c>
      <c r="B61" s="100" t="s">
        <v>241</v>
      </c>
      <c r="C61" s="100" t="s">
        <v>286</v>
      </c>
      <c r="D61" s="100"/>
      <c r="E61" s="100" t="s">
        <v>287</v>
      </c>
      <c r="F61" s="100" t="s">
        <v>11</v>
      </c>
      <c r="G61" s="25">
        <f t="shared" si="5"/>
        <v>0</v>
      </c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27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7">
        <f t="shared" si="6"/>
        <v>0</v>
      </c>
      <c r="AF61" s="105"/>
      <c r="AG61" s="81"/>
      <c r="AH61" s="81"/>
      <c r="AI61" s="104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27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7">
        <f t="shared" si="7"/>
        <v>0</v>
      </c>
      <c r="AW61" s="30" t="str">
        <f t="shared" si="4"/>
        <v xml:space="preserve"> </v>
      </c>
      <c r="AX61" s="30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81"/>
      <c r="AZ61" s="81"/>
    </row>
    <row r="62" spans="1:52" x14ac:dyDescent="0.25">
      <c r="A62" s="100">
        <v>54</v>
      </c>
      <c r="B62" s="100" t="s">
        <v>241</v>
      </c>
      <c r="C62" s="100" t="s">
        <v>951</v>
      </c>
      <c r="D62" s="100"/>
      <c r="E62" s="100" t="s">
        <v>678</v>
      </c>
      <c r="F62" s="100" t="s">
        <v>13</v>
      </c>
      <c r="G62" s="25">
        <f t="shared" si="5"/>
        <v>0</v>
      </c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27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7">
        <f t="shared" si="6"/>
        <v>0</v>
      </c>
      <c r="AF62" s="105"/>
      <c r="AG62" s="81"/>
      <c r="AH62" s="81"/>
      <c r="AI62" s="104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27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7">
        <f t="shared" si="7"/>
        <v>0</v>
      </c>
      <c r="AW62" s="30" t="str">
        <f t="shared" si="4"/>
        <v xml:space="preserve"> </v>
      </c>
      <c r="AX62" s="30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81"/>
      <c r="AZ62" s="81"/>
    </row>
    <row r="63" spans="1:52" x14ac:dyDescent="0.25">
      <c r="A63" s="100">
        <v>55</v>
      </c>
      <c r="B63" s="100" t="s">
        <v>241</v>
      </c>
      <c r="C63" s="100" t="s">
        <v>768</v>
      </c>
      <c r="D63" s="100"/>
      <c r="E63" s="100" t="s">
        <v>525</v>
      </c>
      <c r="F63" s="100" t="s">
        <v>11</v>
      </c>
      <c r="G63" s="25">
        <f t="shared" si="5"/>
        <v>0</v>
      </c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27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7">
        <f t="shared" si="6"/>
        <v>0</v>
      </c>
      <c r="AF63" s="105"/>
      <c r="AG63" s="81"/>
      <c r="AH63" s="81"/>
      <c r="AI63" s="104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27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7">
        <f t="shared" si="7"/>
        <v>0</v>
      </c>
      <c r="AW63" s="30" t="str">
        <f t="shared" si="4"/>
        <v xml:space="preserve"> </v>
      </c>
      <c r="AX63" s="30" t="str">
        <f>IFERROR(IF(VLOOKUP(C63,'Overdue Credits'!$A:$F,6,0)&gt;2,"High Risk Customer",IF(VLOOKUP(C63,'Overdue Credits'!$A:$F,6,0)&gt;0,"Medium Risk Customer","Low Risk Customer")),"Low Risk Customer")</f>
        <v>Medium Risk Customer</v>
      </c>
      <c r="AY63" s="81"/>
      <c r="AZ63" s="81"/>
    </row>
    <row r="64" spans="1:52" x14ac:dyDescent="0.25">
      <c r="A64" s="100">
        <v>56</v>
      </c>
      <c r="B64" s="100" t="s">
        <v>241</v>
      </c>
      <c r="C64" s="100" t="s">
        <v>952</v>
      </c>
      <c r="D64" s="100"/>
      <c r="E64" s="100" t="s">
        <v>954</v>
      </c>
      <c r="F64" s="100" t="s">
        <v>11</v>
      </c>
      <c r="G64" s="25">
        <f t="shared" si="5"/>
        <v>0</v>
      </c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27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7">
        <f t="shared" si="6"/>
        <v>0</v>
      </c>
      <c r="AF64" s="105"/>
      <c r="AG64" s="81"/>
      <c r="AH64" s="81"/>
      <c r="AI64" s="104"/>
      <c r="AJ64" s="81"/>
      <c r="AK64" s="81"/>
      <c r="AL64" s="81"/>
      <c r="AM64" s="81"/>
      <c r="AN64" s="81"/>
      <c r="AO64" s="81"/>
      <c r="AP64" s="81"/>
      <c r="AQ64" s="81"/>
      <c r="AR64" s="81"/>
      <c r="AS64" s="81"/>
      <c r="AT64" s="81"/>
      <c r="AU64" s="27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7">
        <f t="shared" si="7"/>
        <v>0</v>
      </c>
      <c r="AW64" s="30" t="str">
        <f t="shared" si="4"/>
        <v xml:space="preserve"> </v>
      </c>
      <c r="AX64" s="30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81"/>
      <c r="AZ64" s="81"/>
    </row>
    <row r="65" spans="1:52" x14ac:dyDescent="0.25">
      <c r="A65" s="100">
        <v>57</v>
      </c>
      <c r="B65" s="100" t="s">
        <v>241</v>
      </c>
      <c r="C65" s="100" t="s">
        <v>953</v>
      </c>
      <c r="D65" s="100"/>
      <c r="E65" s="100" t="s">
        <v>955</v>
      </c>
      <c r="F65" s="100" t="s">
        <v>11</v>
      </c>
      <c r="G65" s="25">
        <f t="shared" si="5"/>
        <v>0</v>
      </c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27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7">
        <f t="shared" si="6"/>
        <v>0</v>
      </c>
      <c r="AF65" s="105"/>
      <c r="AG65" s="81"/>
      <c r="AH65" s="81"/>
      <c r="AI65" s="104"/>
      <c r="AJ65" s="81"/>
      <c r="AK65" s="81"/>
      <c r="AL65" s="81"/>
      <c r="AM65" s="81"/>
      <c r="AN65" s="81"/>
      <c r="AO65" s="81"/>
      <c r="AP65" s="81"/>
      <c r="AQ65" s="81"/>
      <c r="AR65" s="81"/>
      <c r="AS65" s="81"/>
      <c r="AT65" s="81"/>
      <c r="AU65" s="27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7">
        <f t="shared" si="7"/>
        <v>0</v>
      </c>
      <c r="AW65" s="30" t="str">
        <f t="shared" si="4"/>
        <v xml:space="preserve"> </v>
      </c>
      <c r="AX65" s="30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81"/>
      <c r="AZ65" s="81"/>
    </row>
    <row r="66" spans="1:52" x14ac:dyDescent="0.25">
      <c r="A66" s="100">
        <v>58</v>
      </c>
      <c r="B66" s="100" t="s">
        <v>241</v>
      </c>
      <c r="C66" s="100" t="s">
        <v>276</v>
      </c>
      <c r="D66" s="100"/>
      <c r="E66" s="100" t="s">
        <v>277</v>
      </c>
      <c r="F66" s="100" t="s">
        <v>20</v>
      </c>
      <c r="G66" s="25">
        <f t="shared" si="5"/>
        <v>0</v>
      </c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27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7">
        <f t="shared" si="6"/>
        <v>0</v>
      </c>
      <c r="AF66" s="105"/>
      <c r="AG66" s="81"/>
      <c r="AH66" s="81"/>
      <c r="AI66" s="104"/>
      <c r="AJ66" s="81"/>
      <c r="AK66" s="81"/>
      <c r="AL66" s="81"/>
      <c r="AM66" s="81"/>
      <c r="AN66" s="81"/>
      <c r="AO66" s="81"/>
      <c r="AP66" s="81"/>
      <c r="AQ66" s="81"/>
      <c r="AR66" s="81"/>
      <c r="AS66" s="81"/>
      <c r="AT66" s="81"/>
      <c r="AU66" s="27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7">
        <f t="shared" si="7"/>
        <v>0</v>
      </c>
      <c r="AW66" s="30" t="str">
        <f t="shared" si="4"/>
        <v xml:space="preserve"> </v>
      </c>
      <c r="AX66" s="30" t="str">
        <f>IFERROR(IF(VLOOKUP(C66,'Overdue Credits'!$A:$F,6,0)&gt;2,"High Risk Customer",IF(VLOOKUP(C66,'Overdue Credits'!$A:$F,6,0)&gt;0,"Medium Risk Customer","Low Risk Customer")),"Low Risk Customer")</f>
        <v>Medium Risk Customer</v>
      </c>
      <c r="AY66" s="81"/>
      <c r="AZ66" s="81"/>
    </row>
    <row r="67" spans="1:52" x14ac:dyDescent="0.25">
      <c r="A67" s="100">
        <v>59</v>
      </c>
      <c r="B67" s="100" t="s">
        <v>241</v>
      </c>
      <c r="C67" s="100" t="s">
        <v>284</v>
      </c>
      <c r="D67" s="100"/>
      <c r="E67" s="100" t="s">
        <v>679</v>
      </c>
      <c r="F67" s="100" t="s">
        <v>43</v>
      </c>
      <c r="G67" s="25">
        <f t="shared" si="5"/>
        <v>0</v>
      </c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27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7">
        <f t="shared" si="6"/>
        <v>0</v>
      </c>
      <c r="AF67" s="105"/>
      <c r="AG67" s="81"/>
      <c r="AH67" s="81"/>
      <c r="AI67" s="104"/>
      <c r="AJ67" s="81"/>
      <c r="AK67" s="81"/>
      <c r="AL67" s="81"/>
      <c r="AM67" s="81"/>
      <c r="AN67" s="81"/>
      <c r="AO67" s="81"/>
      <c r="AP67" s="81"/>
      <c r="AQ67" s="81"/>
      <c r="AR67" s="81"/>
      <c r="AS67" s="81"/>
      <c r="AT67" s="81"/>
      <c r="AU67" s="27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7">
        <f t="shared" si="7"/>
        <v>0</v>
      </c>
      <c r="AW67" s="30" t="str">
        <f t="shared" si="4"/>
        <v xml:space="preserve"> </v>
      </c>
      <c r="AX67" s="30" t="str">
        <f>IFERROR(IF(VLOOKUP(C67,'Overdue Credits'!$A:$F,6,0)&gt;2,"High Risk Customer",IF(VLOOKUP(C67,'Overdue Credits'!$A:$F,6,0)&gt;0,"Medium Risk Customer","Low Risk Customer")),"Low Risk Customer")</f>
        <v>Medium Risk Customer</v>
      </c>
      <c r="AY67" s="81"/>
      <c r="AZ67" s="81"/>
    </row>
    <row r="68" spans="1:52" x14ac:dyDescent="0.25">
      <c r="A68" s="100">
        <v>60</v>
      </c>
      <c r="B68" s="100" t="s">
        <v>241</v>
      </c>
      <c r="C68" s="100" t="s">
        <v>274</v>
      </c>
      <c r="D68" s="100"/>
      <c r="E68" s="100" t="s">
        <v>677</v>
      </c>
      <c r="F68" s="100" t="s">
        <v>43</v>
      </c>
      <c r="G68" s="25">
        <f t="shared" si="5"/>
        <v>0</v>
      </c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27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7">
        <f t="shared" si="6"/>
        <v>0</v>
      </c>
      <c r="AF68" s="105"/>
      <c r="AG68" s="81"/>
      <c r="AH68" s="81"/>
      <c r="AI68" s="104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81"/>
      <c r="AU68" s="27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7">
        <f t="shared" si="7"/>
        <v>0</v>
      </c>
      <c r="AW68" s="30" t="str">
        <f t="shared" si="4"/>
        <v xml:space="preserve"> </v>
      </c>
      <c r="AX68" s="30" t="str">
        <f>IFERROR(IF(VLOOKUP(C68,'Overdue Credits'!$A:$F,6,0)&gt;2,"High Risk Customer",IF(VLOOKUP(C68,'Overdue Credits'!$A:$F,6,0)&gt;0,"Medium Risk Customer","Low Risk Customer")),"Low Risk Customer")</f>
        <v>Medium Risk Customer</v>
      </c>
      <c r="AY68" s="81"/>
      <c r="AZ68" s="81"/>
    </row>
    <row r="69" spans="1:52" x14ac:dyDescent="0.25">
      <c r="A69" s="100">
        <v>61</v>
      </c>
      <c r="B69" s="100" t="s">
        <v>241</v>
      </c>
      <c r="C69" s="100" t="s">
        <v>529</v>
      </c>
      <c r="D69" s="100"/>
      <c r="E69" s="100" t="s">
        <v>680</v>
      </c>
      <c r="F69" s="100" t="s">
        <v>11</v>
      </c>
      <c r="G69" s="25">
        <f t="shared" si="5"/>
        <v>0</v>
      </c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27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7">
        <f t="shared" si="6"/>
        <v>0</v>
      </c>
      <c r="AF69" s="105"/>
      <c r="AG69" s="81"/>
      <c r="AH69" s="81"/>
      <c r="AI69" s="104"/>
      <c r="AJ69" s="81"/>
      <c r="AK69" s="81"/>
      <c r="AL69" s="81"/>
      <c r="AM69" s="81"/>
      <c r="AN69" s="81"/>
      <c r="AO69" s="81"/>
      <c r="AP69" s="81"/>
      <c r="AQ69" s="81"/>
      <c r="AR69" s="81"/>
      <c r="AS69" s="81"/>
      <c r="AT69" s="81"/>
      <c r="AU69" s="27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7">
        <f t="shared" si="7"/>
        <v>0</v>
      </c>
      <c r="AW69" s="30" t="str">
        <f t="shared" si="4"/>
        <v xml:space="preserve"> </v>
      </c>
      <c r="AX69" s="30" t="str">
        <f>IFERROR(IF(VLOOKUP(C69,'Overdue Credits'!$A:$F,6,0)&gt;2,"High Risk Customer",IF(VLOOKUP(C69,'Overdue Credits'!$A:$F,6,0)&gt;0,"Medium Risk Customer","Low Risk Customer")),"Low Risk Customer")</f>
        <v>Low Risk Customer</v>
      </c>
      <c r="AY69" s="81"/>
      <c r="AZ69" s="81"/>
    </row>
    <row r="70" spans="1:52" x14ac:dyDescent="0.25">
      <c r="A70" s="100">
        <v>62</v>
      </c>
      <c r="B70" s="100" t="s">
        <v>241</v>
      </c>
      <c r="C70" s="100" t="s">
        <v>558</v>
      </c>
      <c r="D70" s="100"/>
      <c r="E70" s="100" t="s">
        <v>528</v>
      </c>
      <c r="F70" s="100" t="s">
        <v>13</v>
      </c>
      <c r="G70" s="25">
        <f t="shared" si="5"/>
        <v>0</v>
      </c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27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7">
        <f t="shared" si="6"/>
        <v>0</v>
      </c>
      <c r="AF70" s="105"/>
      <c r="AG70" s="81"/>
      <c r="AH70" s="81"/>
      <c r="AI70" s="104"/>
      <c r="AJ70" s="81"/>
      <c r="AK70" s="81"/>
      <c r="AL70" s="81"/>
      <c r="AM70" s="81"/>
      <c r="AN70" s="81"/>
      <c r="AO70" s="81"/>
      <c r="AP70" s="81"/>
      <c r="AQ70" s="81"/>
      <c r="AR70" s="81"/>
      <c r="AS70" s="81"/>
      <c r="AT70" s="81"/>
      <c r="AU70" s="27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7">
        <f t="shared" si="7"/>
        <v>0</v>
      </c>
      <c r="AW70" s="30" t="str">
        <f t="shared" si="4"/>
        <v xml:space="preserve"> </v>
      </c>
      <c r="AX70" s="30" t="str">
        <f>IFERROR(IF(VLOOKUP(C70,'Overdue Credits'!$A:$F,6,0)&gt;2,"High Risk Customer",IF(VLOOKUP(C70,'Overdue Credits'!$A:$F,6,0)&gt;0,"Medium Risk Customer","Low Risk Customer")),"Low Risk Customer")</f>
        <v>Medium Risk Customer</v>
      </c>
      <c r="AY70" s="81"/>
      <c r="AZ70" s="81"/>
    </row>
    <row r="71" spans="1:52" x14ac:dyDescent="0.25">
      <c r="A71" s="100">
        <v>63</v>
      </c>
      <c r="B71" s="100" t="s">
        <v>241</v>
      </c>
      <c r="C71" s="100" t="s">
        <v>356</v>
      </c>
      <c r="D71" s="100"/>
      <c r="E71" s="100" t="s">
        <v>675</v>
      </c>
      <c r="F71" s="100" t="s">
        <v>11</v>
      </c>
      <c r="G71" s="25">
        <f t="shared" si="5"/>
        <v>0</v>
      </c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27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7">
        <f t="shared" si="6"/>
        <v>0</v>
      </c>
      <c r="AF71" s="105"/>
      <c r="AG71" s="81"/>
      <c r="AH71" s="81"/>
      <c r="AI71" s="104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27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7">
        <f t="shared" si="7"/>
        <v>0</v>
      </c>
      <c r="AW71" s="30" t="str">
        <f t="shared" si="4"/>
        <v xml:space="preserve"> </v>
      </c>
      <c r="AX71" s="30" t="str">
        <f>IFERROR(IF(VLOOKUP(C71,'Overdue Credits'!$A:$F,6,0)&gt;2,"High Risk Customer",IF(VLOOKUP(C71,'Overdue Credits'!$A:$F,6,0)&gt;0,"Medium Risk Customer","Low Risk Customer")),"Low Risk Customer")</f>
        <v>High Risk Customer</v>
      </c>
      <c r="AY71" s="81"/>
      <c r="AZ71" s="81"/>
    </row>
    <row r="72" spans="1:52" x14ac:dyDescent="0.25">
      <c r="A72" s="100">
        <v>64</v>
      </c>
      <c r="B72" s="100" t="s">
        <v>241</v>
      </c>
      <c r="C72" s="100" t="s">
        <v>269</v>
      </c>
      <c r="D72" s="100"/>
      <c r="E72" s="100" t="s">
        <v>270</v>
      </c>
      <c r="F72" s="100" t="s">
        <v>43</v>
      </c>
      <c r="G72" s="25">
        <f t="shared" si="5"/>
        <v>0</v>
      </c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27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7">
        <f t="shared" si="6"/>
        <v>0</v>
      </c>
      <c r="AF72" s="105"/>
      <c r="AG72" s="81"/>
      <c r="AH72" s="81"/>
      <c r="AI72" s="104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27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7">
        <f t="shared" si="7"/>
        <v>0</v>
      </c>
      <c r="AW72" s="30" t="str">
        <f t="shared" ref="AW72:AW103" si="8">IF(AU72&gt;AV72,"Credit is above Limit. Requires HOTM approval",IF(AU72=0," ",IF(AV72&gt;=AU72,"Credit is within Limit","CheckInput")))</f>
        <v xml:space="preserve"> </v>
      </c>
      <c r="AX72" s="30" t="str">
        <f>IFERROR(IF(VLOOKUP(C72,'Overdue Credits'!$A:$F,6,0)&gt;2,"High Risk Customer",IF(VLOOKUP(C72,'Overdue Credits'!$A:$F,6,0)&gt;0,"Medium Risk Customer","Low Risk Customer")),"Low Risk Customer")</f>
        <v>Medium Risk Customer</v>
      </c>
      <c r="AY72" s="81"/>
      <c r="AZ72" s="81"/>
    </row>
    <row r="73" spans="1:52" x14ac:dyDescent="0.25">
      <c r="A73" s="100">
        <v>65</v>
      </c>
      <c r="B73" s="100" t="s">
        <v>241</v>
      </c>
      <c r="C73" s="100" t="s">
        <v>281</v>
      </c>
      <c r="D73" s="100"/>
      <c r="E73" s="100" t="s">
        <v>282</v>
      </c>
      <c r="F73" s="100" t="s">
        <v>13</v>
      </c>
      <c r="G73" s="25">
        <f t="shared" ref="G73:G104" si="9">SUM(H73:AB73)</f>
        <v>0</v>
      </c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27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7">
        <f t="shared" ref="AE73:AE104" si="10">SUM(AF73:AT73)</f>
        <v>0</v>
      </c>
      <c r="AF73" s="105"/>
      <c r="AG73" s="81"/>
      <c r="AH73" s="81"/>
      <c r="AI73" s="104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27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7">
        <f t="shared" ref="AV73:AV108" si="11">AC73*0.35</f>
        <v>0</v>
      </c>
      <c r="AW73" s="30" t="str">
        <f t="shared" si="8"/>
        <v xml:space="preserve"> </v>
      </c>
      <c r="AX73" s="30" t="str">
        <f>IFERROR(IF(VLOOKUP(C73,'Overdue Credits'!$A:$F,6,0)&gt;2,"High Risk Customer",IF(VLOOKUP(C73,'Overdue Credits'!$A:$F,6,0)&gt;0,"Medium Risk Customer","Low Risk Customer")),"Low Risk Customer")</f>
        <v>Medium Risk Customer</v>
      </c>
      <c r="AY73" s="81"/>
      <c r="AZ73" s="81"/>
    </row>
    <row r="74" spans="1:52" x14ac:dyDescent="0.25">
      <c r="A74" s="100">
        <v>66</v>
      </c>
      <c r="B74" s="100" t="s">
        <v>241</v>
      </c>
      <c r="C74" s="100" t="s">
        <v>555</v>
      </c>
      <c r="D74" s="100"/>
      <c r="E74" s="100" t="s">
        <v>271</v>
      </c>
      <c r="F74" s="100" t="s">
        <v>43</v>
      </c>
      <c r="G74" s="25">
        <f t="shared" si="9"/>
        <v>0</v>
      </c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27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7">
        <f t="shared" si="10"/>
        <v>0</v>
      </c>
      <c r="AF74" s="105"/>
      <c r="AG74" s="81"/>
      <c r="AH74" s="81"/>
      <c r="AI74" s="104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27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7">
        <f t="shared" si="11"/>
        <v>0</v>
      </c>
      <c r="AW74" s="30" t="str">
        <f t="shared" si="8"/>
        <v xml:space="preserve"> </v>
      </c>
      <c r="AX74" s="30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81"/>
      <c r="AZ74" s="81"/>
    </row>
    <row r="75" spans="1:52" x14ac:dyDescent="0.25">
      <c r="A75" s="100">
        <v>67</v>
      </c>
      <c r="B75" s="100" t="s">
        <v>241</v>
      </c>
      <c r="C75" s="100" t="s">
        <v>526</v>
      </c>
      <c r="D75" s="100"/>
      <c r="E75" s="100" t="s">
        <v>881</v>
      </c>
      <c r="F75" s="100" t="s">
        <v>11</v>
      </c>
      <c r="G75" s="25">
        <f t="shared" si="9"/>
        <v>0</v>
      </c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27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7">
        <f t="shared" si="10"/>
        <v>0</v>
      </c>
      <c r="AF75" s="105"/>
      <c r="AG75" s="81"/>
      <c r="AH75" s="81"/>
      <c r="AI75" s="104"/>
      <c r="AJ75" s="81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27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7">
        <f t="shared" si="11"/>
        <v>0</v>
      </c>
      <c r="AW75" s="30" t="str">
        <f t="shared" si="8"/>
        <v xml:space="preserve"> </v>
      </c>
      <c r="AX75" s="30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81"/>
      <c r="AZ75" s="81"/>
    </row>
    <row r="76" spans="1:52" x14ac:dyDescent="0.25">
      <c r="A76" s="100">
        <v>68</v>
      </c>
      <c r="B76" s="100" t="s">
        <v>241</v>
      </c>
      <c r="C76" s="100" t="s">
        <v>288</v>
      </c>
      <c r="D76" s="100"/>
      <c r="E76" s="100" t="s">
        <v>289</v>
      </c>
      <c r="F76" s="100" t="s">
        <v>11</v>
      </c>
      <c r="G76" s="25">
        <f t="shared" si="9"/>
        <v>0</v>
      </c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27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7">
        <f t="shared" si="10"/>
        <v>0</v>
      </c>
      <c r="AF76" s="105"/>
      <c r="AG76" s="81"/>
      <c r="AH76" s="81"/>
      <c r="AI76" s="104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27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7">
        <f t="shared" si="11"/>
        <v>0</v>
      </c>
      <c r="AW76" s="30" t="str">
        <f t="shared" si="8"/>
        <v xml:space="preserve"> </v>
      </c>
      <c r="AX76" s="30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81"/>
      <c r="AZ76" s="81"/>
    </row>
    <row r="77" spans="1:52" x14ac:dyDescent="0.25">
      <c r="A77" s="100">
        <v>69</v>
      </c>
      <c r="B77" s="100" t="s">
        <v>241</v>
      </c>
      <c r="C77" s="100" t="s">
        <v>279</v>
      </c>
      <c r="D77" s="100"/>
      <c r="E77" s="100" t="s">
        <v>280</v>
      </c>
      <c r="F77" s="100" t="s">
        <v>20</v>
      </c>
      <c r="G77" s="25">
        <f t="shared" si="9"/>
        <v>0</v>
      </c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27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7">
        <f t="shared" si="10"/>
        <v>0</v>
      </c>
      <c r="AF77" s="105"/>
      <c r="AG77" s="81"/>
      <c r="AH77" s="81"/>
      <c r="AI77" s="104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27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7">
        <f t="shared" si="11"/>
        <v>0</v>
      </c>
      <c r="AW77" s="30" t="str">
        <f t="shared" si="8"/>
        <v xml:space="preserve"> </v>
      </c>
      <c r="AX77" s="30" t="str">
        <f>IFERROR(IF(VLOOKUP(C77,'Overdue Credits'!$A:$F,6,0)&gt;2,"High Risk Customer",IF(VLOOKUP(C77,'Overdue Credits'!$A:$F,6,0)&gt;0,"Medium Risk Customer","Low Risk Customer")),"Low Risk Customer")</f>
        <v>Medium Risk Customer</v>
      </c>
      <c r="AY77" s="81"/>
      <c r="AZ77" s="81"/>
    </row>
    <row r="78" spans="1:52" x14ac:dyDescent="0.25">
      <c r="A78" s="100">
        <v>70</v>
      </c>
      <c r="B78" s="100" t="s">
        <v>241</v>
      </c>
      <c r="C78" s="100" t="s">
        <v>285</v>
      </c>
      <c r="D78" s="100"/>
      <c r="E78" s="100" t="s">
        <v>676</v>
      </c>
      <c r="F78" s="100" t="s">
        <v>20</v>
      </c>
      <c r="G78" s="25">
        <f t="shared" si="9"/>
        <v>0</v>
      </c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27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7">
        <f t="shared" si="10"/>
        <v>0</v>
      </c>
      <c r="AF78" s="105"/>
      <c r="AG78" s="81"/>
      <c r="AH78" s="81"/>
      <c r="AI78" s="104"/>
      <c r="AJ78" s="81"/>
      <c r="AK78" s="81"/>
      <c r="AL78" s="81"/>
      <c r="AM78" s="81"/>
      <c r="AN78" s="81"/>
      <c r="AO78" s="81"/>
      <c r="AP78" s="81"/>
      <c r="AQ78" s="81"/>
      <c r="AR78" s="81"/>
      <c r="AS78" s="81"/>
      <c r="AT78" s="81"/>
      <c r="AU78" s="27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7">
        <f t="shared" si="11"/>
        <v>0</v>
      </c>
      <c r="AW78" s="30" t="str">
        <f t="shared" si="8"/>
        <v xml:space="preserve"> </v>
      </c>
      <c r="AX78" s="30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81"/>
      <c r="AZ78" s="81"/>
    </row>
    <row r="79" spans="1:52" x14ac:dyDescent="0.25">
      <c r="A79" s="100">
        <v>71</v>
      </c>
      <c r="B79" s="100" t="s">
        <v>241</v>
      </c>
      <c r="C79" s="100" t="s">
        <v>290</v>
      </c>
      <c r="D79" s="100"/>
      <c r="E79" s="100" t="s">
        <v>291</v>
      </c>
      <c r="F79" s="100" t="s">
        <v>13</v>
      </c>
      <c r="G79" s="25">
        <f t="shared" si="9"/>
        <v>0</v>
      </c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27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7">
        <f t="shared" si="10"/>
        <v>0</v>
      </c>
      <c r="AF79" s="105"/>
      <c r="AG79" s="81"/>
      <c r="AH79" s="81"/>
      <c r="AI79" s="104"/>
      <c r="AJ79" s="81"/>
      <c r="AK79" s="81"/>
      <c r="AL79" s="81"/>
      <c r="AM79" s="81"/>
      <c r="AN79" s="81"/>
      <c r="AO79" s="81"/>
      <c r="AP79" s="81"/>
      <c r="AQ79" s="81"/>
      <c r="AR79" s="81"/>
      <c r="AS79" s="81"/>
      <c r="AT79" s="81"/>
      <c r="AU79" s="27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7">
        <f t="shared" si="11"/>
        <v>0</v>
      </c>
      <c r="AW79" s="30" t="str">
        <f t="shared" si="8"/>
        <v xml:space="preserve"> </v>
      </c>
      <c r="AX79" s="30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81"/>
      <c r="AZ79" s="81"/>
    </row>
    <row r="80" spans="1:52" x14ac:dyDescent="0.25">
      <c r="A80" s="100">
        <v>72</v>
      </c>
      <c r="B80" s="100" t="s">
        <v>241</v>
      </c>
      <c r="C80" s="100" t="s">
        <v>556</v>
      </c>
      <c r="D80" s="100"/>
      <c r="E80" s="100" t="s">
        <v>557</v>
      </c>
      <c r="F80" s="100" t="s">
        <v>13</v>
      </c>
      <c r="G80" s="25">
        <f t="shared" si="9"/>
        <v>0</v>
      </c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27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7">
        <f t="shared" si="10"/>
        <v>0</v>
      </c>
      <c r="AF80" s="105"/>
      <c r="AG80" s="81"/>
      <c r="AH80" s="81"/>
      <c r="AI80" s="104"/>
      <c r="AJ80" s="81"/>
      <c r="AK80" s="81"/>
      <c r="AL80" s="81"/>
      <c r="AM80" s="81"/>
      <c r="AN80" s="81"/>
      <c r="AO80" s="81"/>
      <c r="AP80" s="81"/>
      <c r="AQ80" s="81"/>
      <c r="AR80" s="81"/>
      <c r="AS80" s="81"/>
      <c r="AT80" s="81"/>
      <c r="AU80" s="27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7">
        <f t="shared" si="11"/>
        <v>0</v>
      </c>
      <c r="AW80" s="30" t="str">
        <f t="shared" si="8"/>
        <v xml:space="preserve"> </v>
      </c>
      <c r="AX80" s="30" t="str">
        <f>IFERROR(IF(VLOOKUP(C80,'Overdue Credits'!$A:$F,6,0)&gt;2,"High Risk Customer",IF(VLOOKUP(C80,'Overdue Credits'!$A:$F,6,0)&gt;0,"Medium Risk Customer","Low Risk Customer")),"Low Risk Customer")</f>
        <v>Medium Risk Customer</v>
      </c>
      <c r="AY80" s="81"/>
      <c r="AZ80" s="81"/>
    </row>
    <row r="81" spans="1:52" x14ac:dyDescent="0.25">
      <c r="A81" s="100">
        <v>73</v>
      </c>
      <c r="B81" s="100" t="s">
        <v>241</v>
      </c>
      <c r="C81" s="100" t="s">
        <v>266</v>
      </c>
      <c r="D81" s="100"/>
      <c r="E81" s="100" t="s">
        <v>267</v>
      </c>
      <c r="F81" s="100" t="s">
        <v>43</v>
      </c>
      <c r="G81" s="25">
        <f t="shared" si="9"/>
        <v>0</v>
      </c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27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7">
        <f t="shared" si="10"/>
        <v>0</v>
      </c>
      <c r="AF81" s="105"/>
      <c r="AG81" s="81"/>
      <c r="AH81" s="81"/>
      <c r="AI81" s="104"/>
      <c r="AJ81" s="81"/>
      <c r="AK81" s="81"/>
      <c r="AL81" s="81"/>
      <c r="AM81" s="81"/>
      <c r="AN81" s="81"/>
      <c r="AO81" s="81"/>
      <c r="AP81" s="81"/>
      <c r="AQ81" s="81"/>
      <c r="AR81" s="81"/>
      <c r="AS81" s="81"/>
      <c r="AT81" s="81"/>
      <c r="AU81" s="27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7">
        <f t="shared" si="11"/>
        <v>0</v>
      </c>
      <c r="AW81" s="30" t="str">
        <f t="shared" si="8"/>
        <v xml:space="preserve"> </v>
      </c>
      <c r="AX81" s="30" t="str">
        <f>IFERROR(IF(VLOOKUP(C81,'Overdue Credits'!$A:$F,6,0)&gt;2,"High Risk Customer",IF(VLOOKUP(C81,'Overdue Credits'!$A:$F,6,0)&gt;0,"Medium Risk Customer","Low Risk Customer")),"Low Risk Customer")</f>
        <v>Medium Risk Customer</v>
      </c>
      <c r="AY81" s="81"/>
      <c r="AZ81" s="81"/>
    </row>
    <row r="82" spans="1:52" x14ac:dyDescent="0.25">
      <c r="A82" s="100">
        <v>74</v>
      </c>
      <c r="B82" s="100" t="s">
        <v>241</v>
      </c>
      <c r="C82" s="100" t="s">
        <v>292</v>
      </c>
      <c r="D82" s="100"/>
      <c r="E82" s="100" t="s">
        <v>293</v>
      </c>
      <c r="F82" s="100" t="s">
        <v>11</v>
      </c>
      <c r="G82" s="25">
        <f t="shared" si="9"/>
        <v>0</v>
      </c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27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7">
        <f t="shared" si="10"/>
        <v>0</v>
      </c>
      <c r="AF82" s="105"/>
      <c r="AG82" s="81"/>
      <c r="AH82" s="81"/>
      <c r="AI82" s="104"/>
      <c r="AJ82" s="81"/>
      <c r="AK82" s="81"/>
      <c r="AL82" s="81"/>
      <c r="AM82" s="81"/>
      <c r="AN82" s="81"/>
      <c r="AO82" s="81"/>
      <c r="AP82" s="81"/>
      <c r="AQ82" s="81"/>
      <c r="AR82" s="81"/>
      <c r="AS82" s="81"/>
      <c r="AT82" s="81"/>
      <c r="AU82" s="27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7">
        <f t="shared" si="11"/>
        <v>0</v>
      </c>
      <c r="AW82" s="30" t="str">
        <f t="shared" si="8"/>
        <v xml:space="preserve"> </v>
      </c>
      <c r="AX82" s="30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81"/>
      <c r="AZ82" s="81"/>
    </row>
    <row r="83" spans="1:52" x14ac:dyDescent="0.25">
      <c r="A83" s="100">
        <v>75</v>
      </c>
      <c r="B83" s="100" t="s">
        <v>241</v>
      </c>
      <c r="C83" s="100" t="s">
        <v>272</v>
      </c>
      <c r="D83" s="100"/>
      <c r="E83" s="100" t="s">
        <v>273</v>
      </c>
      <c r="F83" s="100" t="s">
        <v>13</v>
      </c>
      <c r="G83" s="25">
        <f t="shared" si="9"/>
        <v>0</v>
      </c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27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7">
        <f t="shared" si="10"/>
        <v>0</v>
      </c>
      <c r="AF83" s="105"/>
      <c r="AG83" s="81"/>
      <c r="AH83" s="81"/>
      <c r="AI83" s="104"/>
      <c r="AJ83" s="81"/>
      <c r="AK83" s="81"/>
      <c r="AL83" s="81"/>
      <c r="AM83" s="81"/>
      <c r="AN83" s="81"/>
      <c r="AO83" s="81"/>
      <c r="AP83" s="81"/>
      <c r="AQ83" s="81"/>
      <c r="AR83" s="81"/>
      <c r="AS83" s="81"/>
      <c r="AT83" s="81"/>
      <c r="AU83" s="27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7">
        <f t="shared" si="11"/>
        <v>0</v>
      </c>
      <c r="AW83" s="30" t="str">
        <f t="shared" si="8"/>
        <v xml:space="preserve"> </v>
      </c>
      <c r="AX83" s="30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81"/>
      <c r="AZ83" s="81"/>
    </row>
    <row r="84" spans="1:52" x14ac:dyDescent="0.25">
      <c r="A84" s="100">
        <v>76</v>
      </c>
      <c r="B84" s="100" t="s">
        <v>241</v>
      </c>
      <c r="C84" s="100" t="s">
        <v>283</v>
      </c>
      <c r="D84" s="100"/>
      <c r="E84" s="100" t="s">
        <v>674</v>
      </c>
      <c r="F84" s="100" t="s">
        <v>13</v>
      </c>
      <c r="G84" s="25">
        <f t="shared" si="9"/>
        <v>0</v>
      </c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27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7">
        <f t="shared" si="10"/>
        <v>0</v>
      </c>
      <c r="AF84" s="105"/>
      <c r="AG84" s="81"/>
      <c r="AH84" s="81"/>
      <c r="AI84" s="104"/>
      <c r="AJ84" s="81"/>
      <c r="AK84" s="81"/>
      <c r="AL84" s="81"/>
      <c r="AM84" s="81"/>
      <c r="AN84" s="81"/>
      <c r="AO84" s="81"/>
      <c r="AP84" s="81"/>
      <c r="AQ84" s="81"/>
      <c r="AR84" s="81"/>
      <c r="AS84" s="81"/>
      <c r="AT84" s="81"/>
      <c r="AU84" s="27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7">
        <f t="shared" si="11"/>
        <v>0</v>
      </c>
      <c r="AW84" s="30" t="str">
        <f t="shared" si="8"/>
        <v xml:space="preserve"> </v>
      </c>
      <c r="AX84" s="30" t="str">
        <f>IFERROR(IF(VLOOKUP(C84,'Overdue Credits'!$A:$F,6,0)&gt;2,"High Risk Customer",IF(VLOOKUP(C84,'Overdue Credits'!$A:$F,6,0)&gt;0,"Medium Risk Customer","Low Risk Customer")),"Low Risk Customer")</f>
        <v>Medium Risk Customer</v>
      </c>
      <c r="AY84" s="81"/>
      <c r="AZ84" s="81"/>
    </row>
    <row r="85" spans="1:52" x14ac:dyDescent="0.25">
      <c r="A85" s="100">
        <v>77</v>
      </c>
      <c r="B85" s="100" t="s">
        <v>241</v>
      </c>
      <c r="C85" s="100" t="s">
        <v>242</v>
      </c>
      <c r="D85" s="100"/>
      <c r="E85" s="100" t="s">
        <v>243</v>
      </c>
      <c r="F85" s="100" t="s">
        <v>20</v>
      </c>
      <c r="G85" s="25">
        <f t="shared" si="9"/>
        <v>0</v>
      </c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27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7">
        <f t="shared" si="10"/>
        <v>0</v>
      </c>
      <c r="AF85" s="105"/>
      <c r="AG85" s="81"/>
      <c r="AH85" s="81"/>
      <c r="AI85" s="104"/>
      <c r="AJ85" s="81"/>
      <c r="AK85" s="81"/>
      <c r="AL85" s="81"/>
      <c r="AM85" s="81"/>
      <c r="AN85" s="81"/>
      <c r="AO85" s="81"/>
      <c r="AP85" s="81"/>
      <c r="AQ85" s="81"/>
      <c r="AR85" s="81"/>
      <c r="AS85" s="81"/>
      <c r="AT85" s="81"/>
      <c r="AU85" s="27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7">
        <f t="shared" si="11"/>
        <v>0</v>
      </c>
      <c r="AW85" s="30" t="str">
        <f t="shared" si="8"/>
        <v xml:space="preserve"> </v>
      </c>
      <c r="AX85" s="30" t="str">
        <f>IFERROR(IF(VLOOKUP(C85,'Overdue Credits'!$A:$F,6,0)&gt;2,"High Risk Customer",IF(VLOOKUP(C85,'Overdue Credits'!$A:$F,6,0)&gt;0,"Medium Risk Customer","Low Risk Customer")),"Low Risk Customer")</f>
        <v>Medium Risk Customer</v>
      </c>
      <c r="AY85" s="81"/>
      <c r="AZ85" s="81"/>
    </row>
    <row r="86" spans="1:52" x14ac:dyDescent="0.25">
      <c r="A86" s="100">
        <v>78</v>
      </c>
      <c r="B86" s="100" t="s">
        <v>241</v>
      </c>
      <c r="C86" s="100" t="s">
        <v>527</v>
      </c>
      <c r="D86" s="100"/>
      <c r="E86" s="100" t="s">
        <v>766</v>
      </c>
      <c r="F86" s="100" t="s">
        <v>13</v>
      </c>
      <c r="G86" s="25">
        <f t="shared" si="9"/>
        <v>0</v>
      </c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27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7">
        <f t="shared" si="10"/>
        <v>0</v>
      </c>
      <c r="AF86" s="105"/>
      <c r="AG86" s="81"/>
      <c r="AH86" s="81"/>
      <c r="AI86" s="104"/>
      <c r="AJ86" s="81"/>
      <c r="AK86" s="81"/>
      <c r="AL86" s="81"/>
      <c r="AM86" s="81"/>
      <c r="AN86" s="81"/>
      <c r="AO86" s="81"/>
      <c r="AP86" s="81"/>
      <c r="AQ86" s="81"/>
      <c r="AR86" s="81"/>
      <c r="AS86" s="81"/>
      <c r="AT86" s="81"/>
      <c r="AU86" s="27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7">
        <f t="shared" si="11"/>
        <v>0</v>
      </c>
      <c r="AW86" s="30" t="str">
        <f t="shared" si="8"/>
        <v xml:space="preserve"> </v>
      </c>
      <c r="AX86" s="30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81"/>
      <c r="AZ86" s="81"/>
    </row>
    <row r="87" spans="1:52" x14ac:dyDescent="0.25">
      <c r="A87" s="100">
        <v>79</v>
      </c>
      <c r="B87" s="100" t="s">
        <v>241</v>
      </c>
      <c r="C87" s="100" t="s">
        <v>278</v>
      </c>
      <c r="D87" s="100"/>
      <c r="E87" s="100" t="s">
        <v>769</v>
      </c>
      <c r="F87" s="100" t="s">
        <v>13</v>
      </c>
      <c r="G87" s="25">
        <f t="shared" si="9"/>
        <v>0</v>
      </c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27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7">
        <f t="shared" si="10"/>
        <v>0</v>
      </c>
      <c r="AF87" s="105"/>
      <c r="AG87" s="81"/>
      <c r="AH87" s="81"/>
      <c r="AI87" s="104"/>
      <c r="AJ87" s="81"/>
      <c r="AK87" s="81"/>
      <c r="AL87" s="81"/>
      <c r="AM87" s="81"/>
      <c r="AN87" s="81"/>
      <c r="AO87" s="81"/>
      <c r="AP87" s="81"/>
      <c r="AQ87" s="81"/>
      <c r="AR87" s="81"/>
      <c r="AS87" s="81"/>
      <c r="AT87" s="81"/>
      <c r="AU87" s="27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7">
        <f t="shared" si="11"/>
        <v>0</v>
      </c>
      <c r="AW87" s="30" t="str">
        <f t="shared" si="8"/>
        <v xml:space="preserve"> </v>
      </c>
      <c r="AX87" s="30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81"/>
      <c r="AZ87" s="81"/>
    </row>
    <row r="88" spans="1:52" x14ac:dyDescent="0.25">
      <c r="A88" s="100">
        <v>80</v>
      </c>
      <c r="B88" s="100" t="s">
        <v>241</v>
      </c>
      <c r="C88" s="100" t="s">
        <v>275</v>
      </c>
      <c r="D88" s="100"/>
      <c r="E88" s="100" t="s">
        <v>673</v>
      </c>
      <c r="F88" s="100" t="s">
        <v>11</v>
      </c>
      <c r="G88" s="25">
        <f t="shared" si="9"/>
        <v>0</v>
      </c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27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7">
        <f t="shared" si="10"/>
        <v>0</v>
      </c>
      <c r="AF88" s="105"/>
      <c r="AG88" s="81"/>
      <c r="AH88" s="81"/>
      <c r="AI88" s="104"/>
      <c r="AJ88" s="81"/>
      <c r="AK88" s="81"/>
      <c r="AL88" s="81"/>
      <c r="AM88" s="81"/>
      <c r="AN88" s="81"/>
      <c r="AO88" s="81"/>
      <c r="AP88" s="81"/>
      <c r="AQ88" s="81"/>
      <c r="AR88" s="81"/>
      <c r="AS88" s="81"/>
      <c r="AT88" s="81"/>
      <c r="AU88" s="27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7">
        <f t="shared" si="11"/>
        <v>0</v>
      </c>
      <c r="AW88" s="30" t="str">
        <f t="shared" si="8"/>
        <v xml:space="preserve"> </v>
      </c>
      <c r="AX88" s="30" t="str">
        <f>IFERROR(IF(VLOOKUP(C88,'Overdue Credits'!$A:$F,6,0)&gt;2,"High Risk Customer",IF(VLOOKUP(C88,'Overdue Credits'!$A:$F,6,0)&gt;0,"Medium Risk Customer","Low Risk Customer")),"Low Risk Customer")</f>
        <v>High Risk Customer</v>
      </c>
      <c r="AY88" s="81"/>
      <c r="AZ88" s="81"/>
    </row>
    <row r="89" spans="1:52" x14ac:dyDescent="0.25">
      <c r="A89" s="100">
        <v>81</v>
      </c>
      <c r="B89" s="100" t="s">
        <v>241</v>
      </c>
      <c r="C89" s="100" t="s">
        <v>554</v>
      </c>
      <c r="D89" s="100"/>
      <c r="E89" s="100" t="s">
        <v>268</v>
      </c>
      <c r="F89" s="100" t="s">
        <v>20</v>
      </c>
      <c r="G89" s="25">
        <f t="shared" si="9"/>
        <v>0</v>
      </c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27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7">
        <f t="shared" si="10"/>
        <v>0</v>
      </c>
      <c r="AF89" s="105"/>
      <c r="AG89" s="81"/>
      <c r="AH89" s="81"/>
      <c r="AI89" s="104"/>
      <c r="AJ89" s="81"/>
      <c r="AK89" s="81"/>
      <c r="AL89" s="81"/>
      <c r="AM89" s="81"/>
      <c r="AN89" s="81"/>
      <c r="AO89" s="81"/>
      <c r="AP89" s="81"/>
      <c r="AQ89" s="81"/>
      <c r="AR89" s="81"/>
      <c r="AS89" s="81"/>
      <c r="AT89" s="81"/>
      <c r="AU89" s="27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7">
        <f t="shared" si="11"/>
        <v>0</v>
      </c>
      <c r="AW89" s="30" t="str">
        <f t="shared" si="8"/>
        <v xml:space="preserve"> </v>
      </c>
      <c r="AX89" s="30" t="str">
        <f>IFERROR(IF(VLOOKUP(C89,'Overdue Credits'!$A:$F,6,0)&gt;2,"High Risk Customer",IF(VLOOKUP(C89,'Overdue Credits'!$A:$F,6,0)&gt;0,"Medium Risk Customer","Low Risk Customer")),"Low Risk Customer")</f>
        <v>Low Risk Customer</v>
      </c>
      <c r="AY89" s="81"/>
      <c r="AZ89" s="81"/>
    </row>
    <row r="90" spans="1:52" x14ac:dyDescent="0.25">
      <c r="A90" s="100">
        <v>82</v>
      </c>
      <c r="B90" s="100" t="s">
        <v>241</v>
      </c>
      <c r="C90" s="100" t="s">
        <v>1127</v>
      </c>
      <c r="D90" s="100"/>
      <c r="E90" s="100" t="s">
        <v>1128</v>
      </c>
      <c r="F90" s="100" t="s">
        <v>13</v>
      </c>
      <c r="G90" s="25">
        <f t="shared" si="9"/>
        <v>0</v>
      </c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27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7">
        <f t="shared" si="10"/>
        <v>0</v>
      </c>
      <c r="AF90" s="105"/>
      <c r="AG90" s="81"/>
      <c r="AH90" s="81"/>
      <c r="AI90" s="104"/>
      <c r="AJ90" s="81"/>
      <c r="AK90" s="81"/>
      <c r="AL90" s="81"/>
      <c r="AM90" s="81"/>
      <c r="AN90" s="81"/>
      <c r="AO90" s="81"/>
      <c r="AP90" s="81"/>
      <c r="AQ90" s="81"/>
      <c r="AR90" s="81"/>
      <c r="AS90" s="81"/>
      <c r="AT90" s="81"/>
      <c r="AU90" s="27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7">
        <f t="shared" si="11"/>
        <v>0</v>
      </c>
      <c r="AW90" s="30" t="str">
        <f t="shared" si="8"/>
        <v xml:space="preserve"> </v>
      </c>
      <c r="AX90" s="30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81"/>
      <c r="AZ90" s="81"/>
    </row>
    <row r="91" spans="1:52" x14ac:dyDescent="0.25">
      <c r="A91" s="100">
        <v>83</v>
      </c>
      <c r="B91" s="100" t="s">
        <v>244</v>
      </c>
      <c r="C91" s="100" t="s">
        <v>956</v>
      </c>
      <c r="D91" s="100"/>
      <c r="E91" s="100" t="s">
        <v>958</v>
      </c>
      <c r="F91" s="100" t="s">
        <v>11</v>
      </c>
      <c r="G91" s="25">
        <f t="shared" si="9"/>
        <v>0</v>
      </c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27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27">
        <f t="shared" si="10"/>
        <v>0</v>
      </c>
      <c r="AF91" s="105"/>
      <c r="AG91" s="81"/>
      <c r="AH91" s="81"/>
      <c r="AI91" s="104"/>
      <c r="AJ91" s="81"/>
      <c r="AK91" s="81"/>
      <c r="AL91" s="81"/>
      <c r="AM91" s="81"/>
      <c r="AN91" s="81"/>
      <c r="AO91" s="81"/>
      <c r="AP91" s="81"/>
      <c r="AQ91" s="81"/>
      <c r="AR91" s="81"/>
      <c r="AS91" s="81"/>
      <c r="AT91" s="81"/>
      <c r="AU91" s="27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7">
        <f t="shared" si="11"/>
        <v>0</v>
      </c>
      <c r="AW91" s="30" t="str">
        <f t="shared" si="8"/>
        <v xml:space="preserve"> </v>
      </c>
      <c r="AX91" s="30" t="str">
        <f>IFERROR(IF(VLOOKUP(C91,'Overdue Credits'!$A:$F,6,0)&gt;2,"High Risk Customer",IF(VLOOKUP(C91,'Overdue Credits'!$A:$F,6,0)&gt;0,"Medium Risk Customer","Low Risk Customer")),"Low Risk Customer")</f>
        <v>Medium Risk Customer</v>
      </c>
      <c r="AY91" s="81"/>
      <c r="AZ91" s="81"/>
    </row>
    <row r="92" spans="1:52" x14ac:dyDescent="0.25">
      <c r="A92" s="100">
        <v>84</v>
      </c>
      <c r="B92" s="100" t="s">
        <v>244</v>
      </c>
      <c r="C92" s="100" t="s">
        <v>840</v>
      </c>
      <c r="D92" s="100"/>
      <c r="E92" s="100" t="s">
        <v>874</v>
      </c>
      <c r="F92" s="100" t="s">
        <v>11</v>
      </c>
      <c r="G92" s="25">
        <f t="shared" si="9"/>
        <v>0</v>
      </c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27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7">
        <f t="shared" si="10"/>
        <v>0</v>
      </c>
      <c r="AF92" s="105"/>
      <c r="AG92" s="81"/>
      <c r="AH92" s="81"/>
      <c r="AI92" s="104"/>
      <c r="AJ92" s="81"/>
      <c r="AK92" s="81"/>
      <c r="AL92" s="81"/>
      <c r="AM92" s="81"/>
      <c r="AN92" s="81"/>
      <c r="AO92" s="81"/>
      <c r="AP92" s="81"/>
      <c r="AQ92" s="81"/>
      <c r="AR92" s="81"/>
      <c r="AS92" s="81"/>
      <c r="AT92" s="81"/>
      <c r="AU92" s="27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7">
        <f t="shared" si="11"/>
        <v>0</v>
      </c>
      <c r="AW92" s="30" t="str">
        <f t="shared" si="8"/>
        <v xml:space="preserve"> </v>
      </c>
      <c r="AX92" s="30" t="str">
        <f>IFERROR(IF(VLOOKUP(C92,'Overdue Credits'!$A:$F,6,0)&gt;2,"High Risk Customer",IF(VLOOKUP(C92,'Overdue Credits'!$A:$F,6,0)&gt;0,"Medium Risk Customer","Low Risk Customer")),"Low Risk Customer")</f>
        <v>High Risk Customer</v>
      </c>
      <c r="AY92" s="81"/>
      <c r="AZ92" s="81"/>
    </row>
    <row r="93" spans="1:52" x14ac:dyDescent="0.25">
      <c r="A93" s="100">
        <v>85</v>
      </c>
      <c r="B93" s="100" t="s">
        <v>244</v>
      </c>
      <c r="C93" s="100" t="s">
        <v>957</v>
      </c>
      <c r="D93" s="100"/>
      <c r="E93" s="100" t="s">
        <v>959</v>
      </c>
      <c r="F93" s="100" t="s">
        <v>13</v>
      </c>
      <c r="G93" s="25">
        <f t="shared" si="9"/>
        <v>0</v>
      </c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27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7">
        <f t="shared" si="10"/>
        <v>0</v>
      </c>
      <c r="AF93" s="105"/>
      <c r="AG93" s="81"/>
      <c r="AH93" s="81"/>
      <c r="AI93" s="104"/>
      <c r="AJ93" s="81"/>
      <c r="AK93" s="81"/>
      <c r="AL93" s="81"/>
      <c r="AM93" s="81"/>
      <c r="AN93" s="81"/>
      <c r="AO93" s="81"/>
      <c r="AP93" s="81"/>
      <c r="AQ93" s="81"/>
      <c r="AR93" s="81"/>
      <c r="AS93" s="81"/>
      <c r="AT93" s="81"/>
      <c r="AU93" s="27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7">
        <f t="shared" si="11"/>
        <v>0</v>
      </c>
      <c r="AW93" s="30" t="str">
        <f t="shared" si="8"/>
        <v xml:space="preserve"> </v>
      </c>
      <c r="AX93" s="30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81"/>
      <c r="AZ93" s="81"/>
    </row>
    <row r="94" spans="1:52" x14ac:dyDescent="0.25">
      <c r="A94" s="100">
        <v>86</v>
      </c>
      <c r="B94" s="100" t="s">
        <v>244</v>
      </c>
      <c r="C94" s="100" t="s">
        <v>262</v>
      </c>
      <c r="D94" s="100"/>
      <c r="E94" s="100" t="s">
        <v>263</v>
      </c>
      <c r="F94" s="100" t="s">
        <v>11</v>
      </c>
      <c r="G94" s="25">
        <f t="shared" si="9"/>
        <v>0</v>
      </c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27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7">
        <f t="shared" si="10"/>
        <v>0</v>
      </c>
      <c r="AF94" s="105"/>
      <c r="AG94" s="81"/>
      <c r="AH94" s="81"/>
      <c r="AI94" s="104"/>
      <c r="AJ94" s="81"/>
      <c r="AK94" s="81"/>
      <c r="AL94" s="81"/>
      <c r="AM94" s="81"/>
      <c r="AN94" s="81"/>
      <c r="AO94" s="81"/>
      <c r="AP94" s="81"/>
      <c r="AQ94" s="81"/>
      <c r="AR94" s="81"/>
      <c r="AS94" s="81"/>
      <c r="AT94" s="81"/>
      <c r="AU94" s="27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7">
        <f t="shared" si="11"/>
        <v>0</v>
      </c>
      <c r="AW94" s="30" t="str">
        <f t="shared" si="8"/>
        <v xml:space="preserve"> </v>
      </c>
      <c r="AX94" s="30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81"/>
      <c r="AZ94" s="81"/>
    </row>
    <row r="95" spans="1:52" x14ac:dyDescent="0.25">
      <c r="A95" s="100">
        <v>87</v>
      </c>
      <c r="B95" s="100" t="s">
        <v>244</v>
      </c>
      <c r="C95" s="100" t="s">
        <v>354</v>
      </c>
      <c r="D95" s="100"/>
      <c r="E95" s="100" t="s">
        <v>355</v>
      </c>
      <c r="F95" s="100" t="s">
        <v>13</v>
      </c>
      <c r="G95" s="25">
        <f t="shared" si="9"/>
        <v>0</v>
      </c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27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7">
        <f t="shared" si="10"/>
        <v>0</v>
      </c>
      <c r="AF95" s="105"/>
      <c r="AG95" s="81"/>
      <c r="AH95" s="81"/>
      <c r="AI95" s="104"/>
      <c r="AJ95" s="81"/>
      <c r="AK95" s="81"/>
      <c r="AL95" s="81"/>
      <c r="AM95" s="81"/>
      <c r="AN95" s="81"/>
      <c r="AO95" s="81"/>
      <c r="AP95" s="81"/>
      <c r="AQ95" s="81"/>
      <c r="AR95" s="81"/>
      <c r="AS95" s="81"/>
      <c r="AT95" s="81"/>
      <c r="AU95" s="27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7">
        <f t="shared" si="11"/>
        <v>0</v>
      </c>
      <c r="AW95" s="30" t="str">
        <f t="shared" si="8"/>
        <v xml:space="preserve"> </v>
      </c>
      <c r="AX95" s="30" t="str">
        <f>IFERROR(IF(VLOOKUP(C95,'Overdue Credits'!$A:$F,6,0)&gt;2,"High Risk Customer",IF(VLOOKUP(C95,'Overdue Credits'!$A:$F,6,0)&gt;0,"Medium Risk Customer","Low Risk Customer")),"Low Risk Customer")</f>
        <v>High Risk Customer</v>
      </c>
      <c r="AY95" s="81"/>
      <c r="AZ95" s="81"/>
    </row>
    <row r="96" spans="1:52" x14ac:dyDescent="0.25">
      <c r="A96" s="100">
        <v>88</v>
      </c>
      <c r="B96" s="100" t="s">
        <v>244</v>
      </c>
      <c r="C96" s="100" t="s">
        <v>264</v>
      </c>
      <c r="D96" s="100"/>
      <c r="E96" s="100" t="s">
        <v>265</v>
      </c>
      <c r="F96" s="100" t="s">
        <v>11</v>
      </c>
      <c r="G96" s="25">
        <f t="shared" si="9"/>
        <v>0</v>
      </c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27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7">
        <f t="shared" si="10"/>
        <v>0</v>
      </c>
      <c r="AF96" s="105"/>
      <c r="AG96" s="81"/>
      <c r="AH96" s="81"/>
      <c r="AI96" s="104"/>
      <c r="AJ96" s="81"/>
      <c r="AK96" s="81"/>
      <c r="AL96" s="81"/>
      <c r="AM96" s="81"/>
      <c r="AN96" s="81"/>
      <c r="AO96" s="81"/>
      <c r="AP96" s="81"/>
      <c r="AQ96" s="81"/>
      <c r="AR96" s="81"/>
      <c r="AS96" s="81"/>
      <c r="AT96" s="81"/>
      <c r="AU96" s="27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7">
        <f t="shared" si="11"/>
        <v>0</v>
      </c>
      <c r="AW96" s="30" t="str">
        <f t="shared" si="8"/>
        <v xml:space="preserve"> </v>
      </c>
      <c r="AX96" s="30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81"/>
      <c r="AZ96" s="81"/>
    </row>
    <row r="97" spans="1:52" x14ac:dyDescent="0.25">
      <c r="A97" s="100">
        <v>89</v>
      </c>
      <c r="B97" s="100" t="s">
        <v>244</v>
      </c>
      <c r="C97" s="100" t="s">
        <v>254</v>
      </c>
      <c r="D97" s="100"/>
      <c r="E97" s="100" t="s">
        <v>255</v>
      </c>
      <c r="F97" s="100" t="s">
        <v>20</v>
      </c>
      <c r="G97" s="25">
        <f t="shared" si="9"/>
        <v>0</v>
      </c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27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7">
        <f t="shared" si="10"/>
        <v>0</v>
      </c>
      <c r="AF97" s="105"/>
      <c r="AG97" s="81"/>
      <c r="AH97" s="81"/>
      <c r="AI97" s="104"/>
      <c r="AJ97" s="81"/>
      <c r="AK97" s="81"/>
      <c r="AL97" s="81"/>
      <c r="AM97" s="81"/>
      <c r="AN97" s="81"/>
      <c r="AO97" s="81"/>
      <c r="AP97" s="81"/>
      <c r="AQ97" s="81"/>
      <c r="AR97" s="81"/>
      <c r="AS97" s="81"/>
      <c r="AT97" s="81"/>
      <c r="AU97" s="27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7">
        <f t="shared" si="11"/>
        <v>0</v>
      </c>
      <c r="AW97" s="30" t="str">
        <f t="shared" si="8"/>
        <v xml:space="preserve"> </v>
      </c>
      <c r="AX97" s="30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81"/>
      <c r="AZ97" s="81"/>
    </row>
    <row r="98" spans="1:52" x14ac:dyDescent="0.25">
      <c r="A98" s="100">
        <v>90</v>
      </c>
      <c r="B98" s="100" t="s">
        <v>244</v>
      </c>
      <c r="C98" s="100" t="s">
        <v>245</v>
      </c>
      <c r="D98" s="100"/>
      <c r="E98" s="100" t="s">
        <v>246</v>
      </c>
      <c r="F98" s="100" t="s">
        <v>43</v>
      </c>
      <c r="G98" s="25">
        <f t="shared" si="9"/>
        <v>0</v>
      </c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27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7">
        <f t="shared" si="10"/>
        <v>0</v>
      </c>
      <c r="AF98" s="105"/>
      <c r="AG98" s="81"/>
      <c r="AH98" s="81"/>
      <c r="AI98" s="104"/>
      <c r="AJ98" s="81"/>
      <c r="AK98" s="81"/>
      <c r="AL98" s="81"/>
      <c r="AM98" s="81"/>
      <c r="AN98" s="81"/>
      <c r="AO98" s="81"/>
      <c r="AP98" s="81"/>
      <c r="AQ98" s="81"/>
      <c r="AR98" s="81"/>
      <c r="AS98" s="81"/>
      <c r="AT98" s="81"/>
      <c r="AU98" s="27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7">
        <f t="shared" si="11"/>
        <v>0</v>
      </c>
      <c r="AW98" s="30" t="str">
        <f t="shared" si="8"/>
        <v xml:space="preserve"> </v>
      </c>
      <c r="AX98" s="30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81"/>
      <c r="AZ98" s="81"/>
    </row>
    <row r="99" spans="1:52" x14ac:dyDescent="0.25">
      <c r="A99" s="100">
        <v>91</v>
      </c>
      <c r="B99" s="100" t="s">
        <v>244</v>
      </c>
      <c r="C99" s="100" t="s">
        <v>530</v>
      </c>
      <c r="D99" s="100"/>
      <c r="E99" s="100" t="s">
        <v>767</v>
      </c>
      <c r="F99" s="100" t="s">
        <v>11</v>
      </c>
      <c r="G99" s="25">
        <f t="shared" si="9"/>
        <v>0</v>
      </c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27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27">
        <f t="shared" si="10"/>
        <v>0</v>
      </c>
      <c r="AF99" s="105"/>
      <c r="AG99" s="81"/>
      <c r="AH99" s="81"/>
      <c r="AI99" s="104"/>
      <c r="AJ99" s="81"/>
      <c r="AK99" s="81"/>
      <c r="AL99" s="81"/>
      <c r="AM99" s="81"/>
      <c r="AN99" s="81"/>
      <c r="AO99" s="81"/>
      <c r="AP99" s="81"/>
      <c r="AQ99" s="81"/>
      <c r="AR99" s="81"/>
      <c r="AS99" s="81"/>
      <c r="AT99" s="81"/>
      <c r="AU99" s="27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7">
        <f t="shared" si="11"/>
        <v>0</v>
      </c>
      <c r="AW99" s="30" t="str">
        <f t="shared" si="8"/>
        <v xml:space="preserve"> </v>
      </c>
      <c r="AX99" s="30" t="str">
        <f>IFERROR(IF(VLOOKUP(C99,'Overdue Credits'!$A:$F,6,0)&gt;2,"High Risk Customer",IF(VLOOKUP(C99,'Overdue Credits'!$A:$F,6,0)&gt;0,"Medium Risk Customer","Low Risk Customer")),"Low Risk Customer")</f>
        <v>Medium Risk Customer</v>
      </c>
      <c r="AY99" s="81"/>
      <c r="AZ99" s="81"/>
    </row>
    <row r="100" spans="1:52" x14ac:dyDescent="0.25">
      <c r="A100" s="100">
        <v>92</v>
      </c>
      <c r="B100" s="100" t="s">
        <v>244</v>
      </c>
      <c r="C100" s="100" t="s">
        <v>252</v>
      </c>
      <c r="D100" s="100"/>
      <c r="E100" s="100" t="s">
        <v>253</v>
      </c>
      <c r="F100" s="100" t="s">
        <v>20</v>
      </c>
      <c r="G100" s="25">
        <f t="shared" si="9"/>
        <v>0</v>
      </c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27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7">
        <f t="shared" si="10"/>
        <v>0</v>
      </c>
      <c r="AF100" s="105"/>
      <c r="AG100" s="81"/>
      <c r="AH100" s="81"/>
      <c r="AI100" s="104"/>
      <c r="AJ100" s="81"/>
      <c r="AK100" s="81"/>
      <c r="AL100" s="81"/>
      <c r="AM100" s="81"/>
      <c r="AN100" s="81"/>
      <c r="AO100" s="81"/>
      <c r="AP100" s="81"/>
      <c r="AQ100" s="81"/>
      <c r="AR100" s="81"/>
      <c r="AS100" s="81"/>
      <c r="AT100" s="81"/>
      <c r="AU100" s="27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7">
        <f t="shared" si="11"/>
        <v>0</v>
      </c>
      <c r="AW100" s="30" t="str">
        <f t="shared" si="8"/>
        <v xml:space="preserve"> </v>
      </c>
      <c r="AX100" s="30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0" s="81"/>
      <c r="AZ100" s="81"/>
    </row>
    <row r="101" spans="1:52" x14ac:dyDescent="0.25">
      <c r="A101" s="100">
        <v>93</v>
      </c>
      <c r="B101" s="100" t="s">
        <v>244</v>
      </c>
      <c r="C101" s="100" t="s">
        <v>251</v>
      </c>
      <c r="D101" s="100"/>
      <c r="E101" s="100" t="s">
        <v>730</v>
      </c>
      <c r="F101" s="100" t="s">
        <v>20</v>
      </c>
      <c r="G101" s="25">
        <f t="shared" si="9"/>
        <v>0</v>
      </c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27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27">
        <f t="shared" si="10"/>
        <v>0</v>
      </c>
      <c r="AF101" s="105"/>
      <c r="AG101" s="81"/>
      <c r="AH101" s="81"/>
      <c r="AI101" s="104"/>
      <c r="AJ101" s="81"/>
      <c r="AK101" s="81"/>
      <c r="AL101" s="81"/>
      <c r="AM101" s="81"/>
      <c r="AN101" s="81"/>
      <c r="AO101" s="81"/>
      <c r="AP101" s="81"/>
      <c r="AQ101" s="81"/>
      <c r="AR101" s="81"/>
      <c r="AS101" s="81"/>
      <c r="AT101" s="81"/>
      <c r="AU101" s="27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7">
        <f t="shared" si="11"/>
        <v>0</v>
      </c>
      <c r="AW101" s="30" t="str">
        <f t="shared" si="8"/>
        <v xml:space="preserve"> </v>
      </c>
      <c r="AX101" s="30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81"/>
      <c r="AZ101" s="81"/>
    </row>
    <row r="102" spans="1:52" x14ac:dyDescent="0.25">
      <c r="A102" s="100">
        <v>94</v>
      </c>
      <c r="B102" s="100" t="s">
        <v>244</v>
      </c>
      <c r="C102" s="100" t="s">
        <v>260</v>
      </c>
      <c r="D102" s="100"/>
      <c r="E102" s="100" t="s">
        <v>261</v>
      </c>
      <c r="F102" s="100" t="s">
        <v>20</v>
      </c>
      <c r="G102" s="25">
        <f t="shared" si="9"/>
        <v>0</v>
      </c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27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27">
        <f t="shared" si="10"/>
        <v>0</v>
      </c>
      <c r="AF102" s="105"/>
      <c r="AG102" s="81"/>
      <c r="AH102" s="81"/>
      <c r="AI102" s="104"/>
      <c r="AJ102" s="81"/>
      <c r="AK102" s="81"/>
      <c r="AL102" s="81"/>
      <c r="AM102" s="81"/>
      <c r="AN102" s="81"/>
      <c r="AO102" s="81"/>
      <c r="AP102" s="81"/>
      <c r="AQ102" s="81"/>
      <c r="AR102" s="81"/>
      <c r="AS102" s="81"/>
      <c r="AT102" s="81"/>
      <c r="AU102" s="27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7">
        <f t="shared" si="11"/>
        <v>0</v>
      </c>
      <c r="AW102" s="30" t="str">
        <f t="shared" si="8"/>
        <v xml:space="preserve"> </v>
      </c>
      <c r="AX102" s="30" t="str">
        <f>IFERROR(IF(VLOOKUP(C102,'Overdue Credits'!$A:$F,6,0)&gt;2,"High Risk Customer",IF(VLOOKUP(C102,'Overdue Credits'!$A:$F,6,0)&gt;0,"Medium Risk Customer","Low Risk Customer")),"Low Risk Customer")</f>
        <v>Low Risk Customer</v>
      </c>
      <c r="AY102" s="81"/>
      <c r="AZ102" s="81"/>
    </row>
    <row r="103" spans="1:52" x14ac:dyDescent="0.25">
      <c r="A103" s="100">
        <v>95</v>
      </c>
      <c r="B103" s="100" t="s">
        <v>244</v>
      </c>
      <c r="C103" s="100" t="s">
        <v>247</v>
      </c>
      <c r="D103" s="100"/>
      <c r="E103" s="100" t="s">
        <v>727</v>
      </c>
      <c r="F103" s="100" t="s">
        <v>20</v>
      </c>
      <c r="G103" s="25">
        <f t="shared" si="9"/>
        <v>0</v>
      </c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27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27">
        <f t="shared" si="10"/>
        <v>0</v>
      </c>
      <c r="AF103" s="105"/>
      <c r="AG103" s="81"/>
      <c r="AH103" s="81"/>
      <c r="AI103" s="104"/>
      <c r="AJ103" s="81"/>
      <c r="AK103" s="81"/>
      <c r="AL103" s="81"/>
      <c r="AM103" s="81"/>
      <c r="AN103" s="81"/>
      <c r="AO103" s="81"/>
      <c r="AP103" s="81"/>
      <c r="AQ103" s="81"/>
      <c r="AR103" s="81"/>
      <c r="AS103" s="81"/>
      <c r="AT103" s="81"/>
      <c r="AU103" s="27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7">
        <f t="shared" si="11"/>
        <v>0</v>
      </c>
      <c r="AW103" s="30" t="str">
        <f t="shared" si="8"/>
        <v xml:space="preserve"> </v>
      </c>
      <c r="AX103" s="30" t="str">
        <f>IFERROR(IF(VLOOKUP(C103,'Overdue Credits'!$A:$F,6,0)&gt;2,"High Risk Customer",IF(VLOOKUP(C103,'Overdue Credits'!$A:$F,6,0)&gt;0,"Medium Risk Customer","Low Risk Customer")),"Low Risk Customer")</f>
        <v>Low Risk Customer</v>
      </c>
      <c r="AY103" s="81"/>
      <c r="AZ103" s="81"/>
    </row>
    <row r="104" spans="1:52" x14ac:dyDescent="0.25">
      <c r="A104" s="100">
        <v>96</v>
      </c>
      <c r="B104" s="100" t="s">
        <v>244</v>
      </c>
      <c r="C104" s="100" t="s">
        <v>258</v>
      </c>
      <c r="D104" s="100"/>
      <c r="E104" s="99" t="s">
        <v>259</v>
      </c>
      <c r="F104" s="100" t="s">
        <v>43</v>
      </c>
      <c r="G104" s="25">
        <f t="shared" si="9"/>
        <v>0</v>
      </c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27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27">
        <f t="shared" si="10"/>
        <v>0</v>
      </c>
      <c r="AF104" s="105"/>
      <c r="AG104" s="81"/>
      <c r="AH104" s="81"/>
      <c r="AI104" s="104"/>
      <c r="AJ104" s="81"/>
      <c r="AK104" s="81"/>
      <c r="AL104" s="81"/>
      <c r="AM104" s="81"/>
      <c r="AN104" s="81"/>
      <c r="AO104" s="81"/>
      <c r="AP104" s="81"/>
      <c r="AQ104" s="81"/>
      <c r="AR104" s="81"/>
      <c r="AS104" s="81"/>
      <c r="AT104" s="81"/>
      <c r="AU104" s="27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7">
        <f t="shared" si="11"/>
        <v>0</v>
      </c>
      <c r="AW104" s="30" t="str">
        <f>IF(AU104&gt;AV104,"Credit is above Limit. Requires HOTM approval",IF(AU104=0," ",IF(AV104&gt;=AU104,"Credit is within Limit","CheckInput")))</f>
        <v xml:space="preserve"> </v>
      </c>
      <c r="AX104" s="30" t="str">
        <f>IFERROR(IF(VLOOKUP(C104,'Overdue Credits'!$A:$F,6,0)&gt;2,"High Risk Customer",IF(VLOOKUP(C104,'Overdue Credits'!$A:$F,6,0)&gt;0,"Medium Risk Customer","Low Risk Customer")),"Low Risk Customer")</f>
        <v>Medium Risk Customer</v>
      </c>
      <c r="AY104" s="81"/>
      <c r="AZ104" s="81"/>
    </row>
    <row r="105" spans="1:52" x14ac:dyDescent="0.25">
      <c r="A105" s="100">
        <v>97</v>
      </c>
      <c r="B105" s="100" t="s">
        <v>244</v>
      </c>
      <c r="C105" s="100" t="s">
        <v>248</v>
      </c>
      <c r="D105" s="100"/>
      <c r="E105" s="100" t="s">
        <v>731</v>
      </c>
      <c r="F105" s="100" t="s">
        <v>20</v>
      </c>
      <c r="G105" s="25">
        <f>SUM(H105:AB105)</f>
        <v>0</v>
      </c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27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27">
        <f>SUM(AF105:AT105)</f>
        <v>0</v>
      </c>
      <c r="AF105" s="105"/>
      <c r="AG105" s="81"/>
      <c r="AH105" s="81"/>
      <c r="AI105" s="104"/>
      <c r="AJ105" s="81"/>
      <c r="AK105" s="81"/>
      <c r="AL105" s="81"/>
      <c r="AM105" s="81"/>
      <c r="AN105" s="81"/>
      <c r="AO105" s="81"/>
      <c r="AP105" s="81"/>
      <c r="AQ105" s="81"/>
      <c r="AR105" s="81"/>
      <c r="AS105" s="81"/>
      <c r="AT105" s="81"/>
      <c r="AU105" s="27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7">
        <f t="shared" si="11"/>
        <v>0</v>
      </c>
      <c r="AW105" s="30" t="str">
        <f>IF(AU105&gt;AV105,"Credit is above Limit. Requires HOTM approval",IF(AU105=0," ",IF(AV105&gt;=AU105,"Credit is within Limit","CheckInput")))</f>
        <v xml:space="preserve"> </v>
      </c>
      <c r="AX105" s="30" t="str">
        <f>IFERROR(IF(VLOOKUP(C105,'Overdue Credits'!$A:$F,6,0)&gt;2,"High Risk Customer",IF(VLOOKUP(C105,'Overdue Credits'!$A:$F,6,0)&gt;0,"Medium Risk Customer","Low Risk Customer")),"Low Risk Customer")</f>
        <v>Low Risk Customer</v>
      </c>
      <c r="AY105" s="81"/>
      <c r="AZ105" s="81"/>
    </row>
    <row r="106" spans="1:52" x14ac:dyDescent="0.25">
      <c r="A106" s="100">
        <v>98</v>
      </c>
      <c r="B106" s="100" t="s">
        <v>244</v>
      </c>
      <c r="C106" s="100" t="s">
        <v>249</v>
      </c>
      <c r="D106" s="100"/>
      <c r="E106" s="100" t="s">
        <v>250</v>
      </c>
      <c r="F106" s="100" t="s">
        <v>43</v>
      </c>
      <c r="G106" s="25">
        <f>SUM(H106:AB106)</f>
        <v>0</v>
      </c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27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27">
        <f>SUM(AF106:AT106)</f>
        <v>0</v>
      </c>
      <c r="AF106" s="105"/>
      <c r="AG106" s="81"/>
      <c r="AH106" s="81"/>
      <c r="AI106" s="104"/>
      <c r="AJ106" s="81"/>
      <c r="AK106" s="81"/>
      <c r="AL106" s="81"/>
      <c r="AM106" s="81"/>
      <c r="AN106" s="81"/>
      <c r="AO106" s="81"/>
      <c r="AP106" s="81"/>
      <c r="AQ106" s="81"/>
      <c r="AR106" s="81"/>
      <c r="AS106" s="81"/>
      <c r="AT106" s="81"/>
      <c r="AU106" s="27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7">
        <f t="shared" si="11"/>
        <v>0</v>
      </c>
      <c r="AW106" s="30" t="str">
        <f>IF(AU106&gt;AV106,"Credit is above Limit. Requires HOTM approval",IF(AU106=0," ",IF(AV106&gt;=AU106,"Credit is within Limit","CheckInput")))</f>
        <v xml:space="preserve"> </v>
      </c>
      <c r="AX106" s="30" t="str">
        <f>IFERROR(IF(VLOOKUP(C106,'Overdue Credits'!$A:$F,6,0)&gt;2,"High Risk Customer",IF(VLOOKUP(C106,'Overdue Credits'!$A:$F,6,0)&gt;0,"Medium Risk Customer","Low Risk Customer")),"Low Risk Customer")</f>
        <v>High Risk Customer</v>
      </c>
      <c r="AY106" s="81"/>
      <c r="AZ106" s="81"/>
    </row>
    <row r="107" spans="1:52" x14ac:dyDescent="0.25">
      <c r="A107" s="100">
        <v>99</v>
      </c>
      <c r="B107" s="100" t="s">
        <v>244</v>
      </c>
      <c r="C107" s="100" t="s">
        <v>256</v>
      </c>
      <c r="D107" s="100"/>
      <c r="E107" s="100" t="s">
        <v>257</v>
      </c>
      <c r="F107" s="100" t="s">
        <v>13</v>
      </c>
      <c r="G107" s="25">
        <f>SUM(H107:AB107)</f>
        <v>0</v>
      </c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27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27">
        <f>SUM(AF107:AT107)</f>
        <v>0</v>
      </c>
      <c r="AF107" s="105"/>
      <c r="AG107" s="81"/>
      <c r="AH107" s="81"/>
      <c r="AI107" s="104"/>
      <c r="AJ107" s="81"/>
      <c r="AK107" s="81"/>
      <c r="AL107" s="81"/>
      <c r="AM107" s="81"/>
      <c r="AN107" s="81"/>
      <c r="AO107" s="81"/>
      <c r="AP107" s="81"/>
      <c r="AQ107" s="81"/>
      <c r="AR107" s="81"/>
      <c r="AS107" s="81"/>
      <c r="AT107" s="81"/>
      <c r="AU107" s="27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7">
        <f t="shared" si="11"/>
        <v>0</v>
      </c>
      <c r="AW107" s="30" t="str">
        <f>IF(AU107&gt;AV107,"Credit is above Limit. Requires HOTM approval",IF(AU107=0," ",IF(AV107&gt;=AU107,"Credit is within Limit","CheckInput")))</f>
        <v xml:space="preserve"> </v>
      </c>
      <c r="AX107" s="30" t="str">
        <f>IFERROR(IF(VLOOKUP(C107,'Overdue Credits'!$A:$F,6,0)&gt;2,"High Risk Customer",IF(VLOOKUP(C107,'Overdue Credits'!$A:$F,6,0)&gt;0,"Medium Risk Customer","Low Risk Customer")),"Low Risk Customer")</f>
        <v>Low Risk Customer</v>
      </c>
      <c r="AY107" s="81"/>
      <c r="AZ107" s="81"/>
    </row>
    <row r="108" spans="1:52" x14ac:dyDescent="0.25">
      <c r="AC108" s="97">
        <f>SUM(AC9:AC107)</f>
        <v>0</v>
      </c>
      <c r="AV108" s="4">
        <f t="shared" si="11"/>
        <v>0</v>
      </c>
    </row>
  </sheetData>
  <sheetProtection algorithmName="SHA-512" hashValue="KGNJqqROzFsxZuGR0N3o2lusKjVptRa7ZRczcxhS/sMzZNCByTdHwrOzMjDuUJYNTj4Jr3R3jBPlRGGoR1rUaw==" saltValue="NtMoVrTqGBFvanAmrkAAdw==" spinCount="100000" sheet="1" autoFilter="0"/>
  <protectedRanges>
    <protectedRange sqref="T57:T59 H58:H59 L58:S59 U58:U59 I57:K59 H60:U61 W57:AB61" name="Range1_1_2"/>
    <protectedRange sqref="T62:T69 T71:T81 I62:K69 I71:K81 W62:AB69 W71:AB81" name="Range1_4_2"/>
    <protectedRange sqref="V9:V48 V71:V94 H9:U34 W9:AB34 V50:V69" name="Range1_7"/>
    <protectedRange sqref="J95:J103" name="Range1_5_1"/>
    <protectedRange sqref="K95:S103 H95:I103 U95:U103" name="Range1_1_1_1"/>
    <protectedRange sqref="AB95:AB103" name="Range1_2_1_1"/>
    <protectedRange sqref="V95:AA103 T95:T103" name="Range1_4_1_1"/>
    <protectedRange sqref="H82:U94 W82:AB94" name="Range1_2_2"/>
    <protectedRange sqref="H104:AB104" name="Range1_3_1"/>
    <protectedRange sqref="H105:AB107" name="Range1_6_1"/>
  </protectedRanges>
  <autoFilter ref="A8:AX107" xr:uid="{00000000-0009-0000-0000-000002000000}">
    <sortState xmlns:xlrd2="http://schemas.microsoft.com/office/spreadsheetml/2017/richdata2" ref="A9:AX107">
      <sortCondition ref="B8:B107"/>
    </sortState>
  </autoFilter>
  <mergeCells count="3">
    <mergeCell ref="B4:E5"/>
    <mergeCell ref="H4:AC5"/>
    <mergeCell ref="AE4:AX5"/>
  </mergeCells>
  <conditionalFormatting sqref="AY1:AY3 AY7 AW61:AW69 AW8:AW59 AW71:AW103 AW108:AW1048576">
    <cfRule type="cellIs" dxfId="82" priority="40" operator="equal">
      <formula>"Credit is above Limit. Requires HOTM approval"</formula>
    </cfRule>
    <cfRule type="cellIs" dxfId="81" priority="41" operator="equal">
      <formula>"Credit is within limit"</formula>
    </cfRule>
  </conditionalFormatting>
  <conditionalFormatting sqref="F2">
    <cfRule type="cellIs" dxfId="80" priority="39" operator="greaterThan">
      <formula>$F$1</formula>
    </cfRule>
  </conditionalFormatting>
  <conditionalFormatting sqref="AX8">
    <cfRule type="cellIs" dxfId="79" priority="37" operator="equal">
      <formula>"Credit is above Limit. Requires HOTM approval"</formula>
    </cfRule>
    <cfRule type="cellIs" dxfId="78" priority="38" operator="equal">
      <formula>"Credit is within limit"</formula>
    </cfRule>
  </conditionalFormatting>
  <conditionalFormatting sqref="AW70">
    <cfRule type="cellIs" dxfId="77" priority="32" operator="equal">
      <formula>"Credit is above Limit. Requires HOTM approval"</formula>
    </cfRule>
    <cfRule type="cellIs" dxfId="76" priority="33" operator="equal">
      <formula>"Credit is within limit"</formula>
    </cfRule>
  </conditionalFormatting>
  <conditionalFormatting sqref="AW60">
    <cfRule type="cellIs" dxfId="75" priority="28" operator="equal">
      <formula>"Credit is above Limit. Requires HOTM approval"</formula>
    </cfRule>
    <cfRule type="cellIs" dxfId="74" priority="29" operator="equal">
      <formula>"Credit is within limit"</formula>
    </cfRule>
  </conditionalFormatting>
  <conditionalFormatting sqref="AW104">
    <cfRule type="cellIs" dxfId="73" priority="19" operator="equal">
      <formula>"Credit is above Limit. Requires HOTM approval"</formula>
    </cfRule>
    <cfRule type="cellIs" dxfId="72" priority="20" operator="equal">
      <formula>"Credit is within limit"</formula>
    </cfRule>
  </conditionalFormatting>
  <conditionalFormatting sqref="AW107">
    <cfRule type="cellIs" dxfId="71" priority="14" operator="equal">
      <formula>"Credit is above Limit. Requires HOTM approval"</formula>
    </cfRule>
    <cfRule type="cellIs" dxfId="70" priority="15" operator="equal">
      <formula>"Credit is within limit"</formula>
    </cfRule>
  </conditionalFormatting>
  <conditionalFormatting sqref="AW105">
    <cfRule type="cellIs" dxfId="69" priority="9" operator="equal">
      <formula>"Credit is above Limit. Requires HOTM approval"</formula>
    </cfRule>
    <cfRule type="cellIs" dxfId="68" priority="10" operator="equal">
      <formula>"Credit is within limit"</formula>
    </cfRule>
  </conditionalFormatting>
  <conditionalFormatting sqref="AW106">
    <cfRule type="cellIs" dxfId="67" priority="4" operator="equal">
      <formula>"Credit is above Limit. Requires HOTM approval"</formula>
    </cfRule>
    <cfRule type="cellIs" dxfId="66" priority="5" operator="equal">
      <formula>"Credit is within limit"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4" operator="equal" id="{55E0D142-4E40-42D0-88EB-64E4CE831F13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35" operator="equal" id="{3A4F5DEB-910F-412F-9E22-0C597E2EDAD7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6" operator="equal" id="{9B2F742C-BBA1-428F-BF12-B3A2176DA9C7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AX9:AX103</xm:sqref>
        </x14:conditionalFormatting>
        <x14:conditionalFormatting xmlns:xm="http://schemas.microsoft.com/office/excel/2006/main">
          <x14:cfRule type="cellIs" priority="16" operator="equal" id="{304600CE-BF39-4DA4-8F24-74D51F15538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7" operator="equal" id="{EB443ADE-8579-4082-BCBF-43DC2D62121A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8" operator="equal" id="{2B6466BB-F7A9-438D-B50D-6CC7E589E49E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AX104</xm:sqref>
        </x14:conditionalFormatting>
        <x14:conditionalFormatting xmlns:xm="http://schemas.microsoft.com/office/excel/2006/main">
          <x14:cfRule type="cellIs" priority="11" operator="equal" id="{E6113E4F-5D94-41F3-93CE-A59436C445A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2" operator="equal" id="{DE01CFEA-F9E8-477D-A99D-5EC06B84D8D1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3" operator="equal" id="{B8FA6C55-ACA8-4FE3-A43E-EA4621C98D55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AX107</xm:sqref>
        </x14:conditionalFormatting>
        <x14:conditionalFormatting xmlns:xm="http://schemas.microsoft.com/office/excel/2006/main">
          <x14:cfRule type="cellIs" priority="6" operator="equal" id="{A3BA6DCD-08DB-4C17-8F5C-8115DE6DAC4D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7" operator="equal" id="{B61C9978-A7EA-4381-9E21-D7FE2EC8DA35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8" operator="equal" id="{86F1B144-187C-4709-AEFD-1684B1F0DFA2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AX105</xm:sqref>
        </x14:conditionalFormatting>
        <x14:conditionalFormatting xmlns:xm="http://schemas.microsoft.com/office/excel/2006/main">
          <x14:cfRule type="cellIs" priority="1" operator="equal" id="{C27C41AF-AD91-428F-A21F-6C634949EE8A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equal" id="{221B6C8D-279C-4E0B-9C35-B00CA90EE60D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" operator="equal" id="{986DF1AE-1872-4E48-A35C-A70BB6C3E75D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200-000000000000}">
          <x14:formula1>
            <xm:f>'Brand Prices'!$G$2:$G$13</xm:f>
          </x14:formula1>
          <xm:sqref>C1:C2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88"/>
  <sheetViews>
    <sheetView tabSelected="1" zoomScale="80" zoomScaleNormal="80" workbookViewId="0">
      <pane xSplit="5" ySplit="8" topLeftCell="F22" activePane="bottomRight" state="frozen"/>
      <selection activeCell="N19" sqref="N19"/>
      <selection pane="topRight" activeCell="N19" sqref="N19"/>
      <selection pane="bottomLeft" activeCell="N19" sqref="N19"/>
      <selection pane="bottomRight" activeCell="E28" sqref="E28"/>
    </sheetView>
  </sheetViews>
  <sheetFormatPr defaultColWidth="8.7109375" defaultRowHeight="15" outlineLevelCol="1" x14ac:dyDescent="0.25"/>
  <cols>
    <col min="1" max="1" width="5" style="4" bestFit="1" customWidth="1"/>
    <col min="2" max="2" width="10.28515625" style="4" bestFit="1" customWidth="1"/>
    <col min="3" max="3" width="14.28515625" style="4" customWidth="1"/>
    <col min="4" max="4" width="10" style="4" hidden="1" customWidth="1"/>
    <col min="5" max="5" width="29.7109375" style="4" customWidth="1"/>
    <col min="6" max="6" width="16.28515625" style="4" bestFit="1" customWidth="1"/>
    <col min="7" max="7" width="11.5703125" style="4" customWidth="1"/>
    <col min="8" max="8" width="11.7109375" style="4" customWidth="1" outlineLevel="1"/>
    <col min="9" max="9" width="14.28515625" style="4" customWidth="1" outlineLevel="1"/>
    <col min="10" max="10" width="10.42578125" style="4" customWidth="1" outlineLevel="1"/>
    <col min="11" max="11" width="9.5703125" style="4" customWidth="1" outlineLevel="1"/>
    <col min="12" max="12" width="13" style="4" customWidth="1" outlineLevel="1"/>
    <col min="13" max="13" width="11.28515625" style="4" customWidth="1" outlineLevel="1"/>
    <col min="14" max="15" width="10.42578125" style="4" customWidth="1" outlineLevel="1"/>
    <col min="16" max="16" width="11.42578125" style="4" customWidth="1" outlineLevel="1"/>
    <col min="17" max="17" width="11.5703125" style="4" bestFit="1" customWidth="1" outlineLevel="1"/>
    <col min="18" max="18" width="13.140625" style="4" customWidth="1" outlineLevel="1"/>
    <col min="19" max="19" width="9.5703125" style="4" customWidth="1" outlineLevel="1"/>
    <col min="20" max="20" width="11.42578125" style="4" customWidth="1" outlineLevel="1"/>
    <col min="21" max="21" width="11" style="4" customWidth="1" outlineLevel="1"/>
    <col min="22" max="22" width="11.42578125" style="4" customWidth="1" outlineLevel="1"/>
    <col min="23" max="23" width="11.5703125" style="4" customWidth="1" outlineLevel="1"/>
    <col min="24" max="24" width="10.42578125" style="4" customWidth="1" outlineLevel="1"/>
    <col min="25" max="25" width="10.28515625" style="4" customWidth="1" outlineLevel="1"/>
    <col min="26" max="27" width="10.42578125" style="4" customWidth="1" outlineLevel="1"/>
    <col min="28" max="28" width="9.5703125" style="4" customWidth="1" outlineLevel="1"/>
    <col min="29" max="29" width="19.42578125" style="4" customWidth="1" outlineLevel="1"/>
    <col min="30" max="30" width="4" style="4" customWidth="1" outlineLevel="1"/>
    <col min="31" max="31" width="18" style="4" customWidth="1"/>
    <col min="32" max="32" width="12.5703125" style="4" customWidth="1"/>
    <col min="33" max="33" width="10.7109375" style="4" customWidth="1"/>
    <col min="34" max="42" width="10.7109375" style="4" customWidth="1" outlineLevel="1"/>
    <col min="43" max="43" width="12.28515625" style="4" customWidth="1" outlineLevel="1"/>
    <col min="44" max="44" width="13.42578125" style="4" customWidth="1" outlineLevel="1"/>
    <col min="45" max="45" width="10.28515625" style="4" customWidth="1" outlineLevel="1"/>
    <col min="46" max="46" width="10.7109375" style="4" customWidth="1" outlineLevel="1"/>
    <col min="47" max="47" width="15.5703125" style="4" customWidth="1" outlineLevel="1"/>
    <col min="48" max="48" width="19.42578125" style="4" customWidth="1" outlineLevel="1"/>
    <col min="49" max="49" width="17.5703125" style="4" customWidth="1"/>
    <col min="50" max="50" width="25" style="4" bestFit="1" customWidth="1"/>
    <col min="51" max="51" width="6.85546875" style="4" hidden="1" customWidth="1"/>
    <col min="52" max="52" width="12.7109375" style="4" hidden="1" customWidth="1"/>
    <col min="53" max="54" width="0" style="4" hidden="1" customWidth="1"/>
    <col min="55" max="16384" width="8.7109375" style="4"/>
  </cols>
  <sheetData>
    <row r="1" spans="1:52" ht="32.25" customHeight="1" thickBot="1" x14ac:dyDescent="0.3">
      <c r="B1" s="5" t="s">
        <v>0</v>
      </c>
      <c r="C1" s="6" t="s">
        <v>511</v>
      </c>
      <c r="E1" s="5" t="s">
        <v>541</v>
      </c>
      <c r="F1" s="7">
        <f>'October Credit Allocation'!G9</f>
        <v>792485446.56000006</v>
      </c>
    </row>
    <row r="2" spans="1:52" s="8" customFormat="1" ht="27" customHeight="1" thickBot="1" x14ac:dyDescent="0.3">
      <c r="B2" s="9"/>
      <c r="C2" s="10"/>
      <c r="E2" s="5" t="s">
        <v>542</v>
      </c>
      <c r="F2" s="7">
        <f>SUM(AU8:AU1048576)</f>
        <v>0</v>
      </c>
    </row>
    <row r="3" spans="1:52" s="11" customFormat="1" x14ac:dyDescent="0.25"/>
    <row r="4" spans="1:52" ht="15.75" customHeight="1" x14ac:dyDescent="0.35">
      <c r="B4" s="146" t="s">
        <v>1167</v>
      </c>
      <c r="C4" s="147"/>
      <c r="D4" s="147"/>
      <c r="E4" s="147"/>
      <c r="H4" s="148" t="s">
        <v>499</v>
      </c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2"/>
      <c r="AE4" s="149" t="s">
        <v>502</v>
      </c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2"/>
      <c r="AZ4" s="12"/>
    </row>
    <row r="5" spans="1:52" ht="15.75" customHeight="1" thickBot="1" x14ac:dyDescent="0.4">
      <c r="B5" s="147"/>
      <c r="C5" s="147"/>
      <c r="D5" s="147"/>
      <c r="E5" s="147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2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2"/>
      <c r="AZ5" s="12"/>
    </row>
    <row r="6" spans="1:52" ht="15.75" hidden="1" customHeight="1" x14ac:dyDescent="0.35">
      <c r="B6" s="82"/>
      <c r="C6" s="82"/>
      <c r="D6" s="82"/>
      <c r="E6" s="82"/>
      <c r="H6" s="13" t="s">
        <v>640</v>
      </c>
      <c r="I6" s="13" t="s">
        <v>642</v>
      </c>
      <c r="J6" s="13" t="s">
        <v>643</v>
      </c>
      <c r="K6" s="13" t="s">
        <v>645</v>
      </c>
      <c r="L6" s="13" t="s">
        <v>646</v>
      </c>
      <c r="M6" s="13" t="s">
        <v>647</v>
      </c>
      <c r="N6" s="13" t="s">
        <v>648</v>
      </c>
      <c r="O6" s="13" t="s">
        <v>650</v>
      </c>
      <c r="P6" s="13" t="s">
        <v>651</v>
      </c>
      <c r="Q6" s="13" t="s">
        <v>652</v>
      </c>
      <c r="R6" s="13" t="s">
        <v>653</v>
      </c>
      <c r="S6" s="13"/>
      <c r="T6" s="13" t="s">
        <v>654</v>
      </c>
      <c r="U6" s="13" t="s">
        <v>655</v>
      </c>
      <c r="V6" s="13" t="s">
        <v>656</v>
      </c>
      <c r="W6" s="13" t="s">
        <v>657</v>
      </c>
      <c r="X6" s="13" t="s">
        <v>658</v>
      </c>
      <c r="Y6" s="13" t="s">
        <v>659</v>
      </c>
      <c r="Z6" s="13" t="s">
        <v>660</v>
      </c>
      <c r="AA6" s="13"/>
      <c r="AB6" s="13" t="s">
        <v>661</v>
      </c>
      <c r="AC6" s="13" t="s">
        <v>662</v>
      </c>
      <c r="AD6" s="13" t="s">
        <v>663</v>
      </c>
      <c r="AE6" s="13"/>
      <c r="AF6" s="14"/>
      <c r="AG6" s="15"/>
      <c r="AH6" s="15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124"/>
      <c r="AT6" s="83"/>
      <c r="AU6" s="83"/>
      <c r="AV6" s="83"/>
      <c r="AW6" s="83"/>
      <c r="AX6" s="83"/>
      <c r="AY6" s="83"/>
    </row>
    <row r="7" spans="1:52" ht="15.75" hidden="1" thickBot="1" x14ac:dyDescent="0.3">
      <c r="G7" s="3" t="s">
        <v>896</v>
      </c>
      <c r="H7" s="4">
        <v>10063228</v>
      </c>
      <c r="I7" s="4">
        <v>10063348</v>
      </c>
      <c r="J7" s="4">
        <v>108880</v>
      </c>
      <c r="K7" s="4">
        <v>113042</v>
      </c>
      <c r="L7" s="4">
        <v>10040447</v>
      </c>
      <c r="M7" s="4">
        <v>113441</v>
      </c>
      <c r="N7" s="4">
        <v>10980611</v>
      </c>
      <c r="O7" s="4">
        <v>10983534</v>
      </c>
      <c r="P7" s="4" t="s">
        <v>651</v>
      </c>
      <c r="Q7" s="4" t="s">
        <v>652</v>
      </c>
      <c r="R7" s="4" t="s">
        <v>654</v>
      </c>
      <c r="T7" s="4" t="s">
        <v>655</v>
      </c>
      <c r="U7" s="4" t="s">
        <v>656</v>
      </c>
      <c r="V7" s="4">
        <v>10983534</v>
      </c>
      <c r="W7" s="4" t="s">
        <v>658</v>
      </c>
      <c r="X7" s="4" t="s">
        <v>659</v>
      </c>
      <c r="Y7" s="4" t="s">
        <v>660</v>
      </c>
      <c r="Z7" s="4">
        <v>10047371</v>
      </c>
      <c r="AB7" s="4" t="s">
        <v>662</v>
      </c>
    </row>
    <row r="8" spans="1:52" s="40" customFormat="1" ht="41.25" customHeight="1" thickBot="1" x14ac:dyDescent="0.3">
      <c r="A8" s="16" t="s">
        <v>2</v>
      </c>
      <c r="B8" s="17" t="s">
        <v>3</v>
      </c>
      <c r="C8" s="17" t="s">
        <v>4</v>
      </c>
      <c r="D8" s="17" t="s">
        <v>5</v>
      </c>
      <c r="E8" s="17" t="s">
        <v>6</v>
      </c>
      <c r="F8" s="17" t="s">
        <v>7</v>
      </c>
      <c r="G8" s="17" t="s">
        <v>8</v>
      </c>
      <c r="H8" s="18" t="s">
        <v>895</v>
      </c>
      <c r="I8" s="2" t="s">
        <v>1107</v>
      </c>
      <c r="J8" s="18" t="s">
        <v>641</v>
      </c>
      <c r="K8" s="18" t="s">
        <v>853</v>
      </c>
      <c r="L8" s="18" t="s">
        <v>487</v>
      </c>
      <c r="M8" s="18" t="s">
        <v>649</v>
      </c>
      <c r="N8" s="18" t="s">
        <v>848</v>
      </c>
      <c r="O8" s="18" t="s">
        <v>488</v>
      </c>
      <c r="P8" s="18" t="s">
        <v>489</v>
      </c>
      <c r="Q8" s="18" t="s">
        <v>490</v>
      </c>
      <c r="R8" s="18" t="s">
        <v>1108</v>
      </c>
      <c r="S8" s="126" t="s">
        <v>1148</v>
      </c>
      <c r="T8" s="18" t="s">
        <v>1121</v>
      </c>
      <c r="U8" s="2" t="s">
        <v>898</v>
      </c>
      <c r="V8" s="18" t="s">
        <v>491</v>
      </c>
      <c r="W8" s="18" t="s">
        <v>492</v>
      </c>
      <c r="X8" s="18" t="s">
        <v>493</v>
      </c>
      <c r="Y8" s="18" t="s">
        <v>494</v>
      </c>
      <c r="Z8" s="18" t="s">
        <v>1122</v>
      </c>
      <c r="AA8" s="2" t="s">
        <v>1071</v>
      </c>
      <c r="AB8" s="18" t="s">
        <v>496</v>
      </c>
      <c r="AC8" s="19" t="s">
        <v>500</v>
      </c>
      <c r="AE8" s="20" t="s">
        <v>504</v>
      </c>
      <c r="AF8" s="21" t="s">
        <v>496</v>
      </c>
      <c r="AG8" s="21" t="s">
        <v>490</v>
      </c>
      <c r="AH8" s="21" t="s">
        <v>488</v>
      </c>
      <c r="AI8" s="21" t="s">
        <v>641</v>
      </c>
      <c r="AJ8" s="21" t="s">
        <v>649</v>
      </c>
      <c r="AK8" s="21" t="s">
        <v>487</v>
      </c>
      <c r="AL8" s="21" t="s">
        <v>493</v>
      </c>
      <c r="AM8" s="21" t="s">
        <v>853</v>
      </c>
      <c r="AN8" s="21" t="s">
        <v>1122</v>
      </c>
      <c r="AO8" s="21" t="s">
        <v>1108</v>
      </c>
      <c r="AP8" s="22" t="s">
        <v>491</v>
      </c>
      <c r="AQ8" s="22" t="s">
        <v>895</v>
      </c>
      <c r="AR8" s="92" t="s">
        <v>1107</v>
      </c>
      <c r="AS8" s="126" t="s">
        <v>1148</v>
      </c>
      <c r="AT8" s="22" t="s">
        <v>492</v>
      </c>
      <c r="AU8" s="22" t="s">
        <v>501</v>
      </c>
      <c r="AV8" s="92" t="s">
        <v>1119</v>
      </c>
      <c r="AW8" s="22" t="s">
        <v>503</v>
      </c>
      <c r="AX8" s="23" t="s">
        <v>833</v>
      </c>
      <c r="AY8" s="123" t="s">
        <v>1065</v>
      </c>
      <c r="AZ8" s="123" t="s">
        <v>1142</v>
      </c>
    </row>
    <row r="9" spans="1:52" x14ac:dyDescent="0.25">
      <c r="A9" s="99">
        <v>1</v>
      </c>
      <c r="B9" s="99" t="s">
        <v>363</v>
      </c>
      <c r="C9" s="99" t="s">
        <v>888</v>
      </c>
      <c r="D9" s="99"/>
      <c r="E9" s="99" t="s">
        <v>889</v>
      </c>
      <c r="F9" s="99" t="s">
        <v>20</v>
      </c>
      <c r="G9" s="25">
        <f t="shared" ref="G9:G40" si="0">SUM(H9:AB9)</f>
        <v>0</v>
      </c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27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7">
        <f t="shared" ref="AE9:AE40" si="1">SUM(AF9:AT9)</f>
        <v>0</v>
      </c>
      <c r="AF9" s="102"/>
      <c r="AG9" s="103"/>
      <c r="AH9" s="103"/>
      <c r="AI9" s="104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27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7">
        <f t="shared" ref="AV9:AV40" si="2">AC9*0.35</f>
        <v>0</v>
      </c>
      <c r="AW9" s="30" t="str">
        <f t="shared" ref="AW9:AW38" si="3">IF(AU9&gt;AV9,"Credit is above Limit. Requires HOTM approval",IF(AU9=0," ",IF(AV9&gt;=AU9,"Credit is within Limit","CheckInput")))</f>
        <v xml:space="preserve"> </v>
      </c>
      <c r="AX9" s="30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81"/>
      <c r="AZ9" s="81"/>
    </row>
    <row r="10" spans="1:52" x14ac:dyDescent="0.25">
      <c r="A10" s="99">
        <v>2</v>
      </c>
      <c r="B10" s="100" t="s">
        <v>363</v>
      </c>
      <c r="C10" s="100" t="s">
        <v>841</v>
      </c>
      <c r="D10" s="100"/>
      <c r="E10" s="100" t="s">
        <v>851</v>
      </c>
      <c r="F10" s="100" t="s">
        <v>43</v>
      </c>
      <c r="G10" s="25">
        <f t="shared" si="0"/>
        <v>0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27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7">
        <f t="shared" si="1"/>
        <v>0</v>
      </c>
      <c r="AF10" s="105"/>
      <c r="AG10" s="81"/>
      <c r="AH10" s="81"/>
      <c r="AI10" s="104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27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7">
        <f t="shared" si="2"/>
        <v>0</v>
      </c>
      <c r="AW10" s="30" t="str">
        <f t="shared" si="3"/>
        <v xml:space="preserve"> </v>
      </c>
      <c r="AX10" s="30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81"/>
      <c r="AZ10" s="81"/>
    </row>
    <row r="11" spans="1:52" x14ac:dyDescent="0.25">
      <c r="A11" s="99">
        <v>3</v>
      </c>
      <c r="B11" s="100" t="s">
        <v>363</v>
      </c>
      <c r="C11" s="100" t="s">
        <v>693</v>
      </c>
      <c r="D11" s="100"/>
      <c r="E11" s="100" t="s">
        <v>694</v>
      </c>
      <c r="F11" s="100" t="s">
        <v>933</v>
      </c>
      <c r="G11" s="25">
        <f t="shared" si="0"/>
        <v>0</v>
      </c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27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7">
        <f t="shared" si="1"/>
        <v>0</v>
      </c>
      <c r="AF11" s="105"/>
      <c r="AG11" s="81"/>
      <c r="AH11" s="81"/>
      <c r="AI11" s="104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27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7">
        <f t="shared" si="2"/>
        <v>0</v>
      </c>
      <c r="AW11" s="30" t="str">
        <f t="shared" si="3"/>
        <v xml:space="preserve"> </v>
      </c>
      <c r="AX11" s="30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81"/>
      <c r="AZ11" s="81"/>
    </row>
    <row r="12" spans="1:52" x14ac:dyDescent="0.25">
      <c r="A12" s="99">
        <v>4</v>
      </c>
      <c r="B12" s="100" t="s">
        <v>363</v>
      </c>
      <c r="C12" s="100" t="s">
        <v>960</v>
      </c>
      <c r="D12" s="100"/>
      <c r="E12" s="100" t="s">
        <v>967</v>
      </c>
      <c r="F12" s="100" t="s">
        <v>516</v>
      </c>
      <c r="G12" s="25">
        <f t="shared" si="0"/>
        <v>0</v>
      </c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27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7">
        <f t="shared" si="1"/>
        <v>0</v>
      </c>
      <c r="AF12" s="105"/>
      <c r="AG12" s="81"/>
      <c r="AH12" s="81"/>
      <c r="AI12" s="104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27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7">
        <f t="shared" si="2"/>
        <v>0</v>
      </c>
      <c r="AW12" s="30" t="str">
        <f t="shared" si="3"/>
        <v xml:space="preserve"> </v>
      </c>
      <c r="AX12" s="30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81"/>
      <c r="AZ12" s="81"/>
    </row>
    <row r="13" spans="1:52" x14ac:dyDescent="0.25">
      <c r="A13" s="99">
        <v>5</v>
      </c>
      <c r="B13" s="100" t="s">
        <v>363</v>
      </c>
      <c r="C13" s="100" t="s">
        <v>961</v>
      </c>
      <c r="D13" s="100"/>
      <c r="E13" s="100" t="s">
        <v>968</v>
      </c>
      <c r="F13" s="100" t="s">
        <v>20</v>
      </c>
      <c r="G13" s="25">
        <f t="shared" si="0"/>
        <v>0</v>
      </c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27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7">
        <f t="shared" si="1"/>
        <v>0</v>
      </c>
      <c r="AF13" s="105"/>
      <c r="AG13" s="81"/>
      <c r="AH13" s="81"/>
      <c r="AI13" s="104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27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7">
        <f t="shared" si="2"/>
        <v>0</v>
      </c>
      <c r="AW13" s="30" t="str">
        <f t="shared" si="3"/>
        <v xml:space="preserve"> </v>
      </c>
      <c r="AX13" s="30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81"/>
      <c r="AZ13" s="81"/>
    </row>
    <row r="14" spans="1:52" x14ac:dyDescent="0.25">
      <c r="A14" s="99">
        <v>6</v>
      </c>
      <c r="B14" s="100" t="s">
        <v>363</v>
      </c>
      <c r="C14" s="100" t="s">
        <v>962</v>
      </c>
      <c r="D14" s="100"/>
      <c r="E14" s="100" t="s">
        <v>969</v>
      </c>
      <c r="F14" s="100" t="s">
        <v>13</v>
      </c>
      <c r="G14" s="25">
        <f t="shared" si="0"/>
        <v>0</v>
      </c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27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7">
        <f t="shared" si="1"/>
        <v>0</v>
      </c>
      <c r="AF14" s="105"/>
      <c r="AG14" s="81"/>
      <c r="AH14" s="81"/>
      <c r="AI14" s="104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27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7">
        <f t="shared" si="2"/>
        <v>0</v>
      </c>
      <c r="AW14" s="30" t="str">
        <f t="shared" si="3"/>
        <v xml:space="preserve"> </v>
      </c>
      <c r="AX14" s="30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81"/>
      <c r="AZ14" s="81"/>
    </row>
    <row r="15" spans="1:52" x14ac:dyDescent="0.25">
      <c r="A15" s="99">
        <v>7</v>
      </c>
      <c r="B15" s="100" t="s">
        <v>363</v>
      </c>
      <c r="C15" s="100" t="s">
        <v>963</v>
      </c>
      <c r="D15" s="100"/>
      <c r="E15" s="100" t="s">
        <v>970</v>
      </c>
      <c r="F15" s="100" t="s">
        <v>43</v>
      </c>
      <c r="G15" s="25">
        <f t="shared" si="0"/>
        <v>0</v>
      </c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27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7">
        <f t="shared" si="1"/>
        <v>0</v>
      </c>
      <c r="AF15" s="105"/>
      <c r="AG15" s="81"/>
      <c r="AH15" s="81"/>
      <c r="AI15" s="104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27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7">
        <f t="shared" si="2"/>
        <v>0</v>
      </c>
      <c r="AW15" s="30" t="str">
        <f t="shared" si="3"/>
        <v xml:space="preserve"> </v>
      </c>
      <c r="AX15" s="30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81"/>
      <c r="AZ15" s="81"/>
    </row>
    <row r="16" spans="1:52" x14ac:dyDescent="0.25">
      <c r="A16" s="99">
        <v>8</v>
      </c>
      <c r="B16" s="100" t="s">
        <v>363</v>
      </c>
      <c r="C16" s="100" t="s">
        <v>964</v>
      </c>
      <c r="D16" s="100"/>
      <c r="E16" s="100" t="s">
        <v>971</v>
      </c>
      <c r="F16" s="100" t="s">
        <v>13</v>
      </c>
      <c r="G16" s="25">
        <f t="shared" si="0"/>
        <v>0</v>
      </c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27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7">
        <f t="shared" si="1"/>
        <v>0</v>
      </c>
      <c r="AF16" s="105"/>
      <c r="AG16" s="81"/>
      <c r="AH16" s="81"/>
      <c r="AI16" s="104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27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7">
        <f t="shared" si="2"/>
        <v>0</v>
      </c>
      <c r="AW16" s="30" t="str">
        <f t="shared" si="3"/>
        <v xml:space="preserve"> </v>
      </c>
      <c r="AX16" s="30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81"/>
      <c r="AZ16" s="81"/>
    </row>
    <row r="17" spans="1:52" x14ac:dyDescent="0.25">
      <c r="A17" s="99">
        <v>9</v>
      </c>
      <c r="B17" s="100" t="s">
        <v>363</v>
      </c>
      <c r="C17" s="100" t="s">
        <v>965</v>
      </c>
      <c r="D17" s="100"/>
      <c r="E17" s="100" t="s">
        <v>972</v>
      </c>
      <c r="F17" s="100" t="s">
        <v>13</v>
      </c>
      <c r="G17" s="25">
        <f t="shared" si="0"/>
        <v>0</v>
      </c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27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7">
        <f t="shared" si="1"/>
        <v>0</v>
      </c>
      <c r="AF17" s="105"/>
      <c r="AG17" s="81"/>
      <c r="AH17" s="81"/>
      <c r="AI17" s="104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27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7">
        <f t="shared" si="2"/>
        <v>0</v>
      </c>
      <c r="AW17" s="30" t="str">
        <f t="shared" si="3"/>
        <v xml:space="preserve"> </v>
      </c>
      <c r="AX17" s="30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81"/>
      <c r="AZ17" s="81"/>
    </row>
    <row r="18" spans="1:52" x14ac:dyDescent="0.25">
      <c r="A18" s="99">
        <v>10</v>
      </c>
      <c r="B18" s="100" t="s">
        <v>363</v>
      </c>
      <c r="C18" s="100" t="s">
        <v>897</v>
      </c>
      <c r="D18" s="100"/>
      <c r="E18" s="100" t="s">
        <v>973</v>
      </c>
      <c r="F18" s="100" t="s">
        <v>11</v>
      </c>
      <c r="G18" s="25">
        <f t="shared" si="0"/>
        <v>0</v>
      </c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27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7">
        <f t="shared" si="1"/>
        <v>0</v>
      </c>
      <c r="AF18" s="105"/>
      <c r="AG18" s="81"/>
      <c r="AH18" s="81"/>
      <c r="AI18" s="104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27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7">
        <f t="shared" si="2"/>
        <v>0</v>
      </c>
      <c r="AW18" s="30" t="str">
        <f t="shared" si="3"/>
        <v xml:space="preserve"> </v>
      </c>
      <c r="AX18" s="30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81"/>
      <c r="AZ18" s="81"/>
    </row>
    <row r="19" spans="1:52" x14ac:dyDescent="0.25">
      <c r="A19" s="99">
        <v>11</v>
      </c>
      <c r="B19" s="100" t="s">
        <v>363</v>
      </c>
      <c r="C19" s="100" t="s">
        <v>373</v>
      </c>
      <c r="D19" s="100"/>
      <c r="E19" s="100" t="s">
        <v>374</v>
      </c>
      <c r="F19" s="100" t="s">
        <v>20</v>
      </c>
      <c r="G19" s="25">
        <f t="shared" si="0"/>
        <v>0</v>
      </c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27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7">
        <f t="shared" si="1"/>
        <v>0</v>
      </c>
      <c r="AF19" s="105"/>
      <c r="AG19" s="81"/>
      <c r="AH19" s="81"/>
      <c r="AI19" s="104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27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7">
        <f t="shared" si="2"/>
        <v>0</v>
      </c>
      <c r="AW19" s="30" t="str">
        <f t="shared" si="3"/>
        <v xml:space="preserve"> </v>
      </c>
      <c r="AX19" s="30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81"/>
      <c r="AZ19" s="81"/>
    </row>
    <row r="20" spans="1:52" x14ac:dyDescent="0.25">
      <c r="A20" s="99">
        <v>12</v>
      </c>
      <c r="B20" s="100" t="s">
        <v>363</v>
      </c>
      <c r="C20" s="100" t="s">
        <v>366</v>
      </c>
      <c r="D20" s="100"/>
      <c r="E20" s="100" t="s">
        <v>745</v>
      </c>
      <c r="F20" s="100" t="s">
        <v>933</v>
      </c>
      <c r="G20" s="25">
        <f t="shared" si="0"/>
        <v>0</v>
      </c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27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7">
        <f t="shared" si="1"/>
        <v>0</v>
      </c>
      <c r="AF20" s="105"/>
      <c r="AG20" s="81"/>
      <c r="AH20" s="81"/>
      <c r="AI20" s="104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27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7">
        <f t="shared" si="2"/>
        <v>0</v>
      </c>
      <c r="AW20" s="30" t="str">
        <f t="shared" si="3"/>
        <v xml:space="preserve"> </v>
      </c>
      <c r="AX20" s="30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81"/>
      <c r="AZ20" s="81"/>
    </row>
    <row r="21" spans="1:52" x14ac:dyDescent="0.25">
      <c r="A21" s="99">
        <v>13</v>
      </c>
      <c r="B21" s="100" t="s">
        <v>363</v>
      </c>
      <c r="C21" s="100" t="s">
        <v>370</v>
      </c>
      <c r="D21" s="100"/>
      <c r="E21" s="100" t="s">
        <v>746</v>
      </c>
      <c r="F21" s="122" t="s">
        <v>20</v>
      </c>
      <c r="G21" s="25">
        <f t="shared" si="0"/>
        <v>0</v>
      </c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27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7">
        <f t="shared" si="1"/>
        <v>0</v>
      </c>
      <c r="AF21" s="105"/>
      <c r="AG21" s="81"/>
      <c r="AH21" s="81"/>
      <c r="AI21" s="104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27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7">
        <f t="shared" si="2"/>
        <v>0</v>
      </c>
      <c r="AW21" s="30" t="str">
        <f t="shared" si="3"/>
        <v xml:space="preserve"> </v>
      </c>
      <c r="AX21" s="30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81"/>
      <c r="AZ21" s="81"/>
    </row>
    <row r="22" spans="1:52" x14ac:dyDescent="0.25">
      <c r="A22" s="99">
        <v>14</v>
      </c>
      <c r="B22" s="100" t="s">
        <v>363</v>
      </c>
      <c r="C22" s="100" t="s">
        <v>367</v>
      </c>
      <c r="D22" s="100"/>
      <c r="E22" s="100" t="s">
        <v>368</v>
      </c>
      <c r="F22" s="100" t="s">
        <v>933</v>
      </c>
      <c r="G22" s="25">
        <f t="shared" si="0"/>
        <v>0</v>
      </c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27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7">
        <f t="shared" si="1"/>
        <v>0</v>
      </c>
      <c r="AF22" s="105"/>
      <c r="AG22" s="81"/>
      <c r="AH22" s="81"/>
      <c r="AI22" s="104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27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7">
        <f t="shared" si="2"/>
        <v>0</v>
      </c>
      <c r="AW22" s="30" t="str">
        <f t="shared" si="3"/>
        <v xml:space="preserve"> </v>
      </c>
      <c r="AX22" s="30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81"/>
      <c r="AZ22" s="81"/>
    </row>
    <row r="23" spans="1:52" x14ac:dyDescent="0.25">
      <c r="A23" s="99">
        <v>15</v>
      </c>
      <c r="B23" s="100" t="s">
        <v>363</v>
      </c>
      <c r="C23" s="100" t="s">
        <v>369</v>
      </c>
      <c r="D23" s="100"/>
      <c r="E23" s="100" t="s">
        <v>856</v>
      </c>
      <c r="F23" s="100" t="s">
        <v>933</v>
      </c>
      <c r="G23" s="25">
        <f t="shared" si="0"/>
        <v>0</v>
      </c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27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7">
        <f t="shared" si="1"/>
        <v>0</v>
      </c>
      <c r="AF23" s="105"/>
      <c r="AG23" s="81"/>
      <c r="AH23" s="81"/>
      <c r="AI23" s="104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27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7">
        <f t="shared" si="2"/>
        <v>0</v>
      </c>
      <c r="AW23" s="30" t="str">
        <f t="shared" si="3"/>
        <v xml:space="preserve"> </v>
      </c>
      <c r="AX23" s="30" t="str">
        <f>IFERROR(IF(VLOOKUP(C23,'Overdue Credits'!$A:$F,6,0)&gt;2,"High Risk Customer",IF(VLOOKUP(C23,'Overdue Credits'!$A:$F,6,0)&gt;0,"Medium Risk Customer","Low Risk Customer")),"Low Risk Customer")</f>
        <v>Medium Risk Customer</v>
      </c>
      <c r="AY23" s="81"/>
      <c r="AZ23" s="81"/>
    </row>
    <row r="24" spans="1:52" x14ac:dyDescent="0.25">
      <c r="A24" s="99">
        <v>16</v>
      </c>
      <c r="B24" s="100" t="s">
        <v>363</v>
      </c>
      <c r="C24" s="100" t="s">
        <v>371</v>
      </c>
      <c r="D24" s="100"/>
      <c r="E24" s="100" t="s">
        <v>372</v>
      </c>
      <c r="F24" s="100" t="s">
        <v>43</v>
      </c>
      <c r="G24" s="25">
        <f t="shared" si="0"/>
        <v>0</v>
      </c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27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7">
        <f t="shared" si="1"/>
        <v>0</v>
      </c>
      <c r="AF24" s="105"/>
      <c r="AG24" s="81"/>
      <c r="AH24" s="81"/>
      <c r="AI24" s="104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27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7">
        <f t="shared" si="2"/>
        <v>0</v>
      </c>
      <c r="AW24" s="30" t="str">
        <f t="shared" si="3"/>
        <v xml:space="preserve"> </v>
      </c>
      <c r="AX24" s="30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81"/>
      <c r="AZ24" s="81"/>
    </row>
    <row r="25" spans="1:52" x14ac:dyDescent="0.25">
      <c r="A25" s="99">
        <v>17</v>
      </c>
      <c r="B25" s="100" t="s">
        <v>363</v>
      </c>
      <c r="C25" s="100" t="s">
        <v>364</v>
      </c>
      <c r="D25" s="100"/>
      <c r="E25" s="100" t="s">
        <v>365</v>
      </c>
      <c r="F25" s="100" t="s">
        <v>933</v>
      </c>
      <c r="G25" s="25">
        <f t="shared" si="0"/>
        <v>0</v>
      </c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27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7">
        <f t="shared" si="1"/>
        <v>0</v>
      </c>
      <c r="AF25" s="105"/>
      <c r="AG25" s="81"/>
      <c r="AH25" s="81"/>
      <c r="AI25" s="104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27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7">
        <f t="shared" si="2"/>
        <v>0</v>
      </c>
      <c r="AW25" s="30" t="str">
        <f t="shared" si="3"/>
        <v xml:space="preserve"> </v>
      </c>
      <c r="AX25" s="30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81"/>
      <c r="AZ25" s="81"/>
    </row>
    <row r="26" spans="1:52" x14ac:dyDescent="0.25">
      <c r="A26" s="99">
        <v>18</v>
      </c>
      <c r="B26" s="100" t="s">
        <v>363</v>
      </c>
      <c r="C26" s="100" t="s">
        <v>966</v>
      </c>
      <c r="D26" s="100"/>
      <c r="E26" s="100" t="s">
        <v>974</v>
      </c>
      <c r="F26" s="100" t="s">
        <v>20</v>
      </c>
      <c r="G26" s="25">
        <f t="shared" si="0"/>
        <v>0</v>
      </c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27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7">
        <f t="shared" si="1"/>
        <v>0</v>
      </c>
      <c r="AF26" s="105"/>
      <c r="AG26" s="81"/>
      <c r="AH26" s="81"/>
      <c r="AI26" s="104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27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7">
        <f t="shared" si="2"/>
        <v>0</v>
      </c>
      <c r="AW26" s="30" t="str">
        <f t="shared" si="3"/>
        <v xml:space="preserve"> </v>
      </c>
      <c r="AX26" s="30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81"/>
      <c r="AZ26" s="81"/>
    </row>
    <row r="27" spans="1:52" x14ac:dyDescent="0.25">
      <c r="A27" s="99">
        <v>19</v>
      </c>
      <c r="B27" s="100" t="s">
        <v>375</v>
      </c>
      <c r="C27" s="100" t="s">
        <v>682</v>
      </c>
      <c r="D27" s="100"/>
      <c r="E27" s="100" t="s">
        <v>683</v>
      </c>
      <c r="F27" s="100" t="s">
        <v>13</v>
      </c>
      <c r="G27" s="25">
        <f t="shared" si="0"/>
        <v>0</v>
      </c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27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7">
        <f t="shared" si="1"/>
        <v>0</v>
      </c>
      <c r="AF27" s="105"/>
      <c r="AG27" s="81"/>
      <c r="AH27" s="81"/>
      <c r="AI27" s="104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27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7">
        <f t="shared" si="2"/>
        <v>0</v>
      </c>
      <c r="AW27" s="30" t="str">
        <f t="shared" si="3"/>
        <v xml:space="preserve"> </v>
      </c>
      <c r="AX27" s="30" t="str">
        <f>IFERROR(IF(VLOOKUP(C27,'Overdue Credits'!$A:$F,6,0)&gt;2,"High Risk Customer",IF(VLOOKUP(C27,'Overdue Credits'!$A:$F,6,0)&gt;0,"Medium Risk Customer","Low Risk Customer")),"Low Risk Customer")</f>
        <v>High Risk Customer</v>
      </c>
      <c r="AY27" s="81"/>
      <c r="AZ27" s="81"/>
    </row>
    <row r="28" spans="1:52" x14ac:dyDescent="0.25">
      <c r="A28" s="99">
        <v>20</v>
      </c>
      <c r="B28" s="100" t="s">
        <v>375</v>
      </c>
      <c r="C28" s="100" t="s">
        <v>376</v>
      </c>
      <c r="D28" s="100"/>
      <c r="E28" s="100" t="s">
        <v>976</v>
      </c>
      <c r="F28" s="100" t="s">
        <v>11</v>
      </c>
      <c r="G28" s="25">
        <f t="shared" si="0"/>
        <v>0</v>
      </c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27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7">
        <f t="shared" si="1"/>
        <v>0</v>
      </c>
      <c r="AF28" s="105"/>
      <c r="AG28" s="81"/>
      <c r="AH28" s="81"/>
      <c r="AI28" s="104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27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7">
        <f t="shared" si="2"/>
        <v>0</v>
      </c>
      <c r="AW28" s="30" t="str">
        <f t="shared" si="3"/>
        <v xml:space="preserve"> </v>
      </c>
      <c r="AX28" s="30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81"/>
      <c r="AZ28" s="81"/>
    </row>
    <row r="29" spans="1:52" x14ac:dyDescent="0.25">
      <c r="A29" s="99">
        <v>21</v>
      </c>
      <c r="B29" s="100" t="s">
        <v>375</v>
      </c>
      <c r="C29" s="100" t="s">
        <v>975</v>
      </c>
      <c r="D29" s="100"/>
      <c r="E29" s="100" t="s">
        <v>977</v>
      </c>
      <c r="F29" s="100" t="s">
        <v>11</v>
      </c>
      <c r="G29" s="25">
        <f t="shared" si="0"/>
        <v>0</v>
      </c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27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7">
        <f t="shared" si="1"/>
        <v>0</v>
      </c>
      <c r="AF29" s="105"/>
      <c r="AG29" s="81"/>
      <c r="AH29" s="81"/>
      <c r="AI29" s="104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27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7">
        <f t="shared" si="2"/>
        <v>0</v>
      </c>
      <c r="AW29" s="30" t="str">
        <f t="shared" si="3"/>
        <v xml:space="preserve"> </v>
      </c>
      <c r="AX29" s="30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81"/>
      <c r="AZ29" s="81"/>
    </row>
    <row r="30" spans="1:52" x14ac:dyDescent="0.25">
      <c r="A30" s="99">
        <v>22</v>
      </c>
      <c r="B30" s="100" t="s">
        <v>375</v>
      </c>
      <c r="C30" s="100" t="s">
        <v>377</v>
      </c>
      <c r="D30" s="100"/>
      <c r="E30" s="100" t="s">
        <v>378</v>
      </c>
      <c r="F30" s="100" t="s">
        <v>11</v>
      </c>
      <c r="G30" s="25">
        <f t="shared" si="0"/>
        <v>0</v>
      </c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27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7">
        <f t="shared" si="1"/>
        <v>0</v>
      </c>
      <c r="AF30" s="105"/>
      <c r="AG30" s="81"/>
      <c r="AH30" s="81"/>
      <c r="AI30" s="104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27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7">
        <f t="shared" si="2"/>
        <v>0</v>
      </c>
      <c r="AW30" s="30" t="str">
        <f t="shared" si="3"/>
        <v xml:space="preserve"> </v>
      </c>
      <c r="AX30" s="30" t="str">
        <f>IFERROR(IF(VLOOKUP(C30,'Overdue Credits'!$A:$F,6,0)&gt;2,"High Risk Customer",IF(VLOOKUP(C30,'Overdue Credits'!$A:$F,6,0)&gt;0,"Medium Risk Customer","Low Risk Customer")),"Low Risk Customer")</f>
        <v>High Risk Customer</v>
      </c>
      <c r="AY30" s="81"/>
      <c r="AZ30" s="81"/>
    </row>
    <row r="31" spans="1:52" x14ac:dyDescent="0.25">
      <c r="A31" s="99">
        <v>23</v>
      </c>
      <c r="B31" s="100" t="s">
        <v>375</v>
      </c>
      <c r="C31" s="100" t="s">
        <v>691</v>
      </c>
      <c r="D31" s="100"/>
      <c r="E31" s="100" t="s">
        <v>692</v>
      </c>
      <c r="F31" s="100" t="s">
        <v>11</v>
      </c>
      <c r="G31" s="25">
        <f t="shared" si="0"/>
        <v>0</v>
      </c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27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7">
        <f t="shared" si="1"/>
        <v>0</v>
      </c>
      <c r="AF31" s="105"/>
      <c r="AG31" s="81"/>
      <c r="AH31" s="81"/>
      <c r="AI31" s="104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27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7">
        <f t="shared" si="2"/>
        <v>0</v>
      </c>
      <c r="AW31" s="30" t="str">
        <f t="shared" si="3"/>
        <v xml:space="preserve"> </v>
      </c>
      <c r="AX31" s="30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81"/>
      <c r="AZ31" s="81"/>
    </row>
    <row r="32" spans="1:52" x14ac:dyDescent="0.25">
      <c r="A32" s="99">
        <v>24</v>
      </c>
      <c r="B32" s="100" t="s">
        <v>375</v>
      </c>
      <c r="C32" s="100" t="s">
        <v>379</v>
      </c>
      <c r="D32" s="100"/>
      <c r="E32" s="100" t="s">
        <v>380</v>
      </c>
      <c r="F32" s="100" t="s">
        <v>933</v>
      </c>
      <c r="G32" s="25">
        <f t="shared" si="0"/>
        <v>0</v>
      </c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27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7">
        <f t="shared" si="1"/>
        <v>0</v>
      </c>
      <c r="AF32" s="105"/>
      <c r="AG32" s="81"/>
      <c r="AH32" s="81"/>
      <c r="AI32" s="104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27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7">
        <f t="shared" si="2"/>
        <v>0</v>
      </c>
      <c r="AW32" s="30" t="str">
        <f t="shared" si="3"/>
        <v xml:space="preserve"> </v>
      </c>
      <c r="AX32" s="30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81"/>
      <c r="AZ32" s="81"/>
    </row>
    <row r="33" spans="1:52" x14ac:dyDescent="0.25">
      <c r="A33" s="99">
        <v>25</v>
      </c>
      <c r="B33" s="100" t="s">
        <v>375</v>
      </c>
      <c r="C33" s="100" t="s">
        <v>382</v>
      </c>
      <c r="D33" s="100"/>
      <c r="E33" s="100" t="s">
        <v>383</v>
      </c>
      <c r="F33" s="100" t="s">
        <v>13</v>
      </c>
      <c r="G33" s="25">
        <f t="shared" si="0"/>
        <v>0</v>
      </c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27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7">
        <f t="shared" si="1"/>
        <v>0</v>
      </c>
      <c r="AF33" s="105"/>
      <c r="AG33" s="81"/>
      <c r="AH33" s="81"/>
      <c r="AI33" s="104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27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7">
        <f t="shared" si="2"/>
        <v>0</v>
      </c>
      <c r="AW33" s="30" t="str">
        <f t="shared" si="3"/>
        <v xml:space="preserve"> </v>
      </c>
      <c r="AX33" s="30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81"/>
      <c r="AZ33" s="81"/>
    </row>
    <row r="34" spans="1:52" x14ac:dyDescent="0.25">
      <c r="A34" s="99">
        <v>26</v>
      </c>
      <c r="B34" s="100" t="s">
        <v>375</v>
      </c>
      <c r="C34" s="100" t="s">
        <v>381</v>
      </c>
      <c r="D34" s="100"/>
      <c r="E34" s="100" t="s">
        <v>744</v>
      </c>
      <c r="F34" s="100" t="s">
        <v>20</v>
      </c>
      <c r="G34" s="25">
        <f t="shared" si="0"/>
        <v>0</v>
      </c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27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7">
        <f t="shared" si="1"/>
        <v>0</v>
      </c>
      <c r="AF34" s="105"/>
      <c r="AG34" s="81"/>
      <c r="AH34" s="81"/>
      <c r="AI34" s="104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27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7">
        <f t="shared" si="2"/>
        <v>0</v>
      </c>
      <c r="AW34" s="30" t="str">
        <f t="shared" si="3"/>
        <v xml:space="preserve"> </v>
      </c>
      <c r="AX34" s="30" t="str">
        <f>IFERROR(IF(VLOOKUP(C34,'Overdue Credits'!$A:$F,6,0)&gt;2,"High Risk Customer",IF(VLOOKUP(C34,'Overdue Credits'!$A:$F,6,0)&gt;0,"Medium Risk Customer","Low Risk Customer")),"Low Risk Customer")</f>
        <v>Medium Risk Customer</v>
      </c>
      <c r="AY34" s="81"/>
      <c r="AZ34" s="81"/>
    </row>
    <row r="35" spans="1:52" x14ac:dyDescent="0.25">
      <c r="A35" s="99">
        <v>27</v>
      </c>
      <c r="B35" s="100" t="s">
        <v>375</v>
      </c>
      <c r="C35" s="100" t="s">
        <v>384</v>
      </c>
      <c r="D35" s="100"/>
      <c r="E35" s="100" t="s">
        <v>764</v>
      </c>
      <c r="F35" s="100" t="s">
        <v>20</v>
      </c>
      <c r="G35" s="25">
        <f t="shared" si="0"/>
        <v>0</v>
      </c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27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7">
        <f t="shared" si="1"/>
        <v>0</v>
      </c>
      <c r="AF35" s="105"/>
      <c r="AG35" s="81"/>
      <c r="AH35" s="81"/>
      <c r="AI35" s="104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27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7">
        <f t="shared" si="2"/>
        <v>0</v>
      </c>
      <c r="AW35" s="30" t="str">
        <f t="shared" si="3"/>
        <v xml:space="preserve"> </v>
      </c>
      <c r="AX35" s="30" t="str">
        <f>IFERROR(IF(VLOOKUP(C35,'Overdue Credits'!$A:$F,6,0)&gt;2,"High Risk Customer",IF(VLOOKUP(C35,'Overdue Credits'!$A:$F,6,0)&gt;0,"Medium Risk Customer","Low Risk Customer")),"Low Risk Customer")</f>
        <v>Medium Risk Customer</v>
      </c>
      <c r="AY35" s="81"/>
      <c r="AZ35" s="81"/>
    </row>
    <row r="36" spans="1:52" x14ac:dyDescent="0.25">
      <c r="A36" s="99">
        <v>28</v>
      </c>
      <c r="B36" s="100" t="s">
        <v>358</v>
      </c>
      <c r="C36" s="100" t="s">
        <v>978</v>
      </c>
      <c r="D36" s="100"/>
      <c r="E36" s="100" t="s">
        <v>983</v>
      </c>
      <c r="F36" s="122" t="s">
        <v>20</v>
      </c>
      <c r="G36" s="25">
        <f t="shared" si="0"/>
        <v>0</v>
      </c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27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7">
        <f t="shared" si="1"/>
        <v>0</v>
      </c>
      <c r="AF36" s="105"/>
      <c r="AG36" s="81"/>
      <c r="AH36" s="81"/>
      <c r="AI36" s="104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27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7">
        <f t="shared" si="2"/>
        <v>0</v>
      </c>
      <c r="AW36" s="30" t="str">
        <f t="shared" si="3"/>
        <v xml:space="preserve"> </v>
      </c>
      <c r="AX36" s="30" t="str">
        <f>IFERROR(IF(VLOOKUP(C36,'Overdue Credits'!$A:$F,6,0)&gt;2,"High Risk Customer",IF(VLOOKUP(C36,'Overdue Credits'!$A:$F,6,0)&gt;0,"Medium Risk Customer","Low Risk Customer")),"Low Risk Customer")</f>
        <v>Medium Risk Customer</v>
      </c>
      <c r="AY36" s="81"/>
      <c r="AZ36" s="81"/>
    </row>
    <row r="37" spans="1:52" x14ac:dyDescent="0.25">
      <c r="A37" s="99">
        <v>29</v>
      </c>
      <c r="B37" s="100" t="s">
        <v>358</v>
      </c>
      <c r="C37" s="100" t="s">
        <v>979</v>
      </c>
      <c r="D37" s="100"/>
      <c r="E37" s="100" t="s">
        <v>984</v>
      </c>
      <c r="F37" s="100" t="s">
        <v>989</v>
      </c>
      <c r="G37" s="25">
        <f t="shared" si="0"/>
        <v>0</v>
      </c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27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7">
        <f t="shared" si="1"/>
        <v>0</v>
      </c>
      <c r="AF37" s="105"/>
      <c r="AG37" s="81"/>
      <c r="AH37" s="81"/>
      <c r="AI37" s="104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27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7">
        <f t="shared" si="2"/>
        <v>0</v>
      </c>
      <c r="AW37" s="30" t="str">
        <f t="shared" si="3"/>
        <v xml:space="preserve"> </v>
      </c>
      <c r="AX37" s="30" t="str">
        <f>IFERROR(IF(VLOOKUP(C37,'Overdue Credits'!$A:$F,6,0)&gt;2,"High Risk Customer",IF(VLOOKUP(C37,'Overdue Credits'!$A:$F,6,0)&gt;0,"Medium Risk Customer","Low Risk Customer")),"Low Risk Customer")</f>
        <v>Medium Risk Customer</v>
      </c>
      <c r="AY37" s="81"/>
      <c r="AZ37" s="81"/>
    </row>
    <row r="38" spans="1:52" x14ac:dyDescent="0.25">
      <c r="A38" s="99">
        <v>30</v>
      </c>
      <c r="B38" s="100" t="s">
        <v>358</v>
      </c>
      <c r="C38" s="100" t="s">
        <v>697</v>
      </c>
      <c r="D38" s="100"/>
      <c r="E38" s="100" t="s">
        <v>698</v>
      </c>
      <c r="F38" s="100" t="s">
        <v>11</v>
      </c>
      <c r="G38" s="25">
        <f t="shared" si="0"/>
        <v>0</v>
      </c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95"/>
      <c r="U38" s="101"/>
      <c r="V38" s="95"/>
      <c r="W38" s="101"/>
      <c r="X38" s="101"/>
      <c r="Y38" s="95"/>
      <c r="Z38" s="95"/>
      <c r="AA38" s="95"/>
      <c r="AB38" s="101"/>
      <c r="AC38" s="27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7">
        <f t="shared" si="1"/>
        <v>0</v>
      </c>
      <c r="AF38" s="105"/>
      <c r="AG38" s="81"/>
      <c r="AH38" s="81"/>
      <c r="AI38" s="104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27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7">
        <f t="shared" si="2"/>
        <v>0</v>
      </c>
      <c r="AW38" s="30" t="str">
        <f t="shared" si="3"/>
        <v xml:space="preserve"> </v>
      </c>
      <c r="AX38" s="30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81"/>
      <c r="AZ38" s="81"/>
    </row>
    <row r="39" spans="1:52" x14ac:dyDescent="0.25">
      <c r="A39" s="99">
        <v>31</v>
      </c>
      <c r="B39" s="100" t="s">
        <v>358</v>
      </c>
      <c r="C39" s="100" t="s">
        <v>980</v>
      </c>
      <c r="D39" s="100"/>
      <c r="E39" s="100" t="s">
        <v>985</v>
      </c>
      <c r="F39" s="100" t="s">
        <v>11</v>
      </c>
      <c r="G39" s="25">
        <f t="shared" si="0"/>
        <v>0</v>
      </c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95"/>
      <c r="U39" s="101"/>
      <c r="V39" s="95"/>
      <c r="W39" s="101"/>
      <c r="X39" s="101"/>
      <c r="Y39" s="95"/>
      <c r="Z39" s="95"/>
      <c r="AA39" s="95"/>
      <c r="AB39" s="101"/>
      <c r="AC39" s="27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7">
        <f t="shared" si="1"/>
        <v>0</v>
      </c>
      <c r="AF39" s="105"/>
      <c r="AG39" s="81"/>
      <c r="AH39" s="81"/>
      <c r="AI39" s="104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27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7">
        <f t="shared" si="2"/>
        <v>0</v>
      </c>
      <c r="AW39" s="30"/>
      <c r="AX39" s="30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81"/>
      <c r="AZ39" s="81"/>
    </row>
    <row r="40" spans="1:52" x14ac:dyDescent="0.25">
      <c r="A40" s="99">
        <v>32</v>
      </c>
      <c r="B40" s="100" t="s">
        <v>358</v>
      </c>
      <c r="C40" s="100" t="s">
        <v>360</v>
      </c>
      <c r="D40" s="100"/>
      <c r="E40" s="100" t="s">
        <v>361</v>
      </c>
      <c r="F40" s="100" t="s">
        <v>13</v>
      </c>
      <c r="G40" s="25">
        <f t="shared" si="0"/>
        <v>0</v>
      </c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27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7">
        <f t="shared" si="1"/>
        <v>0</v>
      </c>
      <c r="AF40" s="105"/>
      <c r="AG40" s="81"/>
      <c r="AH40" s="81"/>
      <c r="AI40" s="104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27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7">
        <f t="shared" si="2"/>
        <v>0</v>
      </c>
      <c r="AW40" s="30" t="str">
        <f t="shared" ref="AW40:AW87" si="4">IF(AU40&gt;AV40,"Credit is above Limit. Requires HOTM approval",IF(AU40=0," ",IF(AV40&gt;=AU40,"Credit is within Limit","CheckInput")))</f>
        <v xml:space="preserve"> </v>
      </c>
      <c r="AX40" s="30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81"/>
      <c r="AZ40" s="81"/>
    </row>
    <row r="41" spans="1:52" x14ac:dyDescent="0.25">
      <c r="A41" s="99">
        <v>33</v>
      </c>
      <c r="B41" s="100" t="s">
        <v>358</v>
      </c>
      <c r="C41" s="100" t="s">
        <v>536</v>
      </c>
      <c r="D41" s="100"/>
      <c r="E41" s="100" t="s">
        <v>537</v>
      </c>
      <c r="F41" s="100" t="s">
        <v>13</v>
      </c>
      <c r="G41" s="25">
        <f t="shared" ref="G41:G74" si="5">SUM(H41:AB41)</f>
        <v>0</v>
      </c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27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7">
        <f t="shared" ref="AE41:AE74" si="6">SUM(AF41:AT41)</f>
        <v>0</v>
      </c>
      <c r="AF41" s="105"/>
      <c r="AG41" s="81"/>
      <c r="AH41" s="81"/>
      <c r="AI41" s="104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27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7">
        <f t="shared" ref="AV41:AV74" si="7">AC41*0.35</f>
        <v>0</v>
      </c>
      <c r="AW41" s="30" t="str">
        <f t="shared" si="4"/>
        <v xml:space="preserve"> </v>
      </c>
      <c r="AX41" s="30" t="str">
        <f>IFERROR(IF(VLOOKUP(C41,'Overdue Credits'!$A:$F,6,0)&gt;2,"High Risk Customer",IF(VLOOKUP(C41,'Overdue Credits'!$A:$F,6,0)&gt;0,"Medium Risk Customer","Low Risk Customer")),"Low Risk Customer")</f>
        <v>Medium Risk Customer</v>
      </c>
      <c r="AY41" s="81"/>
      <c r="AZ41" s="81"/>
    </row>
    <row r="42" spans="1:52" x14ac:dyDescent="0.25">
      <c r="A42" s="99">
        <v>34</v>
      </c>
      <c r="B42" s="100" t="s">
        <v>358</v>
      </c>
      <c r="C42" s="100" t="s">
        <v>385</v>
      </c>
      <c r="D42" s="100"/>
      <c r="E42" s="100" t="s">
        <v>386</v>
      </c>
      <c r="F42" s="100" t="s">
        <v>43</v>
      </c>
      <c r="G42" s="25">
        <f t="shared" si="5"/>
        <v>0</v>
      </c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27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7">
        <f t="shared" si="6"/>
        <v>0</v>
      </c>
      <c r="AF42" s="105"/>
      <c r="AG42" s="81"/>
      <c r="AH42" s="81"/>
      <c r="AI42" s="104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27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7">
        <f t="shared" si="7"/>
        <v>0</v>
      </c>
      <c r="AW42" s="30" t="str">
        <f t="shared" si="4"/>
        <v xml:space="preserve"> </v>
      </c>
      <c r="AX42" s="30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81"/>
      <c r="AZ42" s="81"/>
    </row>
    <row r="43" spans="1:52" x14ac:dyDescent="0.25">
      <c r="A43" s="99">
        <v>35</v>
      </c>
      <c r="B43" s="100" t="s">
        <v>358</v>
      </c>
      <c r="C43" s="100" t="s">
        <v>684</v>
      </c>
      <c r="D43" s="100"/>
      <c r="E43" s="100" t="s">
        <v>685</v>
      </c>
      <c r="F43" s="100" t="s">
        <v>11</v>
      </c>
      <c r="G43" s="25">
        <f t="shared" si="5"/>
        <v>0</v>
      </c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27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7">
        <f t="shared" si="6"/>
        <v>0</v>
      </c>
      <c r="AF43" s="105"/>
      <c r="AG43" s="81"/>
      <c r="AH43" s="81"/>
      <c r="AI43" s="104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27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7">
        <f t="shared" si="7"/>
        <v>0</v>
      </c>
      <c r="AW43" s="30" t="str">
        <f t="shared" si="4"/>
        <v xml:space="preserve"> </v>
      </c>
      <c r="AX43" s="30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81"/>
      <c r="AZ43" s="81"/>
    </row>
    <row r="44" spans="1:52" x14ac:dyDescent="0.25">
      <c r="A44" s="99">
        <v>36</v>
      </c>
      <c r="B44" s="100" t="s">
        <v>358</v>
      </c>
      <c r="C44" s="100" t="s">
        <v>387</v>
      </c>
      <c r="D44" s="100"/>
      <c r="E44" s="100" t="s">
        <v>388</v>
      </c>
      <c r="F44" s="100" t="s">
        <v>13</v>
      </c>
      <c r="G44" s="25">
        <f t="shared" si="5"/>
        <v>0</v>
      </c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27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7">
        <f t="shared" si="6"/>
        <v>0</v>
      </c>
      <c r="AF44" s="105"/>
      <c r="AG44" s="81"/>
      <c r="AH44" s="81"/>
      <c r="AI44" s="104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27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7">
        <f t="shared" si="7"/>
        <v>0</v>
      </c>
      <c r="AW44" s="30" t="str">
        <f t="shared" si="4"/>
        <v xml:space="preserve"> </v>
      </c>
      <c r="AX44" s="30" t="str">
        <f>IFERROR(IF(VLOOKUP(C44,'Overdue Credits'!$A:$F,6,0)&gt;2,"High Risk Customer",IF(VLOOKUP(C44,'Overdue Credits'!$A:$F,6,0)&gt;0,"Medium Risk Customer","Low Risk Customer")),"Low Risk Customer")</f>
        <v>Medium Risk Customer</v>
      </c>
      <c r="AY44" s="81"/>
      <c r="AZ44" s="81"/>
    </row>
    <row r="45" spans="1:52" x14ac:dyDescent="0.25">
      <c r="A45" s="99">
        <v>37</v>
      </c>
      <c r="B45" s="100" t="s">
        <v>358</v>
      </c>
      <c r="C45" s="100" t="s">
        <v>559</v>
      </c>
      <c r="D45" s="100"/>
      <c r="E45" s="100" t="s">
        <v>389</v>
      </c>
      <c r="F45" s="100" t="s">
        <v>13</v>
      </c>
      <c r="G45" s="25">
        <f t="shared" si="5"/>
        <v>0</v>
      </c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27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7">
        <f t="shared" si="6"/>
        <v>0</v>
      </c>
      <c r="AF45" s="105"/>
      <c r="AG45" s="81"/>
      <c r="AH45" s="81"/>
      <c r="AI45" s="104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27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7">
        <f t="shared" si="7"/>
        <v>0</v>
      </c>
      <c r="AW45" s="30" t="str">
        <f t="shared" si="4"/>
        <v xml:space="preserve"> </v>
      </c>
      <c r="AX45" s="30" t="str">
        <f>IFERROR(IF(VLOOKUP(C45,'Overdue Credits'!$A:$F,6,0)&gt;2,"High Risk Customer",IF(VLOOKUP(C45,'Overdue Credits'!$A:$F,6,0)&gt;0,"Medium Risk Customer","Low Risk Customer")),"Low Risk Customer")</f>
        <v>Medium Risk Customer</v>
      </c>
      <c r="AY45" s="81"/>
      <c r="AZ45" s="81"/>
    </row>
    <row r="46" spans="1:52" x14ac:dyDescent="0.25">
      <c r="A46" s="99">
        <v>38</v>
      </c>
      <c r="B46" s="100" t="s">
        <v>358</v>
      </c>
      <c r="C46" s="100" t="s">
        <v>686</v>
      </c>
      <c r="D46" s="100"/>
      <c r="E46" s="100" t="s">
        <v>687</v>
      </c>
      <c r="F46" s="122" t="s">
        <v>20</v>
      </c>
      <c r="G46" s="25">
        <f t="shared" si="5"/>
        <v>0</v>
      </c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95"/>
      <c r="W46" s="101"/>
      <c r="X46" s="101"/>
      <c r="Y46" s="101"/>
      <c r="Z46" s="101"/>
      <c r="AA46" s="101"/>
      <c r="AB46" s="101"/>
      <c r="AC46" s="27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7">
        <f t="shared" si="6"/>
        <v>0</v>
      </c>
      <c r="AF46" s="105"/>
      <c r="AG46" s="81"/>
      <c r="AH46" s="81"/>
      <c r="AI46" s="104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27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7">
        <f t="shared" si="7"/>
        <v>0</v>
      </c>
      <c r="AW46" s="30" t="str">
        <f t="shared" si="4"/>
        <v xml:space="preserve"> </v>
      </c>
      <c r="AX46" s="30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81"/>
      <c r="AZ46" s="81"/>
    </row>
    <row r="47" spans="1:52" x14ac:dyDescent="0.25">
      <c r="A47" s="99">
        <v>39</v>
      </c>
      <c r="B47" s="100" t="s">
        <v>358</v>
      </c>
      <c r="C47" s="100" t="s">
        <v>396</v>
      </c>
      <c r="D47" s="100"/>
      <c r="E47" s="100" t="s">
        <v>397</v>
      </c>
      <c r="F47" s="100" t="s">
        <v>20</v>
      </c>
      <c r="G47" s="25">
        <f t="shared" si="5"/>
        <v>0</v>
      </c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27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7">
        <f t="shared" si="6"/>
        <v>0</v>
      </c>
      <c r="AF47" s="105"/>
      <c r="AG47" s="81"/>
      <c r="AH47" s="81"/>
      <c r="AI47" s="104"/>
      <c r="AJ47" s="81"/>
      <c r="AK47" s="81"/>
      <c r="AL47" s="81"/>
      <c r="AM47" s="81"/>
      <c r="AN47" s="81"/>
      <c r="AO47" s="81"/>
      <c r="AP47" s="81"/>
      <c r="AQ47" s="81"/>
      <c r="AR47" s="81"/>
      <c r="AS47" s="81"/>
      <c r="AT47" s="81"/>
      <c r="AU47" s="27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7">
        <f t="shared" si="7"/>
        <v>0</v>
      </c>
      <c r="AW47" s="30" t="str">
        <f t="shared" si="4"/>
        <v xml:space="preserve"> </v>
      </c>
      <c r="AX47" s="30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81"/>
      <c r="AZ47" s="81"/>
    </row>
    <row r="48" spans="1:52" x14ac:dyDescent="0.25">
      <c r="A48" s="99">
        <v>40</v>
      </c>
      <c r="B48" s="100" t="s">
        <v>358</v>
      </c>
      <c r="C48" s="100" t="s">
        <v>391</v>
      </c>
      <c r="D48" s="100"/>
      <c r="E48" s="100" t="s">
        <v>392</v>
      </c>
      <c r="F48" s="100" t="s">
        <v>20</v>
      </c>
      <c r="G48" s="25">
        <f t="shared" si="5"/>
        <v>0</v>
      </c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27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7">
        <f t="shared" si="6"/>
        <v>0</v>
      </c>
      <c r="AF48" s="105"/>
      <c r="AG48" s="81"/>
      <c r="AH48" s="81"/>
      <c r="AI48" s="104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  <c r="AU48" s="27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7">
        <f t="shared" si="7"/>
        <v>0</v>
      </c>
      <c r="AW48" s="30" t="str">
        <f t="shared" si="4"/>
        <v xml:space="preserve"> </v>
      </c>
      <c r="AX48" s="30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81"/>
      <c r="AZ48" s="81"/>
    </row>
    <row r="49" spans="1:52" x14ac:dyDescent="0.25">
      <c r="A49" s="99">
        <v>41</v>
      </c>
      <c r="B49" s="100" t="s">
        <v>358</v>
      </c>
      <c r="C49" s="100" t="s">
        <v>560</v>
      </c>
      <c r="D49" s="100"/>
      <c r="E49" s="100" t="s">
        <v>535</v>
      </c>
      <c r="F49" s="100" t="s">
        <v>13</v>
      </c>
      <c r="G49" s="25">
        <f t="shared" si="5"/>
        <v>0</v>
      </c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27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7">
        <f t="shared" si="6"/>
        <v>0</v>
      </c>
      <c r="AF49" s="105"/>
      <c r="AG49" s="81"/>
      <c r="AH49" s="81"/>
      <c r="AI49" s="104"/>
      <c r="AJ49" s="81"/>
      <c r="AK49" s="81"/>
      <c r="AL49" s="81"/>
      <c r="AM49" s="81"/>
      <c r="AN49" s="81"/>
      <c r="AO49" s="81"/>
      <c r="AP49" s="81"/>
      <c r="AQ49" s="81"/>
      <c r="AR49" s="81"/>
      <c r="AS49" s="81"/>
      <c r="AT49" s="81"/>
      <c r="AU49" s="27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7">
        <f t="shared" si="7"/>
        <v>0</v>
      </c>
      <c r="AW49" s="30" t="str">
        <f t="shared" si="4"/>
        <v xml:space="preserve"> </v>
      </c>
      <c r="AX49" s="30" t="str">
        <f>IFERROR(IF(VLOOKUP(C49,'Overdue Credits'!$A:$F,6,0)&gt;2,"High Risk Customer",IF(VLOOKUP(C49,'Overdue Credits'!$A:$F,6,0)&gt;0,"Medium Risk Customer","Low Risk Customer")),"Low Risk Customer")</f>
        <v>Medium Risk Customer</v>
      </c>
      <c r="AY49" s="81"/>
      <c r="AZ49" s="81"/>
    </row>
    <row r="50" spans="1:52" x14ac:dyDescent="0.25">
      <c r="A50" s="99">
        <v>42</v>
      </c>
      <c r="B50" s="100" t="s">
        <v>358</v>
      </c>
      <c r="C50" s="100" t="s">
        <v>981</v>
      </c>
      <c r="D50" s="100"/>
      <c r="E50" s="100" t="s">
        <v>986</v>
      </c>
      <c r="F50" s="100" t="s">
        <v>11</v>
      </c>
      <c r="G50" s="25">
        <f t="shared" si="5"/>
        <v>0</v>
      </c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27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7">
        <f t="shared" si="6"/>
        <v>0</v>
      </c>
      <c r="AF50" s="105"/>
      <c r="AG50" s="81"/>
      <c r="AH50" s="81"/>
      <c r="AI50" s="104"/>
      <c r="AJ50" s="81"/>
      <c r="AK50" s="81"/>
      <c r="AL50" s="81"/>
      <c r="AM50" s="81"/>
      <c r="AN50" s="81"/>
      <c r="AO50" s="81"/>
      <c r="AP50" s="81"/>
      <c r="AQ50" s="81"/>
      <c r="AR50" s="81"/>
      <c r="AS50" s="81"/>
      <c r="AT50" s="81"/>
      <c r="AU50" s="27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7">
        <f t="shared" si="7"/>
        <v>0</v>
      </c>
      <c r="AW50" s="30" t="str">
        <f t="shared" si="4"/>
        <v xml:space="preserve"> </v>
      </c>
      <c r="AX50" s="30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81"/>
      <c r="AZ50" s="81"/>
    </row>
    <row r="51" spans="1:52" x14ac:dyDescent="0.25">
      <c r="A51" s="99">
        <v>43</v>
      </c>
      <c r="B51" s="100" t="s">
        <v>358</v>
      </c>
      <c r="C51" s="100" t="s">
        <v>393</v>
      </c>
      <c r="D51" s="100"/>
      <c r="E51" s="100" t="s">
        <v>394</v>
      </c>
      <c r="F51" s="100" t="s">
        <v>20</v>
      </c>
      <c r="G51" s="25">
        <f t="shared" si="5"/>
        <v>0</v>
      </c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27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7">
        <f t="shared" si="6"/>
        <v>0</v>
      </c>
      <c r="AF51" s="105"/>
      <c r="AG51" s="81"/>
      <c r="AH51" s="81"/>
      <c r="AI51" s="104"/>
      <c r="AJ51" s="81"/>
      <c r="AK51" s="81"/>
      <c r="AL51" s="81"/>
      <c r="AM51" s="81"/>
      <c r="AN51" s="81"/>
      <c r="AO51" s="81"/>
      <c r="AP51" s="81"/>
      <c r="AQ51" s="81"/>
      <c r="AR51" s="81"/>
      <c r="AS51" s="81"/>
      <c r="AT51" s="81"/>
      <c r="AU51" s="27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7">
        <f t="shared" si="7"/>
        <v>0</v>
      </c>
      <c r="AW51" s="30" t="str">
        <f t="shared" si="4"/>
        <v xml:space="preserve"> </v>
      </c>
      <c r="AX51" s="30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81"/>
      <c r="AZ51" s="81"/>
    </row>
    <row r="52" spans="1:52" x14ac:dyDescent="0.25">
      <c r="A52" s="99">
        <v>44</v>
      </c>
      <c r="B52" s="100" t="s">
        <v>358</v>
      </c>
      <c r="C52" s="100" t="s">
        <v>395</v>
      </c>
      <c r="D52" s="100"/>
      <c r="E52" s="100" t="s">
        <v>760</v>
      </c>
      <c r="F52" s="100" t="s">
        <v>933</v>
      </c>
      <c r="G52" s="25">
        <f t="shared" si="5"/>
        <v>0</v>
      </c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27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7">
        <f t="shared" si="6"/>
        <v>0</v>
      </c>
      <c r="AF52" s="105"/>
      <c r="AG52" s="81"/>
      <c r="AH52" s="81"/>
      <c r="AI52" s="104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27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7">
        <f t="shared" si="7"/>
        <v>0</v>
      </c>
      <c r="AW52" s="30" t="str">
        <f t="shared" si="4"/>
        <v xml:space="preserve"> </v>
      </c>
      <c r="AX52" s="30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81"/>
      <c r="AZ52" s="81"/>
    </row>
    <row r="53" spans="1:52" x14ac:dyDescent="0.25">
      <c r="A53" s="99">
        <v>45</v>
      </c>
      <c r="B53" s="100" t="s">
        <v>358</v>
      </c>
      <c r="C53" s="100" t="s">
        <v>390</v>
      </c>
      <c r="D53" s="100"/>
      <c r="E53" s="100" t="s">
        <v>763</v>
      </c>
      <c r="F53" s="100" t="s">
        <v>20</v>
      </c>
      <c r="G53" s="25">
        <f t="shared" si="5"/>
        <v>0</v>
      </c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27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7">
        <f t="shared" si="6"/>
        <v>0</v>
      </c>
      <c r="AF53" s="105"/>
      <c r="AG53" s="81"/>
      <c r="AH53" s="81"/>
      <c r="AI53" s="104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27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7">
        <f t="shared" si="7"/>
        <v>0</v>
      </c>
      <c r="AW53" s="30" t="str">
        <f t="shared" si="4"/>
        <v xml:space="preserve"> </v>
      </c>
      <c r="AX53" s="30" t="str">
        <f>IFERROR(IF(VLOOKUP(C53,'Overdue Credits'!$A:$F,6,0)&gt;2,"High Risk Customer",IF(VLOOKUP(C53,'Overdue Credits'!$A:$F,6,0)&gt;0,"Medium Risk Customer","Low Risk Customer")),"Low Risk Customer")</f>
        <v>Medium Risk Customer</v>
      </c>
      <c r="AY53" s="81"/>
      <c r="AZ53" s="81"/>
    </row>
    <row r="54" spans="1:52" x14ac:dyDescent="0.25">
      <c r="A54" s="99">
        <v>46</v>
      </c>
      <c r="B54" s="100" t="s">
        <v>358</v>
      </c>
      <c r="C54" s="100" t="s">
        <v>1098</v>
      </c>
      <c r="D54" s="100"/>
      <c r="E54" s="100" t="s">
        <v>903</v>
      </c>
      <c r="F54" s="100" t="s">
        <v>13</v>
      </c>
      <c r="G54" s="25">
        <f t="shared" si="5"/>
        <v>0</v>
      </c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27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7">
        <f t="shared" si="6"/>
        <v>0</v>
      </c>
      <c r="AF54" s="105"/>
      <c r="AG54" s="81"/>
      <c r="AH54" s="81"/>
      <c r="AI54" s="104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81"/>
      <c r="AU54" s="27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7">
        <f t="shared" si="7"/>
        <v>0</v>
      </c>
      <c r="AW54" s="30" t="str">
        <f t="shared" si="4"/>
        <v xml:space="preserve"> </v>
      </c>
      <c r="AX54" s="30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81"/>
      <c r="AZ54" s="81"/>
    </row>
    <row r="55" spans="1:52" x14ac:dyDescent="0.25">
      <c r="A55" s="99">
        <v>47</v>
      </c>
      <c r="B55" s="100" t="s">
        <v>358</v>
      </c>
      <c r="C55" s="100" t="s">
        <v>359</v>
      </c>
      <c r="D55" s="100"/>
      <c r="E55" s="100" t="s">
        <v>726</v>
      </c>
      <c r="F55" s="100" t="s">
        <v>933</v>
      </c>
      <c r="G55" s="25">
        <f t="shared" si="5"/>
        <v>0</v>
      </c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27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7">
        <f t="shared" si="6"/>
        <v>0</v>
      </c>
      <c r="AF55" s="105"/>
      <c r="AG55" s="81"/>
      <c r="AH55" s="81"/>
      <c r="AI55" s="104"/>
      <c r="AJ55" s="81"/>
      <c r="AK55" s="81"/>
      <c r="AL55" s="81"/>
      <c r="AM55" s="81"/>
      <c r="AN55" s="81"/>
      <c r="AO55" s="81"/>
      <c r="AP55" s="81"/>
      <c r="AQ55" s="81"/>
      <c r="AR55" s="81"/>
      <c r="AS55" s="81"/>
      <c r="AT55" s="81"/>
      <c r="AU55" s="27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7">
        <f t="shared" si="7"/>
        <v>0</v>
      </c>
      <c r="AW55" s="30" t="str">
        <f t="shared" si="4"/>
        <v xml:space="preserve"> </v>
      </c>
      <c r="AX55" s="30" t="str">
        <f>IFERROR(IF(VLOOKUP(C55,'Overdue Credits'!$A:$F,6,0)&gt;2,"High Risk Customer",IF(VLOOKUP(C55,'Overdue Credits'!$A:$F,6,0)&gt;0,"Medium Risk Customer","Low Risk Customer")),"Low Risk Customer")</f>
        <v>Medium Risk Customer</v>
      </c>
      <c r="AY55" s="81"/>
      <c r="AZ55" s="81"/>
    </row>
    <row r="56" spans="1:52" x14ac:dyDescent="0.25">
      <c r="A56" s="99">
        <v>48</v>
      </c>
      <c r="B56" s="100" t="s">
        <v>358</v>
      </c>
      <c r="C56" s="100" t="s">
        <v>538</v>
      </c>
      <c r="D56" s="100"/>
      <c r="E56" s="100" t="s">
        <v>987</v>
      </c>
      <c r="F56" s="122" t="s">
        <v>13</v>
      </c>
      <c r="G56" s="25">
        <f t="shared" si="5"/>
        <v>0</v>
      </c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27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7">
        <f t="shared" si="6"/>
        <v>0</v>
      </c>
      <c r="AF56" s="105"/>
      <c r="AG56" s="81"/>
      <c r="AH56" s="81"/>
      <c r="AI56" s="104"/>
      <c r="AJ56" s="81"/>
      <c r="AK56" s="81"/>
      <c r="AL56" s="81"/>
      <c r="AM56" s="81"/>
      <c r="AN56" s="81"/>
      <c r="AO56" s="81"/>
      <c r="AP56" s="81"/>
      <c r="AQ56" s="81"/>
      <c r="AR56" s="81"/>
      <c r="AS56" s="81"/>
      <c r="AT56" s="81"/>
      <c r="AU56" s="27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7">
        <f t="shared" si="7"/>
        <v>0</v>
      </c>
      <c r="AW56" s="30" t="str">
        <f t="shared" si="4"/>
        <v xml:space="preserve"> </v>
      </c>
      <c r="AX56" s="30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81"/>
      <c r="AZ56" s="81"/>
    </row>
    <row r="57" spans="1:52" x14ac:dyDescent="0.25">
      <c r="A57" s="99">
        <v>49</v>
      </c>
      <c r="B57" s="100" t="s">
        <v>358</v>
      </c>
      <c r="C57" s="100" t="s">
        <v>534</v>
      </c>
      <c r="D57" s="100"/>
      <c r="E57" s="100" t="s">
        <v>765</v>
      </c>
      <c r="F57" s="100" t="s">
        <v>13</v>
      </c>
      <c r="G57" s="25">
        <f t="shared" si="5"/>
        <v>0</v>
      </c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27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7">
        <f t="shared" si="6"/>
        <v>0</v>
      </c>
      <c r="AF57" s="105"/>
      <c r="AG57" s="81"/>
      <c r="AH57" s="81"/>
      <c r="AI57" s="104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27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7">
        <f t="shared" si="7"/>
        <v>0</v>
      </c>
      <c r="AW57" s="30" t="str">
        <f t="shared" si="4"/>
        <v xml:space="preserve"> </v>
      </c>
      <c r="AX57" s="30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81"/>
      <c r="AZ57" s="81"/>
    </row>
    <row r="58" spans="1:52" x14ac:dyDescent="0.25">
      <c r="A58" s="99">
        <v>50</v>
      </c>
      <c r="B58" s="100" t="s">
        <v>358</v>
      </c>
      <c r="C58" s="100" t="s">
        <v>982</v>
      </c>
      <c r="D58" s="100"/>
      <c r="E58" s="100" t="s">
        <v>988</v>
      </c>
      <c r="F58" s="100" t="s">
        <v>11</v>
      </c>
      <c r="G58" s="25">
        <f t="shared" si="5"/>
        <v>0</v>
      </c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27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7">
        <f t="shared" si="6"/>
        <v>0</v>
      </c>
      <c r="AF58" s="105"/>
      <c r="AG58" s="81"/>
      <c r="AH58" s="81"/>
      <c r="AI58" s="104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27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7">
        <f t="shared" si="7"/>
        <v>0</v>
      </c>
      <c r="AW58" s="30" t="str">
        <f t="shared" si="4"/>
        <v xml:space="preserve"> </v>
      </c>
      <c r="AX58" s="30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81"/>
      <c r="AZ58" s="81"/>
    </row>
    <row r="59" spans="1:52" x14ac:dyDescent="0.25">
      <c r="A59" s="99">
        <v>51</v>
      </c>
      <c r="B59" s="100" t="s">
        <v>358</v>
      </c>
      <c r="C59" s="100" t="s">
        <v>1068</v>
      </c>
      <c r="D59" s="100" t="s">
        <v>1069</v>
      </c>
      <c r="E59" s="100" t="s">
        <v>1070</v>
      </c>
      <c r="F59" s="100" t="s">
        <v>11</v>
      </c>
      <c r="G59" s="25">
        <f>SUM(H59:AB59)</f>
        <v>0</v>
      </c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27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7">
        <f>SUM(AF59:AT59)</f>
        <v>0</v>
      </c>
      <c r="AF59" s="105"/>
      <c r="AG59" s="81"/>
      <c r="AH59" s="81"/>
      <c r="AI59" s="104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27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7">
        <f>AC59*0.35</f>
        <v>0</v>
      </c>
      <c r="AW59" s="30" t="str">
        <f>IF(AU59&gt;AV59,"Credit is above Limit. Requires HOTM approval",IF(AU59=0," ",IF(AV59&gt;=AU59,"Credit is within Limit","CheckInput")))</f>
        <v xml:space="preserve"> </v>
      </c>
      <c r="AX59" s="30" t="str">
        <f>IFERROR(IF(VLOOKUP(C59,'Overdue Credits'!$A:$F,6,0)&gt;2,"High Risk Customer",IF(VLOOKUP(C59,'Overdue Credits'!$A:$F,6,0)&gt;0,"Medium Risk Customer","Low Risk Customer")),"Low Risk Customer")</f>
        <v>Medium Risk Customer</v>
      </c>
      <c r="AY59" s="81"/>
      <c r="AZ59" s="81"/>
    </row>
    <row r="60" spans="1:52" x14ac:dyDescent="0.25">
      <c r="A60" s="99">
        <v>52</v>
      </c>
      <c r="B60" s="100" t="s">
        <v>358</v>
      </c>
      <c r="C60" s="100" t="s">
        <v>1133</v>
      </c>
      <c r="D60" s="100" t="s">
        <v>1069</v>
      </c>
      <c r="E60" s="100" t="s">
        <v>1134</v>
      </c>
      <c r="F60" s="100" t="s">
        <v>11</v>
      </c>
      <c r="G60" s="25">
        <f t="shared" si="5"/>
        <v>0</v>
      </c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27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7">
        <f t="shared" si="6"/>
        <v>0</v>
      </c>
      <c r="AF60" s="105"/>
      <c r="AG60" s="81"/>
      <c r="AH60" s="81"/>
      <c r="AI60" s="104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27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7">
        <f t="shared" si="7"/>
        <v>0</v>
      </c>
      <c r="AW60" s="30" t="str">
        <f t="shared" si="4"/>
        <v xml:space="preserve"> </v>
      </c>
      <c r="AX60" s="30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81"/>
      <c r="AZ60" s="81"/>
    </row>
    <row r="61" spans="1:52" x14ac:dyDescent="0.25">
      <c r="A61" s="99">
        <v>53</v>
      </c>
      <c r="B61" s="100" t="s">
        <v>358</v>
      </c>
      <c r="C61" s="100" t="s">
        <v>1125</v>
      </c>
      <c r="D61" s="100" t="s">
        <v>1069</v>
      </c>
      <c r="E61" s="100" t="s">
        <v>1126</v>
      </c>
      <c r="F61" s="100" t="s">
        <v>11</v>
      </c>
      <c r="G61" s="25">
        <f>SUM(H61:AB61)</f>
        <v>0</v>
      </c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27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7">
        <f>SUM(AF61:AT61)</f>
        <v>0</v>
      </c>
      <c r="AF61" s="105"/>
      <c r="AG61" s="81"/>
      <c r="AH61" s="81"/>
      <c r="AI61" s="104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27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7">
        <f>AC61*0.35</f>
        <v>0</v>
      </c>
      <c r="AW61" s="30" t="str">
        <f>IF(AU61&gt;AV61,"Credit is above Limit. Requires HOTM approval",IF(AU61=0," ",IF(AV61&gt;=AU61,"Credit is within Limit","CheckInput")))</f>
        <v xml:space="preserve"> </v>
      </c>
      <c r="AX61" s="30" t="str">
        <f>IFERROR(IF(VLOOKUP(C61,'Overdue Credits'!$A:$F,6,0)&gt;2,"High Risk Customer",IF(VLOOKUP(C61,'Overdue Credits'!$A:$F,6,0)&gt;0,"Medium Risk Customer","Low Risk Customer")),"Low Risk Customer")</f>
        <v>Medium Risk Customer</v>
      </c>
      <c r="AY61" s="81"/>
      <c r="AZ61" s="81"/>
    </row>
    <row r="62" spans="1:52" x14ac:dyDescent="0.25">
      <c r="A62" s="99">
        <v>54</v>
      </c>
      <c r="B62" s="100" t="s">
        <v>398</v>
      </c>
      <c r="C62" s="100" t="s">
        <v>990</v>
      </c>
      <c r="D62" s="100"/>
      <c r="E62" s="100" t="s">
        <v>995</v>
      </c>
      <c r="F62" s="100" t="s">
        <v>13</v>
      </c>
      <c r="G62" s="25">
        <f t="shared" si="5"/>
        <v>0</v>
      </c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27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7">
        <f t="shared" si="6"/>
        <v>0</v>
      </c>
      <c r="AF62" s="105"/>
      <c r="AG62" s="81"/>
      <c r="AH62" s="81"/>
      <c r="AI62" s="104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27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7">
        <f t="shared" si="7"/>
        <v>0</v>
      </c>
      <c r="AW62" s="30" t="str">
        <f t="shared" si="4"/>
        <v xml:space="preserve"> </v>
      </c>
      <c r="AX62" s="30" t="str">
        <f>IFERROR(IF(VLOOKUP(C62,'Overdue Credits'!$A:$F,6,0)&gt;2,"High Risk Customer",IF(VLOOKUP(C62,'Overdue Credits'!$A:$F,6,0)&gt;0,"Medium Risk Customer","Low Risk Customer")),"Low Risk Customer")</f>
        <v>High Risk Customer</v>
      </c>
      <c r="AY62" s="81"/>
      <c r="AZ62" s="81"/>
    </row>
    <row r="63" spans="1:52" x14ac:dyDescent="0.25">
      <c r="A63" s="99">
        <v>55</v>
      </c>
      <c r="B63" s="100" t="s">
        <v>398</v>
      </c>
      <c r="C63" s="100" t="s">
        <v>991</v>
      </c>
      <c r="D63" s="100"/>
      <c r="E63" s="100" t="s">
        <v>996</v>
      </c>
      <c r="F63" s="100" t="s">
        <v>11</v>
      </c>
      <c r="G63" s="25">
        <f t="shared" si="5"/>
        <v>0</v>
      </c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27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7">
        <f t="shared" si="6"/>
        <v>0</v>
      </c>
      <c r="AF63" s="105"/>
      <c r="AG63" s="81"/>
      <c r="AH63" s="81"/>
      <c r="AI63" s="104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27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7">
        <f t="shared" si="7"/>
        <v>0</v>
      </c>
      <c r="AW63" s="30" t="str">
        <f t="shared" si="4"/>
        <v xml:space="preserve"> </v>
      </c>
      <c r="AX63" s="30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81"/>
      <c r="AZ63" s="81"/>
    </row>
    <row r="64" spans="1:52" x14ac:dyDescent="0.25">
      <c r="A64" s="99">
        <v>56</v>
      </c>
      <c r="B64" s="100" t="s">
        <v>398</v>
      </c>
      <c r="C64" s="100" t="s">
        <v>695</v>
      </c>
      <c r="D64" s="100"/>
      <c r="E64" s="100" t="s">
        <v>696</v>
      </c>
      <c r="F64" s="100" t="s">
        <v>11</v>
      </c>
      <c r="G64" s="25">
        <f t="shared" si="5"/>
        <v>0</v>
      </c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27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7">
        <f t="shared" si="6"/>
        <v>0</v>
      </c>
      <c r="AF64" s="105"/>
      <c r="AG64" s="81"/>
      <c r="AH64" s="81"/>
      <c r="AI64" s="104"/>
      <c r="AJ64" s="81"/>
      <c r="AK64" s="81"/>
      <c r="AL64" s="81"/>
      <c r="AM64" s="81"/>
      <c r="AN64" s="81"/>
      <c r="AO64" s="81"/>
      <c r="AP64" s="81"/>
      <c r="AQ64" s="81"/>
      <c r="AR64" s="81"/>
      <c r="AS64" s="81"/>
      <c r="AT64" s="81"/>
      <c r="AU64" s="27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7">
        <f t="shared" si="7"/>
        <v>0</v>
      </c>
      <c r="AW64" s="30" t="str">
        <f t="shared" si="4"/>
        <v xml:space="preserve"> </v>
      </c>
      <c r="AX64" s="30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81"/>
      <c r="AZ64" s="81"/>
    </row>
    <row r="65" spans="1:52" x14ac:dyDescent="0.25">
      <c r="A65" s="99">
        <v>57</v>
      </c>
      <c r="B65" s="100" t="s">
        <v>398</v>
      </c>
      <c r="C65" s="100" t="s">
        <v>992</v>
      </c>
      <c r="D65" s="100"/>
      <c r="E65" s="100" t="s">
        <v>997</v>
      </c>
      <c r="F65" s="100" t="s">
        <v>13</v>
      </c>
      <c r="G65" s="25">
        <f t="shared" si="5"/>
        <v>0</v>
      </c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27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7">
        <f t="shared" si="6"/>
        <v>0</v>
      </c>
      <c r="AF65" s="105"/>
      <c r="AG65" s="81"/>
      <c r="AH65" s="81"/>
      <c r="AI65" s="104"/>
      <c r="AJ65" s="81"/>
      <c r="AK65" s="81"/>
      <c r="AL65" s="81"/>
      <c r="AM65" s="81"/>
      <c r="AN65" s="81"/>
      <c r="AO65" s="81"/>
      <c r="AP65" s="81"/>
      <c r="AQ65" s="81"/>
      <c r="AR65" s="81"/>
      <c r="AS65" s="81"/>
      <c r="AT65" s="81"/>
      <c r="AU65" s="27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7">
        <f t="shared" si="7"/>
        <v>0</v>
      </c>
      <c r="AW65" s="30" t="str">
        <f t="shared" si="4"/>
        <v xml:space="preserve"> </v>
      </c>
      <c r="AX65" s="30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81"/>
      <c r="AZ65" s="81"/>
    </row>
    <row r="66" spans="1:52" x14ac:dyDescent="0.25">
      <c r="A66" s="99">
        <v>58</v>
      </c>
      <c r="B66" s="100" t="s">
        <v>398</v>
      </c>
      <c r="C66" s="100" t="s">
        <v>417</v>
      </c>
      <c r="D66" s="100"/>
      <c r="E66" s="100" t="s">
        <v>688</v>
      </c>
      <c r="F66" s="100" t="s">
        <v>11</v>
      </c>
      <c r="G66" s="25">
        <f t="shared" si="5"/>
        <v>0</v>
      </c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27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7">
        <f t="shared" si="6"/>
        <v>0</v>
      </c>
      <c r="AF66" s="105"/>
      <c r="AG66" s="81"/>
      <c r="AH66" s="81"/>
      <c r="AI66" s="104"/>
      <c r="AJ66" s="81"/>
      <c r="AK66" s="81"/>
      <c r="AL66" s="81"/>
      <c r="AM66" s="81"/>
      <c r="AN66" s="81"/>
      <c r="AO66" s="81"/>
      <c r="AP66" s="81"/>
      <c r="AQ66" s="81"/>
      <c r="AR66" s="81"/>
      <c r="AS66" s="81"/>
      <c r="AT66" s="81"/>
      <c r="AU66" s="27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7">
        <f t="shared" si="7"/>
        <v>0</v>
      </c>
      <c r="AW66" s="30" t="str">
        <f t="shared" si="4"/>
        <v xml:space="preserve"> </v>
      </c>
      <c r="AX66" s="30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81"/>
      <c r="AZ66" s="81"/>
    </row>
    <row r="67" spans="1:52" x14ac:dyDescent="0.25">
      <c r="A67" s="99">
        <v>59</v>
      </c>
      <c r="B67" s="100" t="s">
        <v>398</v>
      </c>
      <c r="C67" s="100" t="s">
        <v>993</v>
      </c>
      <c r="D67" s="100"/>
      <c r="E67" s="100" t="s">
        <v>998</v>
      </c>
      <c r="F67" s="100" t="s">
        <v>13</v>
      </c>
      <c r="G67" s="25">
        <f t="shared" si="5"/>
        <v>0</v>
      </c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27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7">
        <f t="shared" si="6"/>
        <v>0</v>
      </c>
      <c r="AF67" s="105"/>
      <c r="AG67" s="81"/>
      <c r="AH67" s="81"/>
      <c r="AI67" s="104"/>
      <c r="AJ67" s="81"/>
      <c r="AK67" s="81"/>
      <c r="AL67" s="81"/>
      <c r="AM67" s="81"/>
      <c r="AN67" s="81"/>
      <c r="AO67" s="81"/>
      <c r="AP67" s="81"/>
      <c r="AQ67" s="81"/>
      <c r="AR67" s="81"/>
      <c r="AS67" s="81"/>
      <c r="AT67" s="81"/>
      <c r="AU67" s="27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7">
        <f t="shared" si="7"/>
        <v>0</v>
      </c>
      <c r="AW67" s="30" t="str">
        <f t="shared" si="4"/>
        <v xml:space="preserve"> </v>
      </c>
      <c r="AX67" s="30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81"/>
      <c r="AZ67" s="81"/>
    </row>
    <row r="68" spans="1:52" x14ac:dyDescent="0.25">
      <c r="A68" s="99">
        <v>60</v>
      </c>
      <c r="B68" s="100" t="s">
        <v>398</v>
      </c>
      <c r="C68" s="100" t="s">
        <v>531</v>
      </c>
      <c r="D68" s="100"/>
      <c r="E68" s="100" t="s">
        <v>532</v>
      </c>
      <c r="F68" s="100" t="s">
        <v>20</v>
      </c>
      <c r="G68" s="25">
        <f t="shared" si="5"/>
        <v>0</v>
      </c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27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7">
        <f t="shared" si="6"/>
        <v>0</v>
      </c>
      <c r="AF68" s="105"/>
      <c r="AG68" s="81"/>
      <c r="AH68" s="81"/>
      <c r="AI68" s="104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81"/>
      <c r="AU68" s="27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7">
        <f t="shared" si="7"/>
        <v>0</v>
      </c>
      <c r="AW68" s="30" t="str">
        <f t="shared" si="4"/>
        <v xml:space="preserve"> </v>
      </c>
      <c r="AX68" s="30" t="str">
        <f>IFERROR(IF(VLOOKUP(C68,'Overdue Credits'!$A:$F,6,0)&gt;2,"High Risk Customer",IF(VLOOKUP(C68,'Overdue Credits'!$A:$F,6,0)&gt;0,"Medium Risk Customer","Low Risk Customer")),"Low Risk Customer")</f>
        <v>High Risk Customer</v>
      </c>
      <c r="AY68" s="81"/>
      <c r="AZ68" s="81"/>
    </row>
    <row r="69" spans="1:52" x14ac:dyDescent="0.25">
      <c r="A69" s="99">
        <v>61</v>
      </c>
      <c r="B69" s="100" t="s">
        <v>398</v>
      </c>
      <c r="C69" s="100" t="s">
        <v>402</v>
      </c>
      <c r="D69" s="100"/>
      <c r="E69" s="100" t="s">
        <v>403</v>
      </c>
      <c r="F69" s="100" t="s">
        <v>11</v>
      </c>
      <c r="G69" s="25">
        <f t="shared" si="5"/>
        <v>0</v>
      </c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27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7">
        <f t="shared" si="6"/>
        <v>0</v>
      </c>
      <c r="AF69" s="105"/>
      <c r="AG69" s="81"/>
      <c r="AH69" s="81"/>
      <c r="AI69" s="104"/>
      <c r="AJ69" s="81"/>
      <c r="AK69" s="81"/>
      <c r="AL69" s="81"/>
      <c r="AM69" s="81"/>
      <c r="AN69" s="81"/>
      <c r="AO69" s="81"/>
      <c r="AP69" s="81"/>
      <c r="AQ69" s="81"/>
      <c r="AR69" s="81"/>
      <c r="AS69" s="81"/>
      <c r="AT69" s="81"/>
      <c r="AU69" s="27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7">
        <f t="shared" si="7"/>
        <v>0</v>
      </c>
      <c r="AW69" s="30" t="str">
        <f t="shared" si="4"/>
        <v xml:space="preserve"> </v>
      </c>
      <c r="AX69" s="30" t="str">
        <f>IFERROR(IF(VLOOKUP(C69,'Overdue Credits'!$A:$F,6,0)&gt;2,"High Risk Customer",IF(VLOOKUP(C69,'Overdue Credits'!$A:$F,6,0)&gt;0,"Medium Risk Customer","Low Risk Customer")),"Low Risk Customer")</f>
        <v>Low Risk Customer</v>
      </c>
      <c r="AY69" s="81"/>
      <c r="AZ69" s="81"/>
    </row>
    <row r="70" spans="1:52" x14ac:dyDescent="0.25">
      <c r="A70" s="99">
        <v>62</v>
      </c>
      <c r="B70" s="100" t="s">
        <v>398</v>
      </c>
      <c r="C70" s="100" t="s">
        <v>411</v>
      </c>
      <c r="D70" s="100"/>
      <c r="E70" s="100" t="s">
        <v>412</v>
      </c>
      <c r="F70" s="100" t="s">
        <v>11</v>
      </c>
      <c r="G70" s="25">
        <f t="shared" si="5"/>
        <v>0</v>
      </c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27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7">
        <f t="shared" si="6"/>
        <v>0</v>
      </c>
      <c r="AF70" s="105"/>
      <c r="AG70" s="81"/>
      <c r="AH70" s="81"/>
      <c r="AI70" s="104"/>
      <c r="AJ70" s="81"/>
      <c r="AK70" s="81"/>
      <c r="AL70" s="81"/>
      <c r="AM70" s="81"/>
      <c r="AN70" s="81"/>
      <c r="AO70" s="81"/>
      <c r="AP70" s="81"/>
      <c r="AQ70" s="81"/>
      <c r="AR70" s="81"/>
      <c r="AS70" s="81"/>
      <c r="AT70" s="81"/>
      <c r="AU70" s="27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7">
        <f t="shared" si="7"/>
        <v>0</v>
      </c>
      <c r="AW70" s="30" t="str">
        <f t="shared" si="4"/>
        <v xml:space="preserve"> </v>
      </c>
      <c r="AX70" s="30" t="str">
        <f>IFERROR(IF(VLOOKUP(C70,'Overdue Credits'!$A:$F,6,0)&gt;2,"High Risk Customer",IF(VLOOKUP(C70,'Overdue Credits'!$A:$F,6,0)&gt;0,"Medium Risk Customer","Low Risk Customer")),"Low Risk Customer")</f>
        <v>Medium Risk Customer</v>
      </c>
      <c r="AY70" s="81"/>
      <c r="AZ70" s="81"/>
    </row>
    <row r="71" spans="1:52" x14ac:dyDescent="0.25">
      <c r="A71" s="99">
        <v>63</v>
      </c>
      <c r="B71" s="100" t="s">
        <v>398</v>
      </c>
      <c r="C71" s="100" t="s">
        <v>407</v>
      </c>
      <c r="D71" s="100"/>
      <c r="E71" s="100" t="s">
        <v>408</v>
      </c>
      <c r="F71" s="100" t="s">
        <v>20</v>
      </c>
      <c r="G71" s="25">
        <f t="shared" si="5"/>
        <v>0</v>
      </c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27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7">
        <f t="shared" si="6"/>
        <v>0</v>
      </c>
      <c r="AF71" s="105"/>
      <c r="AG71" s="81"/>
      <c r="AH71" s="81"/>
      <c r="AI71" s="104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27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7">
        <f t="shared" si="7"/>
        <v>0</v>
      </c>
      <c r="AW71" s="30" t="str">
        <f t="shared" si="4"/>
        <v xml:space="preserve"> </v>
      </c>
      <c r="AX71" s="30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81"/>
      <c r="AZ71" s="81"/>
    </row>
    <row r="72" spans="1:52" x14ac:dyDescent="0.25">
      <c r="A72" s="99">
        <v>64</v>
      </c>
      <c r="B72" s="100" t="s">
        <v>398</v>
      </c>
      <c r="C72" s="100" t="s">
        <v>406</v>
      </c>
      <c r="D72" s="100"/>
      <c r="E72" s="100" t="s">
        <v>847</v>
      </c>
      <c r="F72" s="100" t="s">
        <v>11</v>
      </c>
      <c r="G72" s="25">
        <f t="shared" si="5"/>
        <v>0</v>
      </c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  <c r="AA72" s="101"/>
      <c r="AB72" s="101"/>
      <c r="AC72" s="27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7">
        <f t="shared" si="6"/>
        <v>0</v>
      </c>
      <c r="AF72" s="105"/>
      <c r="AG72" s="81"/>
      <c r="AH72" s="81"/>
      <c r="AI72" s="104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27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7">
        <f t="shared" si="7"/>
        <v>0</v>
      </c>
      <c r="AW72" s="30" t="str">
        <f t="shared" si="4"/>
        <v xml:space="preserve"> </v>
      </c>
      <c r="AX72" s="30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81"/>
      <c r="AZ72" s="81"/>
    </row>
    <row r="73" spans="1:52" x14ac:dyDescent="0.25">
      <c r="A73" s="99">
        <v>65</v>
      </c>
      <c r="B73" s="100" t="s">
        <v>398</v>
      </c>
      <c r="C73" s="100" t="s">
        <v>423</v>
      </c>
      <c r="D73" s="100"/>
      <c r="E73" s="100" t="s">
        <v>741</v>
      </c>
      <c r="F73" s="100" t="s">
        <v>13</v>
      </c>
      <c r="G73" s="25">
        <f t="shared" si="5"/>
        <v>0</v>
      </c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27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7">
        <f t="shared" si="6"/>
        <v>0</v>
      </c>
      <c r="AF73" s="105"/>
      <c r="AG73" s="81"/>
      <c r="AH73" s="81"/>
      <c r="AI73" s="104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27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7">
        <f t="shared" si="7"/>
        <v>0</v>
      </c>
      <c r="AW73" s="30" t="str">
        <f t="shared" si="4"/>
        <v xml:space="preserve"> </v>
      </c>
      <c r="AX73" s="30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81"/>
      <c r="AZ73" s="81"/>
    </row>
    <row r="74" spans="1:52" x14ac:dyDescent="0.25">
      <c r="A74" s="99">
        <v>66</v>
      </c>
      <c r="B74" s="100" t="s">
        <v>398</v>
      </c>
      <c r="C74" s="100" t="s">
        <v>409</v>
      </c>
      <c r="D74" s="100"/>
      <c r="E74" s="100" t="s">
        <v>410</v>
      </c>
      <c r="F74" s="100" t="s">
        <v>13</v>
      </c>
      <c r="G74" s="25">
        <f t="shared" si="5"/>
        <v>0</v>
      </c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27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7">
        <f t="shared" si="6"/>
        <v>0</v>
      </c>
      <c r="AF74" s="105"/>
      <c r="AG74" s="81"/>
      <c r="AH74" s="81"/>
      <c r="AI74" s="104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27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7">
        <f t="shared" si="7"/>
        <v>0</v>
      </c>
      <c r="AW74" s="30" t="str">
        <f t="shared" si="4"/>
        <v xml:space="preserve"> </v>
      </c>
      <c r="AX74" s="30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81"/>
      <c r="AZ74" s="81"/>
    </row>
    <row r="75" spans="1:52" x14ac:dyDescent="0.25">
      <c r="A75" s="99">
        <v>67</v>
      </c>
      <c r="B75" s="100" t="s">
        <v>398</v>
      </c>
      <c r="C75" s="100" t="s">
        <v>415</v>
      </c>
      <c r="D75" s="100"/>
      <c r="E75" s="100" t="s">
        <v>416</v>
      </c>
      <c r="F75" s="100" t="s">
        <v>933</v>
      </c>
      <c r="G75" s="25">
        <f t="shared" ref="G75:G87" si="8">SUM(H75:AB75)</f>
        <v>0</v>
      </c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27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7">
        <f t="shared" ref="AE75:AE87" si="9">SUM(AF75:AT75)</f>
        <v>0</v>
      </c>
      <c r="AF75" s="105"/>
      <c r="AG75" s="81"/>
      <c r="AH75" s="81"/>
      <c r="AI75" s="104"/>
      <c r="AJ75" s="81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27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7">
        <f t="shared" ref="AV75:AV87" si="10">AC75*0.35</f>
        <v>0</v>
      </c>
      <c r="AW75" s="30" t="str">
        <f t="shared" si="4"/>
        <v xml:space="preserve"> </v>
      </c>
      <c r="AX75" s="30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81"/>
      <c r="AZ75" s="81"/>
    </row>
    <row r="76" spans="1:52" x14ac:dyDescent="0.25">
      <c r="A76" s="99">
        <v>68</v>
      </c>
      <c r="B76" s="100" t="s">
        <v>398</v>
      </c>
      <c r="C76" s="100" t="s">
        <v>424</v>
      </c>
      <c r="D76" s="100"/>
      <c r="E76" s="100" t="s">
        <v>425</v>
      </c>
      <c r="F76" s="100" t="s">
        <v>20</v>
      </c>
      <c r="G76" s="25">
        <f t="shared" si="8"/>
        <v>0</v>
      </c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27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7">
        <f t="shared" si="9"/>
        <v>0</v>
      </c>
      <c r="AF76" s="105"/>
      <c r="AG76" s="81"/>
      <c r="AH76" s="81"/>
      <c r="AI76" s="104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27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7">
        <f t="shared" si="10"/>
        <v>0</v>
      </c>
      <c r="AW76" s="30" t="str">
        <f t="shared" si="4"/>
        <v xml:space="preserve"> </v>
      </c>
      <c r="AX76" s="30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81"/>
      <c r="AZ76" s="81"/>
    </row>
    <row r="77" spans="1:52" x14ac:dyDescent="0.25">
      <c r="A77" s="99">
        <v>69</v>
      </c>
      <c r="B77" s="100" t="s">
        <v>398</v>
      </c>
      <c r="C77" s="100" t="s">
        <v>399</v>
      </c>
      <c r="D77" s="100"/>
      <c r="E77" s="100" t="s">
        <v>400</v>
      </c>
      <c r="F77" s="100" t="s">
        <v>13</v>
      </c>
      <c r="G77" s="25">
        <f t="shared" si="8"/>
        <v>0</v>
      </c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27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7">
        <f t="shared" si="9"/>
        <v>0</v>
      </c>
      <c r="AF77" s="105"/>
      <c r="AG77" s="81"/>
      <c r="AH77" s="81"/>
      <c r="AI77" s="104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27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7">
        <f t="shared" si="10"/>
        <v>0</v>
      </c>
      <c r="AW77" s="30" t="str">
        <f t="shared" si="4"/>
        <v xml:space="preserve"> </v>
      </c>
      <c r="AX77" s="30" t="str">
        <f>IFERROR(IF(VLOOKUP(C77,'Overdue Credits'!$A:$F,6,0)&gt;2,"High Risk Customer",IF(VLOOKUP(C77,'Overdue Credits'!$A:$F,6,0)&gt;0,"Medium Risk Customer","Low Risk Customer")),"Low Risk Customer")</f>
        <v>Medium Risk Customer</v>
      </c>
      <c r="AY77" s="81"/>
      <c r="AZ77" s="81"/>
    </row>
    <row r="78" spans="1:52" x14ac:dyDescent="0.25">
      <c r="A78" s="99">
        <v>70</v>
      </c>
      <c r="B78" s="100" t="s">
        <v>398</v>
      </c>
      <c r="C78" s="100" t="s">
        <v>413</v>
      </c>
      <c r="D78" s="100"/>
      <c r="E78" s="100" t="s">
        <v>414</v>
      </c>
      <c r="F78" s="100" t="s">
        <v>20</v>
      </c>
      <c r="G78" s="25">
        <f t="shared" si="8"/>
        <v>0</v>
      </c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27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7">
        <f t="shared" si="9"/>
        <v>0</v>
      </c>
      <c r="AF78" s="105"/>
      <c r="AG78" s="81"/>
      <c r="AH78" s="81"/>
      <c r="AI78" s="104"/>
      <c r="AJ78" s="81"/>
      <c r="AK78" s="81"/>
      <c r="AL78" s="81"/>
      <c r="AM78" s="81"/>
      <c r="AN78" s="81"/>
      <c r="AO78" s="81"/>
      <c r="AP78" s="81"/>
      <c r="AQ78" s="81"/>
      <c r="AR78" s="81"/>
      <c r="AS78" s="81"/>
      <c r="AT78" s="81"/>
      <c r="AU78" s="27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7">
        <f t="shared" si="10"/>
        <v>0</v>
      </c>
      <c r="AW78" s="30" t="str">
        <f t="shared" si="4"/>
        <v xml:space="preserve"> </v>
      </c>
      <c r="AX78" s="30" t="str">
        <f>IFERROR(IF(VLOOKUP(C78,'Overdue Credits'!$A:$F,6,0)&gt;2,"High Risk Customer",IF(VLOOKUP(C78,'Overdue Credits'!$A:$F,6,0)&gt;0,"Medium Risk Customer","Low Risk Customer")),"Low Risk Customer")</f>
        <v>Medium Risk Customer</v>
      </c>
      <c r="AY78" s="81"/>
      <c r="AZ78" s="81"/>
    </row>
    <row r="79" spans="1:52" x14ac:dyDescent="0.25">
      <c r="A79" s="99">
        <v>71</v>
      </c>
      <c r="B79" s="100" t="s">
        <v>398</v>
      </c>
      <c r="C79" s="100" t="s">
        <v>420</v>
      </c>
      <c r="D79" s="100"/>
      <c r="E79" s="100" t="s">
        <v>421</v>
      </c>
      <c r="F79" s="100" t="s">
        <v>20</v>
      </c>
      <c r="G79" s="25">
        <f t="shared" si="8"/>
        <v>0</v>
      </c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27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7">
        <f t="shared" si="9"/>
        <v>0</v>
      </c>
      <c r="AF79" s="105"/>
      <c r="AG79" s="81"/>
      <c r="AH79" s="81"/>
      <c r="AI79" s="104"/>
      <c r="AJ79" s="81"/>
      <c r="AK79" s="81"/>
      <c r="AL79" s="81"/>
      <c r="AM79" s="81"/>
      <c r="AN79" s="81"/>
      <c r="AO79" s="81"/>
      <c r="AP79" s="81"/>
      <c r="AQ79" s="81"/>
      <c r="AR79" s="81"/>
      <c r="AS79" s="81"/>
      <c r="AT79" s="81"/>
      <c r="AU79" s="27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7">
        <f t="shared" si="10"/>
        <v>0</v>
      </c>
      <c r="AW79" s="30" t="str">
        <f t="shared" si="4"/>
        <v xml:space="preserve"> </v>
      </c>
      <c r="AX79" s="30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81"/>
      <c r="AZ79" s="81"/>
    </row>
    <row r="80" spans="1:52" x14ac:dyDescent="0.25">
      <c r="A80" s="99">
        <v>72</v>
      </c>
      <c r="B80" s="100" t="s">
        <v>398</v>
      </c>
      <c r="C80" s="100" t="s">
        <v>994</v>
      </c>
      <c r="D80" s="100"/>
      <c r="E80" s="100" t="s">
        <v>999</v>
      </c>
      <c r="F80" s="100" t="s">
        <v>11</v>
      </c>
      <c r="G80" s="25">
        <f t="shared" si="8"/>
        <v>0</v>
      </c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27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7">
        <f t="shared" si="9"/>
        <v>0</v>
      </c>
      <c r="AF80" s="105"/>
      <c r="AG80" s="81"/>
      <c r="AH80" s="81"/>
      <c r="AI80" s="104"/>
      <c r="AJ80" s="81"/>
      <c r="AK80" s="81"/>
      <c r="AL80" s="81"/>
      <c r="AM80" s="81"/>
      <c r="AN80" s="81"/>
      <c r="AO80" s="81"/>
      <c r="AP80" s="81"/>
      <c r="AQ80" s="81"/>
      <c r="AR80" s="81"/>
      <c r="AS80" s="81"/>
      <c r="AT80" s="81"/>
      <c r="AU80" s="27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7">
        <f t="shared" si="10"/>
        <v>0</v>
      </c>
      <c r="AW80" s="30" t="str">
        <f t="shared" si="4"/>
        <v xml:space="preserve"> </v>
      </c>
      <c r="AX80" s="30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81"/>
      <c r="AZ80" s="81"/>
    </row>
    <row r="81" spans="1:52" x14ac:dyDescent="0.25">
      <c r="A81" s="99">
        <v>73</v>
      </c>
      <c r="B81" s="100" t="s">
        <v>398</v>
      </c>
      <c r="C81" s="100" t="s">
        <v>418</v>
      </c>
      <c r="D81" s="100"/>
      <c r="E81" s="100" t="s">
        <v>419</v>
      </c>
      <c r="F81" s="100" t="s">
        <v>11</v>
      </c>
      <c r="G81" s="25">
        <f t="shared" si="8"/>
        <v>0</v>
      </c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27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7">
        <f t="shared" si="9"/>
        <v>0</v>
      </c>
      <c r="AF81" s="105"/>
      <c r="AG81" s="81"/>
      <c r="AH81" s="81"/>
      <c r="AI81" s="104"/>
      <c r="AJ81" s="81"/>
      <c r="AK81" s="81"/>
      <c r="AL81" s="81"/>
      <c r="AM81" s="81"/>
      <c r="AN81" s="81"/>
      <c r="AO81" s="81"/>
      <c r="AP81" s="81"/>
      <c r="AQ81" s="81"/>
      <c r="AR81" s="81"/>
      <c r="AS81" s="81"/>
      <c r="AT81" s="81"/>
      <c r="AU81" s="27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7">
        <f t="shared" si="10"/>
        <v>0</v>
      </c>
      <c r="AW81" s="30" t="str">
        <f t="shared" si="4"/>
        <v xml:space="preserve"> </v>
      </c>
      <c r="AX81" s="30" t="str">
        <f>IFERROR(IF(VLOOKUP(C81,'Overdue Credits'!$A:$F,6,0)&gt;2,"High Risk Customer",IF(VLOOKUP(C81,'Overdue Credits'!$A:$F,6,0)&gt;0,"Medium Risk Customer","Low Risk Customer")),"Low Risk Customer")</f>
        <v>High Risk Customer</v>
      </c>
      <c r="AY81" s="81"/>
      <c r="AZ81" s="81"/>
    </row>
    <row r="82" spans="1:52" x14ac:dyDescent="0.25">
      <c r="A82" s="99">
        <v>74</v>
      </c>
      <c r="B82" s="100" t="s">
        <v>398</v>
      </c>
      <c r="C82" s="100" t="s">
        <v>401</v>
      </c>
      <c r="D82" s="100"/>
      <c r="E82" s="100" t="s">
        <v>759</v>
      </c>
      <c r="F82" s="122" t="s">
        <v>13</v>
      </c>
      <c r="G82" s="25">
        <f t="shared" si="8"/>
        <v>0</v>
      </c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27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7">
        <f t="shared" si="9"/>
        <v>0</v>
      </c>
      <c r="AF82" s="105"/>
      <c r="AG82" s="81"/>
      <c r="AH82" s="81"/>
      <c r="AI82" s="104"/>
      <c r="AJ82" s="81"/>
      <c r="AK82" s="81"/>
      <c r="AL82" s="81"/>
      <c r="AM82" s="81"/>
      <c r="AN82" s="81"/>
      <c r="AO82" s="81"/>
      <c r="AP82" s="81"/>
      <c r="AQ82" s="81"/>
      <c r="AR82" s="81"/>
      <c r="AS82" s="81"/>
      <c r="AT82" s="81"/>
      <c r="AU82" s="27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7">
        <f t="shared" si="10"/>
        <v>0</v>
      </c>
      <c r="AW82" s="30" t="str">
        <f t="shared" si="4"/>
        <v xml:space="preserve"> </v>
      </c>
      <c r="AX82" s="30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81"/>
      <c r="AZ82" s="81"/>
    </row>
    <row r="83" spans="1:52" x14ac:dyDescent="0.25">
      <c r="A83" s="99">
        <v>75</v>
      </c>
      <c r="B83" s="100" t="s">
        <v>398</v>
      </c>
      <c r="C83" s="100" t="s">
        <v>422</v>
      </c>
      <c r="D83" s="100"/>
      <c r="E83" s="100" t="s">
        <v>905</v>
      </c>
      <c r="F83" s="122" t="s">
        <v>13</v>
      </c>
      <c r="G83" s="25">
        <f t="shared" si="8"/>
        <v>0</v>
      </c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27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7">
        <f t="shared" si="9"/>
        <v>0</v>
      </c>
      <c r="AF83" s="105"/>
      <c r="AG83" s="81"/>
      <c r="AH83" s="81"/>
      <c r="AI83" s="104"/>
      <c r="AJ83" s="81"/>
      <c r="AK83" s="81"/>
      <c r="AL83" s="81"/>
      <c r="AM83" s="81"/>
      <c r="AN83" s="81"/>
      <c r="AO83" s="81"/>
      <c r="AP83" s="81"/>
      <c r="AQ83" s="81"/>
      <c r="AR83" s="81"/>
      <c r="AS83" s="81"/>
      <c r="AT83" s="81"/>
      <c r="AU83" s="27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7">
        <f t="shared" si="10"/>
        <v>0</v>
      </c>
      <c r="AW83" s="30" t="str">
        <f t="shared" si="4"/>
        <v xml:space="preserve"> </v>
      </c>
      <c r="AX83" s="30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81"/>
      <c r="AZ83" s="81"/>
    </row>
    <row r="84" spans="1:52" x14ac:dyDescent="0.25">
      <c r="A84" s="99">
        <v>76</v>
      </c>
      <c r="B84" s="100" t="s">
        <v>398</v>
      </c>
      <c r="C84" s="100" t="s">
        <v>426</v>
      </c>
      <c r="D84" s="100"/>
      <c r="E84" s="100" t="s">
        <v>427</v>
      </c>
      <c r="F84" s="100" t="s">
        <v>13</v>
      </c>
      <c r="G84" s="25">
        <f t="shared" si="8"/>
        <v>0</v>
      </c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27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7">
        <f t="shared" si="9"/>
        <v>0</v>
      </c>
      <c r="AF84" s="105"/>
      <c r="AG84" s="81"/>
      <c r="AH84" s="81"/>
      <c r="AI84" s="104"/>
      <c r="AJ84" s="81"/>
      <c r="AK84" s="81"/>
      <c r="AL84" s="81"/>
      <c r="AM84" s="81"/>
      <c r="AN84" s="81"/>
      <c r="AO84" s="81"/>
      <c r="AP84" s="81"/>
      <c r="AQ84" s="81"/>
      <c r="AR84" s="81"/>
      <c r="AS84" s="81"/>
      <c r="AT84" s="81"/>
      <c r="AU84" s="27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7">
        <f t="shared" si="10"/>
        <v>0</v>
      </c>
      <c r="AW84" s="30" t="str">
        <f t="shared" si="4"/>
        <v xml:space="preserve"> </v>
      </c>
      <c r="AX84" s="30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81"/>
      <c r="AZ84" s="81"/>
    </row>
    <row r="85" spans="1:52" x14ac:dyDescent="0.25">
      <c r="A85" s="99">
        <v>77</v>
      </c>
      <c r="B85" s="100" t="s">
        <v>398</v>
      </c>
      <c r="C85" s="100" t="s">
        <v>533</v>
      </c>
      <c r="D85" s="100"/>
      <c r="E85" s="100" t="s">
        <v>1000</v>
      </c>
      <c r="F85" s="100" t="s">
        <v>13</v>
      </c>
      <c r="G85" s="25">
        <f t="shared" si="8"/>
        <v>0</v>
      </c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27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7">
        <f t="shared" si="9"/>
        <v>0</v>
      </c>
      <c r="AF85" s="105"/>
      <c r="AG85" s="81"/>
      <c r="AH85" s="81"/>
      <c r="AI85" s="104"/>
      <c r="AJ85" s="81"/>
      <c r="AK85" s="81"/>
      <c r="AL85" s="81"/>
      <c r="AM85" s="81"/>
      <c r="AN85" s="81"/>
      <c r="AO85" s="81"/>
      <c r="AP85" s="81"/>
      <c r="AQ85" s="81"/>
      <c r="AR85" s="81"/>
      <c r="AS85" s="81"/>
      <c r="AT85" s="81"/>
      <c r="AU85" s="27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7">
        <f t="shared" si="10"/>
        <v>0</v>
      </c>
      <c r="AW85" s="30" t="str">
        <f t="shared" si="4"/>
        <v xml:space="preserve"> </v>
      </c>
      <c r="AX85" s="30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81"/>
      <c r="AZ85" s="81"/>
    </row>
    <row r="86" spans="1:52" x14ac:dyDescent="0.25">
      <c r="A86" s="99">
        <v>78</v>
      </c>
      <c r="B86" s="100" t="s">
        <v>398</v>
      </c>
      <c r="C86" s="100" t="s">
        <v>404</v>
      </c>
      <c r="D86" s="100"/>
      <c r="E86" s="100" t="s">
        <v>405</v>
      </c>
      <c r="F86" s="100" t="s">
        <v>43</v>
      </c>
      <c r="G86" s="25">
        <f t="shared" si="8"/>
        <v>0</v>
      </c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27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7">
        <f t="shared" si="9"/>
        <v>0</v>
      </c>
      <c r="AF86" s="105"/>
      <c r="AG86" s="81"/>
      <c r="AH86" s="81"/>
      <c r="AI86" s="104"/>
      <c r="AJ86" s="81"/>
      <c r="AK86" s="81"/>
      <c r="AL86" s="81"/>
      <c r="AM86" s="81"/>
      <c r="AN86" s="81"/>
      <c r="AO86" s="81"/>
      <c r="AP86" s="81"/>
      <c r="AQ86" s="81"/>
      <c r="AR86" s="81"/>
      <c r="AS86" s="81"/>
      <c r="AT86" s="81"/>
      <c r="AU86" s="27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7">
        <f t="shared" si="10"/>
        <v>0</v>
      </c>
      <c r="AW86" s="30" t="str">
        <f t="shared" si="4"/>
        <v xml:space="preserve"> </v>
      </c>
      <c r="AX86" s="30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81"/>
      <c r="AZ86" s="81"/>
    </row>
    <row r="87" spans="1:52" x14ac:dyDescent="0.25">
      <c r="A87" s="99">
        <v>79</v>
      </c>
      <c r="B87" s="100" t="s">
        <v>398</v>
      </c>
      <c r="C87" s="100" t="s">
        <v>1078</v>
      </c>
      <c r="D87" s="100" t="s">
        <v>1069</v>
      </c>
      <c r="E87" s="100" t="s">
        <v>1079</v>
      </c>
      <c r="F87" s="100" t="s">
        <v>20</v>
      </c>
      <c r="G87" s="25">
        <f t="shared" si="8"/>
        <v>0</v>
      </c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27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7">
        <f t="shared" si="9"/>
        <v>0</v>
      </c>
      <c r="AF87" s="105"/>
      <c r="AG87" s="81"/>
      <c r="AH87" s="81"/>
      <c r="AI87" s="104"/>
      <c r="AJ87" s="81"/>
      <c r="AK87" s="81"/>
      <c r="AL87" s="81"/>
      <c r="AM87" s="81"/>
      <c r="AN87" s="81"/>
      <c r="AO87" s="81"/>
      <c r="AP87" s="81"/>
      <c r="AQ87" s="81"/>
      <c r="AR87" s="81"/>
      <c r="AS87" s="81"/>
      <c r="AT87" s="81"/>
      <c r="AU87" s="27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7">
        <f t="shared" si="10"/>
        <v>0</v>
      </c>
      <c r="AW87" s="30" t="str">
        <f t="shared" si="4"/>
        <v xml:space="preserve"> </v>
      </c>
      <c r="AX87" s="30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81"/>
      <c r="AZ87" s="81"/>
    </row>
    <row r="88" spans="1:52" x14ac:dyDescent="0.25">
      <c r="AC88" s="97">
        <f>SUM(AC9:AC87)</f>
        <v>0</v>
      </c>
      <c r="AV88" s="4">
        <f>AC88*0.3</f>
        <v>0</v>
      </c>
    </row>
  </sheetData>
  <sheetProtection algorithmName="SHA-512" hashValue="EnGR/xJ6NFLfEUnra7Tw9z+dUKORuqzM+QchXNBtD1lI84BynZvATM0zv891CXFblZhic1CeH3VFKEhgPAcYpw==" saltValue="gsURI2eT7Y+NjsEezydCOg==" spinCount="100000" sheet="1" autoFilter="0"/>
  <protectedRanges>
    <protectedRange sqref="T57:T58 H58 L58:S58 U58 I57:K58 W62:AB63 W57:AB60 H59:U60 H62:U63" name="Range1_1_1"/>
    <protectedRange sqref="T64:T71 T73:T83 I64:K71 I73:K83 W64:AB71 W73:AB83" name="Range1_4_1"/>
    <protectedRange sqref="V9:V48 H9:U34 W9:AB34 V50:V71 V73:V87" name="Range1_3"/>
    <protectedRange sqref="W61:AB61 H61:U61 H84:U87 W84:AB87" name="Range1_2_1"/>
  </protectedRanges>
  <autoFilter ref="A8:AX88" xr:uid="{00000000-0009-0000-0000-000003000000}">
    <sortState xmlns:xlrd2="http://schemas.microsoft.com/office/spreadsheetml/2017/richdata2" ref="A9:AX88">
      <sortCondition ref="A8:A88"/>
    </sortState>
  </autoFilter>
  <mergeCells count="3">
    <mergeCell ref="B4:E5"/>
    <mergeCell ref="H4:AC5"/>
    <mergeCell ref="AE4:AX5"/>
  </mergeCells>
  <conditionalFormatting sqref="AY1:AY3 AY7 AW63:AW71 AW8:AW58 AW73:AW86 AW88:AW1048576 AW60:AW61">
    <cfRule type="cellIs" dxfId="50" priority="35" operator="equal">
      <formula>"Credit is above Limit. Requires HOTM approval"</formula>
    </cfRule>
    <cfRule type="cellIs" dxfId="49" priority="36" operator="equal">
      <formula>"Credit is within limit"</formula>
    </cfRule>
  </conditionalFormatting>
  <conditionalFormatting sqref="F2">
    <cfRule type="cellIs" dxfId="48" priority="34" operator="greaterThan">
      <formula>$F$1</formula>
    </cfRule>
  </conditionalFormatting>
  <conditionalFormatting sqref="AX8">
    <cfRule type="cellIs" dxfId="47" priority="32" operator="equal">
      <formula>"Credit is above Limit. Requires HOTM approval"</formula>
    </cfRule>
    <cfRule type="cellIs" dxfId="46" priority="33" operator="equal">
      <formula>"Credit is within limit"</formula>
    </cfRule>
  </conditionalFormatting>
  <conditionalFormatting sqref="AW72">
    <cfRule type="cellIs" dxfId="45" priority="27" operator="equal">
      <formula>"Credit is above Limit. Requires HOTM approval"</formula>
    </cfRule>
    <cfRule type="cellIs" dxfId="44" priority="28" operator="equal">
      <formula>"Credit is within limit"</formula>
    </cfRule>
  </conditionalFormatting>
  <conditionalFormatting sqref="AW62">
    <cfRule type="cellIs" dxfId="43" priority="23" operator="equal">
      <formula>"Credit is above Limit. Requires HOTM approval"</formula>
    </cfRule>
    <cfRule type="cellIs" dxfId="42" priority="24" operator="equal">
      <formula>"Credit is within limit"</formula>
    </cfRule>
  </conditionalFormatting>
  <conditionalFormatting sqref="AW61">
    <cfRule type="cellIs" dxfId="41" priority="14" operator="equal">
      <formula>"Credit is above Limit. Requires HOTM approval"</formula>
    </cfRule>
    <cfRule type="cellIs" dxfId="40" priority="15" operator="equal">
      <formula>"Credit is within limit"</formula>
    </cfRule>
  </conditionalFormatting>
  <conditionalFormatting sqref="AW87">
    <cfRule type="cellIs" dxfId="39" priority="9" operator="equal">
      <formula>"Credit is above Limit. Requires HOTM approval"</formula>
    </cfRule>
    <cfRule type="cellIs" dxfId="38" priority="10" operator="equal">
      <formula>"Credit is within limit"</formula>
    </cfRule>
  </conditionalFormatting>
  <conditionalFormatting sqref="AW59">
    <cfRule type="cellIs" dxfId="37" priority="4" operator="equal">
      <formula>"Credit is above Limit. Requires HOTM approval"</formula>
    </cfRule>
    <cfRule type="cellIs" dxfId="36" priority="5" operator="equal">
      <formula>"Credit is within limit"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9" operator="equal" id="{B4E48195-EC84-409C-8E1D-BF846FB1CCB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30" operator="equal" id="{F9FA311D-CCA6-446A-924C-615D40608302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1" operator="equal" id="{29204C9B-8E87-47F0-9EC8-2DC302D3C34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AX9:AX58 AX60:AX86</xm:sqref>
        </x14:conditionalFormatting>
        <x14:conditionalFormatting xmlns:xm="http://schemas.microsoft.com/office/excel/2006/main">
          <x14:cfRule type="cellIs" priority="11" operator="equal" id="{052AE18C-7C9E-4710-94C4-D969B3B90EC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2" operator="equal" id="{439F005C-F2F1-4E7D-BABA-41F12D0AB24C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3" operator="equal" id="{2AE228E5-BCD4-4A12-BA5F-AC01140F48AB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AX61</xm:sqref>
        </x14:conditionalFormatting>
        <x14:conditionalFormatting xmlns:xm="http://schemas.microsoft.com/office/excel/2006/main">
          <x14:cfRule type="cellIs" priority="6" operator="equal" id="{BEA7A61C-3DAC-42D5-B089-CAF0B34C423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7" operator="equal" id="{EE9A763E-B4EF-4AEA-BA71-B2CECB67FD7F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8" operator="equal" id="{DA4F0D1F-5E98-4301-A5B6-13277A368A60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AX87</xm:sqref>
        </x14:conditionalFormatting>
        <x14:conditionalFormatting xmlns:xm="http://schemas.microsoft.com/office/excel/2006/main">
          <x14:cfRule type="cellIs" priority="1" operator="equal" id="{A92E06A4-7AFF-4B7A-A34E-C51097A75FCF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equal" id="{6CE0AED1-5156-4EB4-BA12-A714FA0BD890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" operator="equal" id="{03AA9CE1-F891-4EE7-8ECF-A232C082BF84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AX59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300-000000000000}">
          <x14:formula1>
            <xm:f>'Brand Prices'!$G$2:$G$13</xm:f>
          </x14:formula1>
          <xm:sqref>C1:C2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Z198"/>
  <sheetViews>
    <sheetView zoomScale="80" zoomScaleNormal="80" workbookViewId="0">
      <pane xSplit="5" ySplit="8" topLeftCell="F9" activePane="bottomRight" state="frozen"/>
      <selection activeCell="G15" sqref="G15"/>
      <selection pane="topRight" activeCell="G15" sqref="G15"/>
      <selection pane="bottomLeft" activeCell="G15" sqref="G15"/>
      <selection pane="bottomRight" activeCell="G9" sqref="G9:G13"/>
    </sheetView>
  </sheetViews>
  <sheetFormatPr defaultColWidth="8.7109375" defaultRowHeight="15" outlineLevelCol="1" x14ac:dyDescent="0.25"/>
  <cols>
    <col min="1" max="1" width="5" style="4" bestFit="1" customWidth="1"/>
    <col min="2" max="2" width="8.7109375" style="4"/>
    <col min="3" max="3" width="14.28515625" style="4" customWidth="1"/>
    <col min="4" max="4" width="12.42578125" style="4" hidden="1" customWidth="1"/>
    <col min="5" max="5" width="31.28515625" style="4" customWidth="1"/>
    <col min="6" max="6" width="20" style="4" customWidth="1"/>
    <col min="7" max="7" width="11.5703125" style="4" customWidth="1"/>
    <col min="8" max="8" width="11.7109375" style="4" customWidth="1" outlineLevel="1"/>
    <col min="9" max="9" width="14.28515625" style="4" customWidth="1" outlineLevel="1"/>
    <col min="10" max="10" width="10.42578125" style="4" customWidth="1" outlineLevel="1"/>
    <col min="11" max="11" width="9.5703125" style="4" customWidth="1" outlineLevel="1"/>
    <col min="12" max="12" width="13" style="4" customWidth="1" outlineLevel="1"/>
    <col min="13" max="13" width="11.28515625" style="4" customWidth="1" outlineLevel="1"/>
    <col min="14" max="15" width="10.42578125" style="4" customWidth="1" outlineLevel="1"/>
    <col min="16" max="16" width="10.7109375" style="4" customWidth="1" outlineLevel="1"/>
    <col min="17" max="17" width="11.5703125" style="4" bestFit="1" customWidth="1" outlineLevel="1"/>
    <col min="18" max="19" width="9.5703125" style="4" customWidth="1" outlineLevel="1"/>
    <col min="20" max="20" width="11.42578125" style="4" customWidth="1" outlineLevel="1"/>
    <col min="21" max="21" width="11" style="4" customWidth="1" outlineLevel="1"/>
    <col min="22" max="22" width="11.42578125" style="4" customWidth="1" outlineLevel="1"/>
    <col min="23" max="23" width="11.5703125" style="4" customWidth="1" outlineLevel="1"/>
    <col min="24" max="24" width="10.42578125" style="4" customWidth="1" outlineLevel="1"/>
    <col min="25" max="25" width="10.28515625" style="4" customWidth="1" outlineLevel="1"/>
    <col min="26" max="27" width="10.42578125" style="4" customWidth="1" outlineLevel="1"/>
    <col min="28" max="28" width="9.5703125" style="4" customWidth="1" outlineLevel="1"/>
    <col min="29" max="29" width="19.42578125" style="4" customWidth="1" outlineLevel="1"/>
    <col min="30" max="30" width="4" style="4" customWidth="1" outlineLevel="1"/>
    <col min="31" max="31" width="18" style="4" customWidth="1"/>
    <col min="32" max="32" width="12.5703125" style="4" customWidth="1"/>
    <col min="33" max="33" width="10.7109375" style="4" customWidth="1"/>
    <col min="34" max="42" width="10.7109375" style="4" customWidth="1" outlineLevel="1"/>
    <col min="43" max="43" width="12.28515625" style="4" customWidth="1" outlineLevel="1"/>
    <col min="44" max="44" width="13.42578125" style="4" customWidth="1" outlineLevel="1"/>
    <col min="45" max="45" width="9.85546875" style="4" customWidth="1" outlineLevel="1"/>
    <col min="46" max="46" width="10.7109375" style="4" customWidth="1" outlineLevel="1"/>
    <col min="47" max="47" width="15.5703125" style="4" customWidth="1" outlineLevel="1"/>
    <col min="48" max="48" width="19.42578125" style="4" customWidth="1" outlineLevel="1"/>
    <col min="49" max="49" width="17.5703125" style="4" customWidth="1"/>
    <col min="50" max="50" width="25.42578125" style="4" customWidth="1"/>
    <col min="51" max="51" width="42" style="4" bestFit="1" customWidth="1"/>
    <col min="52" max="52" width="26.7109375" style="4" customWidth="1"/>
    <col min="53" max="16384" width="8.7109375" style="4"/>
  </cols>
  <sheetData>
    <row r="1" spans="1:52" ht="32.25" customHeight="1" thickBot="1" x14ac:dyDescent="0.3">
      <c r="B1" s="5" t="s">
        <v>0</v>
      </c>
      <c r="C1" s="6" t="s">
        <v>511</v>
      </c>
      <c r="E1" s="5" t="s">
        <v>541</v>
      </c>
      <c r="F1" s="7"/>
    </row>
    <row r="2" spans="1:52" s="8" customFormat="1" ht="27" customHeight="1" thickBot="1" x14ac:dyDescent="0.3">
      <c r="B2" s="9"/>
      <c r="C2" s="10"/>
      <c r="E2" s="5" t="s">
        <v>542</v>
      </c>
      <c r="F2" s="7">
        <f>SUM(AU8:AU1048576)</f>
        <v>12075000</v>
      </c>
    </row>
    <row r="3" spans="1:52" s="11" customFormat="1" x14ac:dyDescent="0.25"/>
    <row r="4" spans="1:52" ht="15.75" customHeight="1" x14ac:dyDescent="0.35">
      <c r="B4" s="146" t="s">
        <v>1167</v>
      </c>
      <c r="C4" s="147"/>
      <c r="D4" s="147"/>
      <c r="E4" s="147"/>
      <c r="H4" s="148" t="s">
        <v>499</v>
      </c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2"/>
      <c r="AE4" s="149" t="s">
        <v>502</v>
      </c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2"/>
      <c r="AZ4" s="12"/>
    </row>
    <row r="5" spans="1:52" ht="15.75" customHeight="1" thickBot="1" x14ac:dyDescent="0.4">
      <c r="B5" s="147"/>
      <c r="C5" s="147"/>
      <c r="D5" s="147"/>
      <c r="E5" s="147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2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2"/>
      <c r="AZ5" s="12"/>
    </row>
    <row r="6" spans="1:52" ht="15.75" hidden="1" customHeight="1" x14ac:dyDescent="0.35">
      <c r="B6" s="82"/>
      <c r="C6" s="82"/>
      <c r="D6" s="82"/>
      <c r="E6" s="82"/>
      <c r="H6" s="13" t="s">
        <v>640</v>
      </c>
      <c r="I6" s="13" t="s">
        <v>642</v>
      </c>
      <c r="J6" s="13" t="s">
        <v>643</v>
      </c>
      <c r="K6" s="13" t="s">
        <v>645</v>
      </c>
      <c r="L6" s="13" t="s">
        <v>646</v>
      </c>
      <c r="M6" s="13" t="s">
        <v>647</v>
      </c>
      <c r="N6" s="13" t="s">
        <v>648</v>
      </c>
      <c r="O6" s="13" t="s">
        <v>650</v>
      </c>
      <c r="P6" s="13" t="s">
        <v>651</v>
      </c>
      <c r="Q6" s="13" t="s">
        <v>652</v>
      </c>
      <c r="R6" s="13" t="s">
        <v>653</v>
      </c>
      <c r="S6" s="13"/>
      <c r="T6" s="13" t="s">
        <v>654</v>
      </c>
      <c r="U6" s="13" t="s">
        <v>655</v>
      </c>
      <c r="V6" s="13" t="s">
        <v>656</v>
      </c>
      <c r="W6" s="13" t="s">
        <v>657</v>
      </c>
      <c r="X6" s="13" t="s">
        <v>658</v>
      </c>
      <c r="Y6" s="13" t="s">
        <v>659</v>
      </c>
      <c r="Z6" s="13" t="s">
        <v>660</v>
      </c>
      <c r="AA6" s="13"/>
      <c r="AB6" s="13" t="s">
        <v>661</v>
      </c>
      <c r="AC6" s="13" t="s">
        <v>662</v>
      </c>
      <c r="AD6" s="13" t="s">
        <v>663</v>
      </c>
      <c r="AE6" s="13"/>
      <c r="AF6" s="14"/>
      <c r="AG6" s="15"/>
      <c r="AH6" s="15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124"/>
      <c r="AT6" s="83"/>
      <c r="AU6" s="83"/>
      <c r="AV6" s="83"/>
      <c r="AW6" s="83"/>
      <c r="AX6" s="83"/>
      <c r="AY6" s="83"/>
    </row>
    <row r="7" spans="1:52" ht="15.75" hidden="1" thickBot="1" x14ac:dyDescent="0.3">
      <c r="G7" s="3" t="s">
        <v>896</v>
      </c>
      <c r="H7" s="4">
        <v>10063228</v>
      </c>
      <c r="I7" s="4">
        <v>10063348</v>
      </c>
      <c r="J7" s="4">
        <v>108880</v>
      </c>
      <c r="K7" s="4">
        <v>113042</v>
      </c>
      <c r="L7" s="4">
        <v>10040447</v>
      </c>
      <c r="M7" s="4">
        <v>113441</v>
      </c>
      <c r="N7" s="4">
        <v>10980611</v>
      </c>
      <c r="O7" s="4">
        <v>10983534</v>
      </c>
      <c r="P7" s="4" t="s">
        <v>651</v>
      </c>
      <c r="Q7" s="4" t="s">
        <v>652</v>
      </c>
      <c r="R7" s="4" t="s">
        <v>654</v>
      </c>
      <c r="T7" s="4" t="s">
        <v>655</v>
      </c>
      <c r="U7" s="4" t="s">
        <v>656</v>
      </c>
      <c r="V7" s="4">
        <v>10983534</v>
      </c>
      <c r="W7" s="4" t="s">
        <v>658</v>
      </c>
      <c r="X7" s="4" t="s">
        <v>659</v>
      </c>
      <c r="Y7" s="4" t="s">
        <v>660</v>
      </c>
      <c r="Z7" s="4">
        <v>10047371</v>
      </c>
      <c r="AB7" s="4" t="s">
        <v>662</v>
      </c>
    </row>
    <row r="8" spans="1:52" s="40" customFormat="1" ht="41.25" customHeight="1" thickBot="1" x14ac:dyDescent="0.3">
      <c r="A8" s="16" t="s">
        <v>2</v>
      </c>
      <c r="B8" s="17" t="s">
        <v>3</v>
      </c>
      <c r="C8" s="17" t="s">
        <v>4</v>
      </c>
      <c r="D8" s="17" t="s">
        <v>5</v>
      </c>
      <c r="E8" s="17" t="s">
        <v>6</v>
      </c>
      <c r="F8" s="17" t="s">
        <v>7</v>
      </c>
      <c r="G8" s="17" t="s">
        <v>8</v>
      </c>
      <c r="H8" s="18" t="s">
        <v>895</v>
      </c>
      <c r="I8" s="2" t="s">
        <v>1107</v>
      </c>
      <c r="J8" s="18" t="s">
        <v>641</v>
      </c>
      <c r="K8" s="18" t="s">
        <v>853</v>
      </c>
      <c r="L8" s="18" t="s">
        <v>487</v>
      </c>
      <c r="M8" s="18" t="s">
        <v>649</v>
      </c>
      <c r="N8" s="18" t="s">
        <v>848</v>
      </c>
      <c r="O8" s="18" t="s">
        <v>488</v>
      </c>
      <c r="P8" s="18" t="s">
        <v>489</v>
      </c>
      <c r="Q8" s="18" t="s">
        <v>490</v>
      </c>
      <c r="R8" s="125" t="s">
        <v>1108</v>
      </c>
      <c r="S8" s="126" t="s">
        <v>1148</v>
      </c>
      <c r="T8" s="18" t="s">
        <v>1121</v>
      </c>
      <c r="U8" s="2" t="s">
        <v>898</v>
      </c>
      <c r="V8" s="18" t="s">
        <v>491</v>
      </c>
      <c r="W8" s="18" t="s">
        <v>492</v>
      </c>
      <c r="X8" s="18" t="s">
        <v>493</v>
      </c>
      <c r="Y8" s="18" t="s">
        <v>494</v>
      </c>
      <c r="Z8" s="18" t="s">
        <v>1122</v>
      </c>
      <c r="AA8" s="2" t="s">
        <v>1071</v>
      </c>
      <c r="AB8" s="18" t="s">
        <v>496</v>
      </c>
      <c r="AC8" s="19" t="s">
        <v>500</v>
      </c>
      <c r="AE8" s="20" t="s">
        <v>504</v>
      </c>
      <c r="AF8" s="21" t="s">
        <v>496</v>
      </c>
      <c r="AG8" s="21" t="s">
        <v>490</v>
      </c>
      <c r="AH8" s="21" t="s">
        <v>488</v>
      </c>
      <c r="AI8" s="21" t="s">
        <v>641</v>
      </c>
      <c r="AJ8" s="21" t="s">
        <v>649</v>
      </c>
      <c r="AK8" s="21" t="s">
        <v>487</v>
      </c>
      <c r="AL8" s="21" t="s">
        <v>493</v>
      </c>
      <c r="AM8" s="21" t="s">
        <v>853</v>
      </c>
      <c r="AN8" s="21" t="s">
        <v>1122</v>
      </c>
      <c r="AO8" s="21" t="s">
        <v>1108</v>
      </c>
      <c r="AP8" s="22" t="s">
        <v>491</v>
      </c>
      <c r="AQ8" s="22" t="s">
        <v>895</v>
      </c>
      <c r="AR8" s="92" t="s">
        <v>1107</v>
      </c>
      <c r="AS8" s="126" t="s">
        <v>1148</v>
      </c>
      <c r="AT8" s="22" t="s">
        <v>492</v>
      </c>
      <c r="AU8" s="22" t="s">
        <v>501</v>
      </c>
      <c r="AV8" s="92" t="s">
        <v>1119</v>
      </c>
      <c r="AW8" s="22" t="s">
        <v>503</v>
      </c>
      <c r="AX8" s="23" t="s">
        <v>833</v>
      </c>
      <c r="AY8" s="80"/>
    </row>
    <row r="9" spans="1:52" x14ac:dyDescent="0.25">
      <c r="A9" s="24">
        <v>1</v>
      </c>
      <c r="B9" s="100" t="s">
        <v>83</v>
      </c>
      <c r="C9" s="100" t="s">
        <v>1170</v>
      </c>
      <c r="D9" s="99"/>
      <c r="E9" s="99" t="s">
        <v>1171</v>
      </c>
      <c r="F9" s="100" t="s">
        <v>516</v>
      </c>
      <c r="G9" s="114">
        <f>SUM(H9:AB9)</f>
        <v>70</v>
      </c>
      <c r="H9" s="98"/>
      <c r="I9" s="98"/>
      <c r="J9" s="95">
        <v>10</v>
      </c>
      <c r="K9" s="95">
        <v>1</v>
      </c>
      <c r="L9" s="95">
        <v>5</v>
      </c>
      <c r="M9" s="95"/>
      <c r="N9" s="95"/>
      <c r="O9" s="95">
        <v>15</v>
      </c>
      <c r="P9" s="95"/>
      <c r="Q9" s="95"/>
      <c r="R9" s="95">
        <v>10</v>
      </c>
      <c r="S9" s="95"/>
      <c r="T9" s="95"/>
      <c r="U9" s="95"/>
      <c r="V9" s="95">
        <v>2</v>
      </c>
      <c r="W9" s="95">
        <v>2</v>
      </c>
      <c r="X9" s="95">
        <v>25</v>
      </c>
      <c r="Y9" s="95"/>
      <c r="Z9" s="95"/>
      <c r="AA9" s="95"/>
      <c r="AB9" s="95"/>
      <c r="AC9" s="27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11462500</v>
      </c>
      <c r="AE9" s="27">
        <f t="shared" ref="AE9:AE77" si="0">SUM(AF9:AT9)</f>
        <v>0</v>
      </c>
      <c r="AF9" s="28"/>
      <c r="AG9" s="29"/>
      <c r="AH9" s="29"/>
      <c r="AI9" s="84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7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7">
        <f>AC9*0.35</f>
        <v>4011874.9999999995</v>
      </c>
      <c r="AW9" s="30" t="str">
        <f>IF(AU9&gt;AV9,"Credit is above Limit. Requires HOTM approval",IF(AU9=0," ",IF(AV9&gt;=AU9,"Credit is within Limit","CheckInput")))</f>
        <v xml:space="preserve"> </v>
      </c>
      <c r="AX9" s="30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81"/>
    </row>
    <row r="10" spans="1:52" x14ac:dyDescent="0.25">
      <c r="A10" s="31">
        <v>2</v>
      </c>
      <c r="B10" s="99" t="s">
        <v>1172</v>
      </c>
      <c r="C10" s="99" t="s">
        <v>1151</v>
      </c>
      <c r="D10" s="99"/>
      <c r="E10" s="99" t="s">
        <v>1154</v>
      </c>
      <c r="F10" s="99" t="s">
        <v>11</v>
      </c>
      <c r="G10" s="114">
        <f>SUM(H10:AB10)</f>
        <v>90</v>
      </c>
      <c r="H10" s="98"/>
      <c r="I10" s="98"/>
      <c r="J10" s="98">
        <v>25</v>
      </c>
      <c r="K10" s="98">
        <v>1</v>
      </c>
      <c r="L10" s="98">
        <v>1</v>
      </c>
      <c r="M10" s="98"/>
      <c r="N10" s="98"/>
      <c r="O10" s="98">
        <v>10</v>
      </c>
      <c r="P10" s="98">
        <v>15</v>
      </c>
      <c r="Q10" s="98"/>
      <c r="R10" s="98">
        <v>3</v>
      </c>
      <c r="S10" s="98"/>
      <c r="T10" s="98"/>
      <c r="U10" s="98"/>
      <c r="V10" s="98"/>
      <c r="W10" s="98"/>
      <c r="X10" s="98">
        <v>35</v>
      </c>
      <c r="Y10" s="98"/>
      <c r="Z10" s="98"/>
      <c r="AA10" s="98"/>
      <c r="AB10" s="98"/>
      <c r="AC10" s="27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16707000</v>
      </c>
      <c r="AE10" s="27">
        <f t="shared" si="0"/>
        <v>20</v>
      </c>
      <c r="AF10" s="102"/>
      <c r="AG10" s="103"/>
      <c r="AH10" s="81">
        <v>5</v>
      </c>
      <c r="AI10" s="104">
        <v>4</v>
      </c>
      <c r="AJ10" s="81"/>
      <c r="AK10" s="81">
        <v>1</v>
      </c>
      <c r="AL10" s="81">
        <v>7</v>
      </c>
      <c r="AM10" s="81">
        <v>1</v>
      </c>
      <c r="AN10" s="81"/>
      <c r="AO10" s="81">
        <v>2</v>
      </c>
      <c r="AP10" s="81"/>
      <c r="AQ10" s="81"/>
      <c r="AR10" s="103"/>
      <c r="AS10" s="103"/>
      <c r="AT10" s="103"/>
      <c r="AU10" s="27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3456500</v>
      </c>
      <c r="AV10" s="27">
        <f t="shared" ref="AV10:AV73" si="1">AC10*0.35</f>
        <v>5847450</v>
      </c>
      <c r="AW10" s="30" t="str">
        <f t="shared" ref="AW10:AW38" si="2">IF(AU10&gt;AV10,"Credit is above Limit. Requires HOTM approval",IF(AU10=0," ",IF(AV10&gt;=AU10,"Credit is within Limit","CheckInput")))</f>
        <v>Credit is within Limit</v>
      </c>
      <c r="AX10" s="30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81"/>
    </row>
    <row r="11" spans="1:52" x14ac:dyDescent="0.25">
      <c r="A11" s="31">
        <v>3</v>
      </c>
      <c r="B11" s="99" t="s">
        <v>1172</v>
      </c>
      <c r="C11" s="99" t="s">
        <v>1155</v>
      </c>
      <c r="D11" s="99"/>
      <c r="E11" s="99" t="s">
        <v>1156</v>
      </c>
      <c r="F11" s="99" t="s">
        <v>11</v>
      </c>
      <c r="G11" s="25">
        <f t="shared" ref="G11:G72" si="3">SUM(H11:AB11)</f>
        <v>90</v>
      </c>
      <c r="H11" s="98"/>
      <c r="I11" s="32"/>
      <c r="J11" s="98">
        <v>28</v>
      </c>
      <c r="K11" s="98">
        <v>2</v>
      </c>
      <c r="L11" s="32">
        <v>2</v>
      </c>
      <c r="M11" s="98"/>
      <c r="N11" s="98"/>
      <c r="O11" s="98">
        <v>15</v>
      </c>
      <c r="P11" s="98">
        <v>15</v>
      </c>
      <c r="Q11" s="32"/>
      <c r="R11" s="32">
        <v>3</v>
      </c>
      <c r="S11" s="32"/>
      <c r="T11" s="32"/>
      <c r="U11" s="32"/>
      <c r="V11" s="98"/>
      <c r="W11" s="32"/>
      <c r="X11" s="98">
        <v>25</v>
      </c>
      <c r="Y11" s="32"/>
      <c r="Z11" s="32"/>
      <c r="AA11" s="98"/>
      <c r="AB11" s="32"/>
      <c r="AC11" s="27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17093000</v>
      </c>
      <c r="AE11" s="27">
        <f t="shared" si="0"/>
        <v>21</v>
      </c>
      <c r="AF11" s="102"/>
      <c r="AG11" s="103"/>
      <c r="AH11" s="103">
        <v>4</v>
      </c>
      <c r="AI11" s="104">
        <v>5</v>
      </c>
      <c r="AJ11" s="103"/>
      <c r="AK11" s="103">
        <v>1</v>
      </c>
      <c r="AL11" s="103">
        <v>8</v>
      </c>
      <c r="AM11" s="103">
        <v>1</v>
      </c>
      <c r="AN11" s="103"/>
      <c r="AO11" s="103">
        <v>2</v>
      </c>
      <c r="AP11" s="103"/>
      <c r="AQ11" s="103"/>
      <c r="AR11" s="103"/>
      <c r="AS11" s="103"/>
      <c r="AT11" s="103"/>
      <c r="AU11" s="27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3642500</v>
      </c>
      <c r="AV11" s="27">
        <f t="shared" si="1"/>
        <v>5982550</v>
      </c>
      <c r="AW11" s="30" t="str">
        <f t="shared" si="2"/>
        <v>Credit is within Limit</v>
      </c>
      <c r="AX11" s="30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81"/>
    </row>
    <row r="12" spans="1:52" x14ac:dyDescent="0.25">
      <c r="A12" s="31">
        <v>4</v>
      </c>
      <c r="B12" s="100" t="s">
        <v>1172</v>
      </c>
      <c r="C12" s="100" t="s">
        <v>1158</v>
      </c>
      <c r="D12" s="99"/>
      <c r="E12" s="99" t="s">
        <v>1159</v>
      </c>
      <c r="F12" s="100" t="s">
        <v>11</v>
      </c>
      <c r="G12" s="25">
        <f t="shared" si="3"/>
        <v>80</v>
      </c>
      <c r="H12" s="95"/>
      <c r="I12" s="32"/>
      <c r="J12" s="95">
        <v>12</v>
      </c>
      <c r="K12" s="95">
        <v>2</v>
      </c>
      <c r="L12" s="32">
        <v>2</v>
      </c>
      <c r="M12" s="95"/>
      <c r="N12" s="95"/>
      <c r="O12" s="95">
        <v>20</v>
      </c>
      <c r="P12" s="95">
        <v>15</v>
      </c>
      <c r="Q12" s="32"/>
      <c r="R12" s="32">
        <v>2</v>
      </c>
      <c r="S12" s="32"/>
      <c r="T12" s="32"/>
      <c r="U12" s="32"/>
      <c r="V12" s="95"/>
      <c r="W12" s="32"/>
      <c r="X12" s="95">
        <v>27</v>
      </c>
      <c r="Y12" s="32"/>
      <c r="Z12" s="32"/>
      <c r="AA12" s="95"/>
      <c r="AB12" s="32"/>
      <c r="AC12" s="27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14647500</v>
      </c>
      <c r="AE12" s="27">
        <f t="shared" si="0"/>
        <v>17</v>
      </c>
      <c r="AF12" s="105"/>
      <c r="AG12" s="81"/>
      <c r="AH12" s="81">
        <v>5</v>
      </c>
      <c r="AI12" s="104">
        <v>5</v>
      </c>
      <c r="AJ12" s="81"/>
      <c r="AK12" s="81">
        <v>1</v>
      </c>
      <c r="AL12" s="81">
        <v>5</v>
      </c>
      <c r="AM12" s="81"/>
      <c r="AN12" s="81"/>
      <c r="AO12" s="81">
        <v>1</v>
      </c>
      <c r="AP12" s="81"/>
      <c r="AQ12" s="81"/>
      <c r="AR12" s="81"/>
      <c r="AS12" s="81"/>
      <c r="AT12" s="81"/>
      <c r="AU12" s="27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3091000</v>
      </c>
      <c r="AV12" s="27">
        <f t="shared" si="1"/>
        <v>5126625</v>
      </c>
      <c r="AW12" s="30" t="str">
        <f t="shared" si="2"/>
        <v>Credit is within Limit</v>
      </c>
      <c r="AX12" s="30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81"/>
    </row>
    <row r="13" spans="1:52" x14ac:dyDescent="0.25">
      <c r="A13" s="31">
        <v>5</v>
      </c>
      <c r="B13" s="100" t="s">
        <v>9</v>
      </c>
      <c r="C13" s="99" t="s">
        <v>1149</v>
      </c>
      <c r="D13" s="99"/>
      <c r="E13" s="99" t="s">
        <v>1152</v>
      </c>
      <c r="F13" s="99" t="s">
        <v>11</v>
      </c>
      <c r="G13" s="25">
        <f t="shared" si="3"/>
        <v>82</v>
      </c>
      <c r="H13" s="95"/>
      <c r="I13" s="32"/>
      <c r="J13" s="95">
        <v>2</v>
      </c>
      <c r="K13" s="95"/>
      <c r="L13" s="32">
        <v>3</v>
      </c>
      <c r="M13" s="95"/>
      <c r="N13" s="95"/>
      <c r="O13" s="95">
        <v>32</v>
      </c>
      <c r="P13" s="95"/>
      <c r="Q13" s="32"/>
      <c r="R13" s="32"/>
      <c r="S13" s="32"/>
      <c r="T13" s="32"/>
      <c r="U13" s="32">
        <v>5</v>
      </c>
      <c r="V13" s="95"/>
      <c r="W13" s="32"/>
      <c r="X13" s="95">
        <v>40</v>
      </c>
      <c r="Y13" s="32"/>
      <c r="Z13" s="32"/>
      <c r="AA13" s="95"/>
      <c r="AB13" s="32"/>
      <c r="AC13" s="27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13444000</v>
      </c>
      <c r="AE13" s="27">
        <f t="shared" si="0"/>
        <v>10</v>
      </c>
      <c r="AF13" s="105"/>
      <c r="AG13" s="104"/>
      <c r="AH13" s="104">
        <v>10</v>
      </c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27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1885000</v>
      </c>
      <c r="AV13" s="27">
        <f t="shared" si="1"/>
        <v>4705400</v>
      </c>
      <c r="AW13" s="30" t="str">
        <f t="shared" si="2"/>
        <v>Credit is within Limit</v>
      </c>
      <c r="AX13" s="30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81"/>
    </row>
    <row r="14" spans="1:52" x14ac:dyDescent="0.25">
      <c r="A14" s="31">
        <v>6</v>
      </c>
      <c r="B14" s="31"/>
      <c r="C14" s="31"/>
      <c r="D14" s="31"/>
      <c r="E14" s="31"/>
      <c r="F14" s="31"/>
      <c r="G14" s="25">
        <f t="shared" si="3"/>
        <v>0</v>
      </c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27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7">
        <f t="shared" si="0"/>
        <v>0</v>
      </c>
      <c r="AF14" s="33"/>
      <c r="AG14" s="34"/>
      <c r="AH14" s="34"/>
      <c r="AI14" s="8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27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7">
        <f t="shared" si="1"/>
        <v>0</v>
      </c>
      <c r="AW14" s="30" t="str">
        <f t="shared" si="2"/>
        <v xml:space="preserve"> </v>
      </c>
      <c r="AX14" s="30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81"/>
    </row>
    <row r="15" spans="1:52" x14ac:dyDescent="0.25">
      <c r="A15" s="31">
        <v>7</v>
      </c>
      <c r="B15" s="31"/>
      <c r="C15" s="31"/>
      <c r="D15" s="31"/>
      <c r="E15" s="31"/>
      <c r="F15" s="31"/>
      <c r="G15" s="25">
        <f t="shared" si="3"/>
        <v>0</v>
      </c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27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7">
        <f t="shared" si="0"/>
        <v>0</v>
      </c>
      <c r="AF15" s="33"/>
      <c r="AG15" s="34"/>
      <c r="AH15" s="34"/>
      <c r="AI15" s="8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27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7">
        <f t="shared" si="1"/>
        <v>0</v>
      </c>
      <c r="AW15" s="30" t="str">
        <f t="shared" si="2"/>
        <v xml:space="preserve"> </v>
      </c>
      <c r="AX15" s="30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81"/>
    </row>
    <row r="16" spans="1:52" x14ac:dyDescent="0.25">
      <c r="A16" s="31">
        <v>8</v>
      </c>
      <c r="B16" s="31"/>
      <c r="C16" s="31"/>
      <c r="D16" s="31"/>
      <c r="E16" s="1"/>
      <c r="F16" s="31"/>
      <c r="G16" s="25">
        <f t="shared" si="3"/>
        <v>0</v>
      </c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27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7">
        <f t="shared" si="0"/>
        <v>0</v>
      </c>
      <c r="AF16" s="33"/>
      <c r="AG16" s="34"/>
      <c r="AH16" s="34"/>
      <c r="AI16" s="8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27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7">
        <f t="shared" si="1"/>
        <v>0</v>
      </c>
      <c r="AW16" s="30" t="str">
        <f t="shared" si="2"/>
        <v xml:space="preserve"> </v>
      </c>
      <c r="AX16" s="30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81"/>
    </row>
    <row r="17" spans="1:51" x14ac:dyDescent="0.25">
      <c r="A17" s="31">
        <v>9</v>
      </c>
      <c r="B17" s="31"/>
      <c r="C17" s="31"/>
      <c r="D17" s="31"/>
      <c r="E17" s="31"/>
      <c r="F17" s="31"/>
      <c r="G17" s="25">
        <f t="shared" si="3"/>
        <v>0</v>
      </c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27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7">
        <f t="shared" si="0"/>
        <v>0</v>
      </c>
      <c r="AF17" s="33"/>
      <c r="AG17" s="34"/>
      <c r="AH17" s="34"/>
      <c r="AI17" s="8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27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7">
        <f t="shared" si="1"/>
        <v>0</v>
      </c>
      <c r="AW17" s="30" t="str">
        <f t="shared" si="2"/>
        <v xml:space="preserve"> </v>
      </c>
      <c r="AX17" s="30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81"/>
    </row>
    <row r="18" spans="1:51" x14ac:dyDescent="0.25">
      <c r="A18" s="31">
        <v>10</v>
      </c>
      <c r="B18" s="31"/>
      <c r="C18" s="31"/>
      <c r="D18" s="31"/>
      <c r="E18" s="31"/>
      <c r="F18" s="31"/>
      <c r="G18" s="25">
        <f t="shared" si="3"/>
        <v>0</v>
      </c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27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7">
        <f t="shared" si="0"/>
        <v>0</v>
      </c>
      <c r="AF18" s="33"/>
      <c r="AG18" s="34"/>
      <c r="AH18" s="34"/>
      <c r="AI18" s="8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27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7">
        <f t="shared" si="1"/>
        <v>0</v>
      </c>
      <c r="AW18" s="30" t="str">
        <f t="shared" si="2"/>
        <v xml:space="preserve"> </v>
      </c>
      <c r="AX18" s="30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81"/>
    </row>
    <row r="19" spans="1:51" x14ac:dyDescent="0.25">
      <c r="A19" s="31">
        <v>11</v>
      </c>
      <c r="B19" s="31"/>
      <c r="C19" s="31"/>
      <c r="D19" s="31"/>
      <c r="E19" s="31"/>
      <c r="F19" s="31"/>
      <c r="G19" s="25">
        <f t="shared" si="3"/>
        <v>0</v>
      </c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27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7">
        <f t="shared" si="0"/>
        <v>0</v>
      </c>
      <c r="AF19" s="33"/>
      <c r="AG19" s="34"/>
      <c r="AH19" s="34"/>
      <c r="AI19" s="8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27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7">
        <f t="shared" si="1"/>
        <v>0</v>
      </c>
      <c r="AW19" s="30" t="str">
        <f t="shared" si="2"/>
        <v xml:space="preserve"> </v>
      </c>
      <c r="AX19" s="30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81"/>
    </row>
    <row r="20" spans="1:51" x14ac:dyDescent="0.25">
      <c r="A20" s="31">
        <v>12</v>
      </c>
      <c r="B20" s="31"/>
      <c r="C20" s="31"/>
      <c r="D20" s="31"/>
      <c r="E20" s="31"/>
      <c r="F20" s="31"/>
      <c r="G20" s="25">
        <f t="shared" si="3"/>
        <v>0</v>
      </c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27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7">
        <f t="shared" si="0"/>
        <v>0</v>
      </c>
      <c r="AF20" s="33"/>
      <c r="AG20" s="34"/>
      <c r="AH20" s="34"/>
      <c r="AI20" s="8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27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7">
        <f t="shared" si="1"/>
        <v>0</v>
      </c>
      <c r="AW20" s="30" t="str">
        <f t="shared" si="2"/>
        <v xml:space="preserve"> </v>
      </c>
      <c r="AX20" s="30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81"/>
    </row>
    <row r="21" spans="1:51" x14ac:dyDescent="0.25">
      <c r="A21" s="31">
        <v>13</v>
      </c>
      <c r="B21" s="31"/>
      <c r="C21" s="31"/>
      <c r="D21" s="31"/>
      <c r="E21" s="31"/>
      <c r="F21" s="31"/>
      <c r="G21" s="25">
        <f t="shared" si="3"/>
        <v>0</v>
      </c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27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7">
        <f t="shared" si="0"/>
        <v>0</v>
      </c>
      <c r="AF21" s="33"/>
      <c r="AG21" s="34"/>
      <c r="AH21" s="34"/>
      <c r="AI21" s="8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27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7">
        <f t="shared" si="1"/>
        <v>0</v>
      </c>
      <c r="AW21" s="30" t="str">
        <f t="shared" si="2"/>
        <v xml:space="preserve"> </v>
      </c>
      <c r="AX21" s="30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81"/>
    </row>
    <row r="22" spans="1:51" x14ac:dyDescent="0.25">
      <c r="A22" s="31">
        <v>14</v>
      </c>
      <c r="B22" s="31"/>
      <c r="C22" s="31"/>
      <c r="D22" s="31"/>
      <c r="E22" s="31"/>
      <c r="F22" s="31"/>
      <c r="G22" s="25">
        <f t="shared" si="3"/>
        <v>0</v>
      </c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27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7">
        <f t="shared" si="0"/>
        <v>0</v>
      </c>
      <c r="AF22" s="33"/>
      <c r="AG22" s="34"/>
      <c r="AH22" s="34"/>
      <c r="AI22" s="8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27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7">
        <f t="shared" si="1"/>
        <v>0</v>
      </c>
      <c r="AW22" s="30" t="str">
        <f t="shared" si="2"/>
        <v xml:space="preserve"> </v>
      </c>
      <c r="AX22" s="30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81"/>
    </row>
    <row r="23" spans="1:51" x14ac:dyDescent="0.25">
      <c r="A23" s="31">
        <v>15</v>
      </c>
      <c r="B23" s="31"/>
      <c r="C23" s="31"/>
      <c r="D23" s="31"/>
      <c r="E23" s="31"/>
      <c r="F23" s="31"/>
      <c r="G23" s="25">
        <f t="shared" si="3"/>
        <v>0</v>
      </c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27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7">
        <f t="shared" si="0"/>
        <v>0</v>
      </c>
      <c r="AF23" s="33"/>
      <c r="AG23" s="34"/>
      <c r="AH23" s="34"/>
      <c r="AI23" s="8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27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7">
        <f t="shared" si="1"/>
        <v>0</v>
      </c>
      <c r="AW23" s="30" t="str">
        <f t="shared" si="2"/>
        <v xml:space="preserve"> </v>
      </c>
      <c r="AX23" s="30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81"/>
    </row>
    <row r="24" spans="1:51" x14ac:dyDescent="0.25">
      <c r="A24" s="31">
        <v>16</v>
      </c>
      <c r="B24" s="31"/>
      <c r="C24" s="31"/>
      <c r="D24" s="31"/>
      <c r="E24" s="31"/>
      <c r="F24" s="31"/>
      <c r="G24" s="25">
        <f t="shared" si="3"/>
        <v>0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27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7">
        <f t="shared" si="0"/>
        <v>0</v>
      </c>
      <c r="AF24" s="33"/>
      <c r="AG24" s="34"/>
      <c r="AH24" s="34"/>
      <c r="AI24" s="8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27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7">
        <f t="shared" si="1"/>
        <v>0</v>
      </c>
      <c r="AW24" s="30" t="str">
        <f t="shared" si="2"/>
        <v xml:space="preserve"> </v>
      </c>
      <c r="AX24" s="30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81"/>
    </row>
    <row r="25" spans="1:51" x14ac:dyDescent="0.25">
      <c r="A25" s="31">
        <v>17</v>
      </c>
      <c r="B25" s="31"/>
      <c r="C25" s="31"/>
      <c r="D25" s="31"/>
      <c r="E25" s="31"/>
      <c r="F25" s="31"/>
      <c r="G25" s="25">
        <f t="shared" si="3"/>
        <v>0</v>
      </c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27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7">
        <f t="shared" si="0"/>
        <v>0</v>
      </c>
      <c r="AF25" s="33"/>
      <c r="AG25" s="34"/>
      <c r="AH25" s="34"/>
      <c r="AI25" s="8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27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7">
        <f t="shared" si="1"/>
        <v>0</v>
      </c>
      <c r="AW25" s="30" t="str">
        <f t="shared" si="2"/>
        <v xml:space="preserve"> </v>
      </c>
      <c r="AX25" s="30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81"/>
    </row>
    <row r="26" spans="1:51" x14ac:dyDescent="0.25">
      <c r="A26" s="31">
        <v>18</v>
      </c>
      <c r="B26" s="31"/>
      <c r="C26" s="31"/>
      <c r="D26" s="31"/>
      <c r="E26" s="31"/>
      <c r="F26" s="31"/>
      <c r="G26" s="25">
        <f t="shared" si="3"/>
        <v>0</v>
      </c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27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7">
        <f t="shared" si="0"/>
        <v>0</v>
      </c>
      <c r="AF26" s="33"/>
      <c r="AG26" s="34"/>
      <c r="AH26" s="34"/>
      <c r="AI26" s="8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27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7">
        <f t="shared" si="1"/>
        <v>0</v>
      </c>
      <c r="AW26" s="30" t="str">
        <f t="shared" si="2"/>
        <v xml:space="preserve"> </v>
      </c>
      <c r="AX26" s="30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81"/>
    </row>
    <row r="27" spans="1:51" x14ac:dyDescent="0.25">
      <c r="A27" s="31">
        <v>19</v>
      </c>
      <c r="B27" s="31"/>
      <c r="C27" s="31"/>
      <c r="D27" s="31"/>
      <c r="E27" s="31"/>
      <c r="F27" s="31"/>
      <c r="G27" s="25">
        <f t="shared" si="3"/>
        <v>0</v>
      </c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27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7">
        <f t="shared" si="0"/>
        <v>0</v>
      </c>
      <c r="AF27" s="33"/>
      <c r="AG27" s="34"/>
      <c r="AH27" s="34"/>
      <c r="AI27" s="8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27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7">
        <f t="shared" si="1"/>
        <v>0</v>
      </c>
      <c r="AW27" s="30" t="str">
        <f t="shared" si="2"/>
        <v xml:space="preserve"> </v>
      </c>
      <c r="AX27" s="30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81"/>
    </row>
    <row r="28" spans="1:51" x14ac:dyDescent="0.25">
      <c r="A28" s="31">
        <v>20</v>
      </c>
      <c r="B28" s="31"/>
      <c r="C28" s="31"/>
      <c r="D28" s="31"/>
      <c r="E28" s="31"/>
      <c r="F28" s="31"/>
      <c r="G28" s="25">
        <f t="shared" si="3"/>
        <v>0</v>
      </c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27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7">
        <f t="shared" si="0"/>
        <v>0</v>
      </c>
      <c r="AF28" s="33"/>
      <c r="AG28" s="34"/>
      <c r="AH28" s="34"/>
      <c r="AI28" s="8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27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7">
        <f t="shared" si="1"/>
        <v>0</v>
      </c>
      <c r="AW28" s="30" t="str">
        <f t="shared" si="2"/>
        <v xml:space="preserve"> </v>
      </c>
      <c r="AX28" s="30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81"/>
    </row>
    <row r="29" spans="1:51" x14ac:dyDescent="0.25">
      <c r="A29" s="31">
        <v>21</v>
      </c>
      <c r="B29" s="31"/>
      <c r="C29" s="31"/>
      <c r="D29" s="31"/>
      <c r="E29" s="31"/>
      <c r="F29" s="31"/>
      <c r="G29" s="25">
        <f t="shared" si="3"/>
        <v>0</v>
      </c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27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7">
        <f t="shared" si="0"/>
        <v>0</v>
      </c>
      <c r="AF29" s="33"/>
      <c r="AG29" s="34"/>
      <c r="AH29" s="34"/>
      <c r="AI29" s="8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27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7">
        <f t="shared" si="1"/>
        <v>0</v>
      </c>
      <c r="AW29" s="30" t="str">
        <f t="shared" si="2"/>
        <v xml:space="preserve"> </v>
      </c>
      <c r="AX29" s="30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81"/>
    </row>
    <row r="30" spans="1:51" x14ac:dyDescent="0.25">
      <c r="A30" s="31">
        <v>22</v>
      </c>
      <c r="B30" s="31"/>
      <c r="C30" s="31"/>
      <c r="D30" s="31"/>
      <c r="E30" s="31"/>
      <c r="F30" s="31"/>
      <c r="G30" s="25">
        <f t="shared" si="3"/>
        <v>0</v>
      </c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27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7">
        <f t="shared" si="0"/>
        <v>0</v>
      </c>
      <c r="AF30" s="33"/>
      <c r="AG30" s="34"/>
      <c r="AH30" s="34"/>
      <c r="AI30" s="8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27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7">
        <f t="shared" si="1"/>
        <v>0</v>
      </c>
      <c r="AW30" s="30" t="str">
        <f t="shared" si="2"/>
        <v xml:space="preserve"> </v>
      </c>
      <c r="AX30" s="30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81"/>
    </row>
    <row r="31" spans="1:51" x14ac:dyDescent="0.25">
      <c r="A31" s="31">
        <v>23</v>
      </c>
      <c r="B31" s="31"/>
      <c r="C31" s="31"/>
      <c r="D31" s="31"/>
      <c r="E31" s="31"/>
      <c r="F31" s="31"/>
      <c r="G31" s="25">
        <f t="shared" si="3"/>
        <v>0</v>
      </c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27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7">
        <f t="shared" si="0"/>
        <v>0</v>
      </c>
      <c r="AF31" s="33"/>
      <c r="AG31" s="34"/>
      <c r="AH31" s="34"/>
      <c r="AI31" s="8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27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7">
        <f t="shared" si="1"/>
        <v>0</v>
      </c>
      <c r="AW31" s="30" t="str">
        <f t="shared" si="2"/>
        <v xml:space="preserve"> </v>
      </c>
      <c r="AX31" s="30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81"/>
    </row>
    <row r="32" spans="1:51" x14ac:dyDescent="0.25">
      <c r="A32" s="31">
        <v>24</v>
      </c>
      <c r="B32" s="31"/>
      <c r="C32" s="31"/>
      <c r="D32" s="31"/>
      <c r="E32" s="31"/>
      <c r="F32" s="31"/>
      <c r="G32" s="25">
        <f t="shared" si="3"/>
        <v>0</v>
      </c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27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7">
        <f t="shared" si="0"/>
        <v>0</v>
      </c>
      <c r="AF32" s="33"/>
      <c r="AG32" s="34"/>
      <c r="AH32" s="34"/>
      <c r="AI32" s="8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27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7">
        <f t="shared" si="1"/>
        <v>0</v>
      </c>
      <c r="AW32" s="30" t="str">
        <f t="shared" si="2"/>
        <v xml:space="preserve"> </v>
      </c>
      <c r="AX32" s="30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81"/>
    </row>
    <row r="33" spans="1:51" x14ac:dyDescent="0.25">
      <c r="A33" s="31">
        <v>25</v>
      </c>
      <c r="B33" s="31"/>
      <c r="C33" s="31"/>
      <c r="D33" s="31"/>
      <c r="E33" s="31"/>
      <c r="F33" s="31"/>
      <c r="G33" s="25">
        <f t="shared" si="3"/>
        <v>0</v>
      </c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27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7">
        <f t="shared" si="0"/>
        <v>0</v>
      </c>
      <c r="AF33" s="33"/>
      <c r="AG33" s="34"/>
      <c r="AH33" s="34"/>
      <c r="AI33" s="8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27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7">
        <f t="shared" si="1"/>
        <v>0</v>
      </c>
      <c r="AW33" s="30" t="str">
        <f t="shared" si="2"/>
        <v xml:space="preserve"> </v>
      </c>
      <c r="AX33" s="30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81"/>
    </row>
    <row r="34" spans="1:51" x14ac:dyDescent="0.25">
      <c r="A34" s="31">
        <v>26</v>
      </c>
      <c r="B34" s="31"/>
      <c r="C34" s="31"/>
      <c r="D34" s="31"/>
      <c r="E34" s="31"/>
      <c r="F34" s="31"/>
      <c r="G34" s="25">
        <f t="shared" si="3"/>
        <v>0</v>
      </c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27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7">
        <f t="shared" si="0"/>
        <v>0</v>
      </c>
      <c r="AF34" s="33"/>
      <c r="AG34" s="34"/>
      <c r="AH34" s="34"/>
      <c r="AI34" s="8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27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7">
        <f t="shared" si="1"/>
        <v>0</v>
      </c>
      <c r="AW34" s="30" t="str">
        <f t="shared" si="2"/>
        <v xml:space="preserve"> </v>
      </c>
      <c r="AX34" s="30" t="str">
        <f>IFERROR(IF(VLOOKUP(C34,'Overdue Credits'!$A:$F,6,0)&gt;2,"High Risk Customer",IF(VLOOKUP(C34,'Overdue Credits'!$A:$F,6,0)&gt;0,"Medium Risk Customer","Low Risk Customer")),"Low Risk Customer")</f>
        <v>Low Risk Customer</v>
      </c>
      <c r="AY34" s="81"/>
    </row>
    <row r="35" spans="1:51" x14ac:dyDescent="0.25">
      <c r="A35" s="31">
        <v>27</v>
      </c>
      <c r="B35" s="31"/>
      <c r="C35" s="31"/>
      <c r="D35" s="31"/>
      <c r="E35" s="31"/>
      <c r="F35" s="31"/>
      <c r="G35" s="25">
        <f t="shared" si="3"/>
        <v>0</v>
      </c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27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7">
        <f t="shared" si="0"/>
        <v>0</v>
      </c>
      <c r="AF35" s="33"/>
      <c r="AG35" s="34"/>
      <c r="AH35" s="34"/>
      <c r="AI35" s="8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27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7">
        <f t="shared" si="1"/>
        <v>0</v>
      </c>
      <c r="AW35" s="30" t="str">
        <f t="shared" si="2"/>
        <v xml:space="preserve"> </v>
      </c>
      <c r="AX35" s="30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81"/>
    </row>
    <row r="36" spans="1:51" x14ac:dyDescent="0.25">
      <c r="A36" s="31">
        <v>28</v>
      </c>
      <c r="B36" s="31"/>
      <c r="C36" s="31"/>
      <c r="D36" s="31"/>
      <c r="E36" s="31"/>
      <c r="F36" s="31"/>
      <c r="G36" s="25">
        <f t="shared" si="3"/>
        <v>0</v>
      </c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27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7">
        <f t="shared" si="0"/>
        <v>0</v>
      </c>
      <c r="AF36" s="33"/>
      <c r="AG36" s="34"/>
      <c r="AH36" s="34"/>
      <c r="AI36" s="8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27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7">
        <f t="shared" si="1"/>
        <v>0</v>
      </c>
      <c r="AW36" s="30" t="str">
        <f t="shared" si="2"/>
        <v xml:space="preserve"> </v>
      </c>
      <c r="AX36" s="30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81"/>
    </row>
    <row r="37" spans="1:51" x14ac:dyDescent="0.25">
      <c r="A37" s="31">
        <v>29</v>
      </c>
      <c r="B37" s="31"/>
      <c r="C37" s="31"/>
      <c r="D37" s="31"/>
      <c r="E37" s="31"/>
      <c r="F37" s="31"/>
      <c r="G37" s="25">
        <f t="shared" si="3"/>
        <v>0</v>
      </c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27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7">
        <f t="shared" si="0"/>
        <v>0</v>
      </c>
      <c r="AF37" s="33"/>
      <c r="AG37" s="34"/>
      <c r="AH37" s="34"/>
      <c r="AI37" s="8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27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7">
        <f t="shared" si="1"/>
        <v>0</v>
      </c>
      <c r="AW37" s="30" t="str">
        <f t="shared" si="2"/>
        <v xml:space="preserve"> </v>
      </c>
      <c r="AX37" s="30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81"/>
    </row>
    <row r="38" spans="1:51" x14ac:dyDescent="0.25">
      <c r="A38" s="31">
        <v>30</v>
      </c>
      <c r="B38" s="31"/>
      <c r="C38" s="31"/>
      <c r="D38" s="31"/>
      <c r="E38" s="31"/>
      <c r="F38" s="31"/>
      <c r="G38" s="25">
        <f t="shared" si="3"/>
        <v>0</v>
      </c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2"/>
      <c r="U38" s="35"/>
      <c r="V38" s="32"/>
      <c r="W38" s="35"/>
      <c r="X38" s="35"/>
      <c r="Y38" s="32"/>
      <c r="Z38" s="32"/>
      <c r="AA38" s="32"/>
      <c r="AB38" s="35"/>
      <c r="AC38" s="27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7">
        <f t="shared" si="0"/>
        <v>0</v>
      </c>
      <c r="AF38" s="33"/>
      <c r="AG38" s="34"/>
      <c r="AH38" s="34"/>
      <c r="AI38" s="8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27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7">
        <f t="shared" si="1"/>
        <v>0</v>
      </c>
      <c r="AW38" s="30" t="str">
        <f t="shared" si="2"/>
        <v xml:space="preserve"> </v>
      </c>
      <c r="AX38" s="30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81"/>
    </row>
    <row r="39" spans="1:51" x14ac:dyDescent="0.25">
      <c r="A39" s="31"/>
      <c r="B39" s="31"/>
      <c r="C39" s="31"/>
      <c r="D39" s="31"/>
      <c r="E39" s="31"/>
      <c r="F39" s="1"/>
      <c r="G39" s="25">
        <f t="shared" si="3"/>
        <v>0</v>
      </c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2"/>
      <c r="U39" s="35"/>
      <c r="V39" s="32"/>
      <c r="W39" s="35"/>
      <c r="X39" s="35"/>
      <c r="Y39" s="32"/>
      <c r="Z39" s="32"/>
      <c r="AA39" s="32"/>
      <c r="AB39" s="35"/>
      <c r="AC39" s="27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7">
        <f t="shared" si="0"/>
        <v>0</v>
      </c>
      <c r="AF39" s="33"/>
      <c r="AG39" s="34"/>
      <c r="AH39" s="34"/>
      <c r="AI39" s="8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27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7">
        <f t="shared" si="1"/>
        <v>0</v>
      </c>
      <c r="AW39" s="30"/>
      <c r="AX39" s="30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81"/>
    </row>
    <row r="40" spans="1:51" x14ac:dyDescent="0.25">
      <c r="A40" s="31">
        <v>31</v>
      </c>
      <c r="B40" s="31"/>
      <c r="C40" s="31"/>
      <c r="D40" s="31"/>
      <c r="E40" s="31"/>
      <c r="F40" s="31"/>
      <c r="G40" s="25">
        <f t="shared" si="3"/>
        <v>0</v>
      </c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27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7">
        <f t="shared" si="0"/>
        <v>0</v>
      </c>
      <c r="AF40" s="33"/>
      <c r="AG40" s="34"/>
      <c r="AH40" s="34"/>
      <c r="AI40" s="8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27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7">
        <f t="shared" si="1"/>
        <v>0</v>
      </c>
      <c r="AW40" s="30" t="str">
        <f t="shared" ref="AW40:AW103" si="4">IF(AU40&gt;AV40,"Credit is above Limit. Requires HOTM approval",IF(AU40=0," ",IF(AV40&gt;=AU40,"Credit is within Limit","CheckInput")))</f>
        <v xml:space="preserve"> </v>
      </c>
      <c r="AX40" s="30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81"/>
    </row>
    <row r="41" spans="1:51" x14ac:dyDescent="0.25">
      <c r="A41" s="31">
        <v>32</v>
      </c>
      <c r="B41" s="31"/>
      <c r="C41" s="31"/>
      <c r="D41" s="31"/>
      <c r="E41" s="31"/>
      <c r="F41" s="31"/>
      <c r="G41" s="25">
        <f t="shared" si="3"/>
        <v>0</v>
      </c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27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7">
        <f t="shared" si="0"/>
        <v>0</v>
      </c>
      <c r="AF41" s="33"/>
      <c r="AG41" s="34"/>
      <c r="AH41" s="34"/>
      <c r="AI41" s="8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27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7">
        <f t="shared" si="1"/>
        <v>0</v>
      </c>
      <c r="AW41" s="30" t="str">
        <f t="shared" si="4"/>
        <v xml:space="preserve"> </v>
      </c>
      <c r="AX41" s="30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81"/>
    </row>
    <row r="42" spans="1:51" x14ac:dyDescent="0.25">
      <c r="A42" s="31">
        <v>33</v>
      </c>
      <c r="B42" s="31"/>
      <c r="C42" s="31"/>
      <c r="D42" s="31"/>
      <c r="E42" s="31"/>
      <c r="F42" s="31"/>
      <c r="G42" s="25">
        <f t="shared" si="3"/>
        <v>0</v>
      </c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27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7">
        <f t="shared" si="0"/>
        <v>0</v>
      </c>
      <c r="AF42" s="33"/>
      <c r="AG42" s="34"/>
      <c r="AH42" s="34"/>
      <c r="AI42" s="8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27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7">
        <f t="shared" si="1"/>
        <v>0</v>
      </c>
      <c r="AW42" s="30" t="str">
        <f t="shared" si="4"/>
        <v xml:space="preserve"> </v>
      </c>
      <c r="AX42" s="30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81"/>
    </row>
    <row r="43" spans="1:51" x14ac:dyDescent="0.25">
      <c r="A43" s="31">
        <v>34</v>
      </c>
      <c r="B43" s="31"/>
      <c r="C43" s="31"/>
      <c r="D43" s="31"/>
      <c r="E43" s="31"/>
      <c r="F43" s="31"/>
      <c r="G43" s="25">
        <f t="shared" si="3"/>
        <v>0</v>
      </c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27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7">
        <f t="shared" si="0"/>
        <v>0</v>
      </c>
      <c r="AF43" s="33"/>
      <c r="AG43" s="34"/>
      <c r="AH43" s="34"/>
      <c r="AI43" s="8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27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7">
        <f t="shared" si="1"/>
        <v>0</v>
      </c>
      <c r="AW43" s="30" t="str">
        <f t="shared" si="4"/>
        <v xml:space="preserve"> </v>
      </c>
      <c r="AX43" s="30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81"/>
    </row>
    <row r="44" spans="1:51" x14ac:dyDescent="0.25">
      <c r="A44" s="31">
        <v>35</v>
      </c>
      <c r="B44" s="31"/>
      <c r="C44" s="31"/>
      <c r="D44" s="31"/>
      <c r="E44" s="31"/>
      <c r="F44" s="31"/>
      <c r="G44" s="25">
        <f t="shared" si="3"/>
        <v>0</v>
      </c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27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7">
        <f t="shared" si="0"/>
        <v>0</v>
      </c>
      <c r="AF44" s="33"/>
      <c r="AG44" s="34"/>
      <c r="AH44" s="34"/>
      <c r="AI44" s="8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27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7">
        <f t="shared" si="1"/>
        <v>0</v>
      </c>
      <c r="AW44" s="30" t="str">
        <f t="shared" si="4"/>
        <v xml:space="preserve"> </v>
      </c>
      <c r="AX44" s="30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81"/>
    </row>
    <row r="45" spans="1:51" x14ac:dyDescent="0.25">
      <c r="A45" s="31">
        <v>36</v>
      </c>
      <c r="B45" s="31"/>
      <c r="C45" s="31"/>
      <c r="D45" s="31"/>
      <c r="E45" s="31"/>
      <c r="F45" s="31"/>
      <c r="G45" s="25">
        <f t="shared" si="3"/>
        <v>0</v>
      </c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27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7">
        <f t="shared" si="0"/>
        <v>0</v>
      </c>
      <c r="AF45" s="33"/>
      <c r="AG45" s="34"/>
      <c r="AH45" s="34"/>
      <c r="AI45" s="8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27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7">
        <f t="shared" si="1"/>
        <v>0</v>
      </c>
      <c r="AW45" s="30" t="str">
        <f t="shared" si="4"/>
        <v xml:space="preserve"> </v>
      </c>
      <c r="AX45" s="30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81"/>
    </row>
    <row r="46" spans="1:51" x14ac:dyDescent="0.25">
      <c r="A46" s="31">
        <v>37</v>
      </c>
      <c r="B46" s="31"/>
      <c r="C46" s="31"/>
      <c r="D46" s="31"/>
      <c r="E46" s="31"/>
      <c r="F46" s="31"/>
      <c r="G46" s="25">
        <f t="shared" si="3"/>
        <v>0</v>
      </c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2"/>
      <c r="W46" s="35"/>
      <c r="X46" s="35"/>
      <c r="Y46" s="35"/>
      <c r="Z46" s="35"/>
      <c r="AA46" s="35"/>
      <c r="AB46" s="35"/>
      <c r="AC46" s="27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7">
        <f t="shared" si="0"/>
        <v>0</v>
      </c>
      <c r="AF46" s="33"/>
      <c r="AG46" s="34"/>
      <c r="AH46" s="34"/>
      <c r="AI46" s="8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27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7">
        <f t="shared" si="1"/>
        <v>0</v>
      </c>
      <c r="AW46" s="30" t="str">
        <f t="shared" si="4"/>
        <v xml:space="preserve"> </v>
      </c>
      <c r="AX46" s="30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81"/>
    </row>
    <row r="47" spans="1:51" x14ac:dyDescent="0.25">
      <c r="A47" s="31">
        <v>38</v>
      </c>
      <c r="B47" s="31"/>
      <c r="C47" s="31"/>
      <c r="D47" s="31"/>
      <c r="E47" s="31"/>
      <c r="F47" s="31"/>
      <c r="G47" s="25">
        <f t="shared" si="3"/>
        <v>0</v>
      </c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27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7">
        <f t="shared" si="0"/>
        <v>0</v>
      </c>
      <c r="AF47" s="33"/>
      <c r="AG47" s="34"/>
      <c r="AH47" s="34"/>
      <c r="AI47" s="8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27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7">
        <f t="shared" si="1"/>
        <v>0</v>
      </c>
      <c r="AW47" s="30" t="str">
        <f t="shared" si="4"/>
        <v xml:space="preserve"> </v>
      </c>
      <c r="AX47" s="30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81"/>
    </row>
    <row r="48" spans="1:51" x14ac:dyDescent="0.25">
      <c r="A48" s="31">
        <v>39</v>
      </c>
      <c r="B48" s="31"/>
      <c r="C48" s="31"/>
      <c r="D48" s="31"/>
      <c r="E48" s="31"/>
      <c r="F48" s="31"/>
      <c r="G48" s="25">
        <f t="shared" si="3"/>
        <v>0</v>
      </c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27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7">
        <f t="shared" si="0"/>
        <v>0</v>
      </c>
      <c r="AF48" s="33"/>
      <c r="AG48" s="34"/>
      <c r="AH48" s="34"/>
      <c r="AI48" s="8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27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7">
        <f t="shared" si="1"/>
        <v>0</v>
      </c>
      <c r="AW48" s="30" t="str">
        <f t="shared" si="4"/>
        <v xml:space="preserve"> </v>
      </c>
      <c r="AX48" s="30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81"/>
    </row>
    <row r="49" spans="1:51" x14ac:dyDescent="0.25">
      <c r="A49" s="31">
        <v>40</v>
      </c>
      <c r="B49" s="31"/>
      <c r="C49" s="31"/>
      <c r="D49" s="31"/>
      <c r="E49" s="31"/>
      <c r="F49" s="31"/>
      <c r="G49" s="25">
        <f t="shared" si="3"/>
        <v>0</v>
      </c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27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7">
        <f t="shared" si="0"/>
        <v>0</v>
      </c>
      <c r="AF49" s="33"/>
      <c r="AG49" s="34"/>
      <c r="AH49" s="34"/>
      <c r="AI49" s="8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27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7">
        <f t="shared" si="1"/>
        <v>0</v>
      </c>
      <c r="AW49" s="30" t="str">
        <f>IF(AU49&gt;AV49,"Credit is above Limit. Requires HOTM approval",IF(AU49=0," ",IF(AV49&gt;=AU49,"Credit is within Limit","CheckInput")))</f>
        <v xml:space="preserve"> </v>
      </c>
      <c r="AX49" s="30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81"/>
    </row>
    <row r="50" spans="1:51" x14ac:dyDescent="0.25">
      <c r="A50" s="31">
        <v>41</v>
      </c>
      <c r="B50" s="31"/>
      <c r="C50" s="31"/>
      <c r="D50" s="31"/>
      <c r="E50" s="31"/>
      <c r="F50" s="31"/>
      <c r="G50" s="25">
        <f t="shared" si="3"/>
        <v>0</v>
      </c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27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7">
        <f t="shared" si="0"/>
        <v>0</v>
      </c>
      <c r="AF50" s="33"/>
      <c r="AG50" s="34"/>
      <c r="AH50" s="34"/>
      <c r="AI50" s="8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27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7">
        <f t="shared" si="1"/>
        <v>0</v>
      </c>
      <c r="AW50" s="30" t="str">
        <f t="shared" si="4"/>
        <v xml:space="preserve"> </v>
      </c>
      <c r="AX50" s="30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81"/>
    </row>
    <row r="51" spans="1:51" x14ac:dyDescent="0.25">
      <c r="A51" s="31">
        <v>42</v>
      </c>
      <c r="B51" s="31"/>
      <c r="C51" s="31"/>
      <c r="D51" s="31"/>
      <c r="E51" s="31"/>
      <c r="F51" s="31"/>
      <c r="G51" s="25">
        <f t="shared" si="3"/>
        <v>0</v>
      </c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27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7">
        <f t="shared" si="0"/>
        <v>0</v>
      </c>
      <c r="AF51" s="33"/>
      <c r="AG51" s="34"/>
      <c r="AH51" s="34"/>
      <c r="AI51" s="8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27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7">
        <f t="shared" si="1"/>
        <v>0</v>
      </c>
      <c r="AW51" s="30" t="str">
        <f t="shared" si="4"/>
        <v xml:space="preserve"> </v>
      </c>
      <c r="AX51" s="30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81"/>
    </row>
    <row r="52" spans="1:51" x14ac:dyDescent="0.25">
      <c r="A52" s="31">
        <v>43</v>
      </c>
      <c r="B52" s="31"/>
      <c r="C52" s="31"/>
      <c r="D52" s="31"/>
      <c r="E52" s="31"/>
      <c r="F52" s="31"/>
      <c r="G52" s="25">
        <f t="shared" si="3"/>
        <v>0</v>
      </c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27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7">
        <f t="shared" si="0"/>
        <v>0</v>
      </c>
      <c r="AF52" s="33"/>
      <c r="AG52" s="34"/>
      <c r="AH52" s="34"/>
      <c r="AI52" s="8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27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7">
        <f t="shared" si="1"/>
        <v>0</v>
      </c>
      <c r="AW52" s="30" t="str">
        <f t="shared" si="4"/>
        <v xml:space="preserve"> </v>
      </c>
      <c r="AX52" s="30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81"/>
    </row>
    <row r="53" spans="1:51" x14ac:dyDescent="0.25">
      <c r="A53" s="31">
        <v>44</v>
      </c>
      <c r="B53" s="31"/>
      <c r="C53" s="31"/>
      <c r="D53" s="31"/>
      <c r="E53" s="31"/>
      <c r="F53" s="31"/>
      <c r="G53" s="25">
        <f t="shared" si="3"/>
        <v>0</v>
      </c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27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7">
        <f t="shared" si="0"/>
        <v>0</v>
      </c>
      <c r="AF53" s="33"/>
      <c r="AG53" s="34"/>
      <c r="AH53" s="34"/>
      <c r="AI53" s="8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27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7">
        <f t="shared" si="1"/>
        <v>0</v>
      </c>
      <c r="AW53" s="30" t="str">
        <f t="shared" si="4"/>
        <v xml:space="preserve"> </v>
      </c>
      <c r="AX53" s="30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81"/>
    </row>
    <row r="54" spans="1:51" x14ac:dyDescent="0.25">
      <c r="A54" s="31">
        <v>45</v>
      </c>
      <c r="B54" s="31"/>
      <c r="C54" s="31"/>
      <c r="D54" s="31"/>
      <c r="E54" s="31"/>
      <c r="F54" s="31"/>
      <c r="G54" s="25">
        <f t="shared" si="3"/>
        <v>0</v>
      </c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27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7">
        <f t="shared" si="0"/>
        <v>0</v>
      </c>
      <c r="AF54" s="33"/>
      <c r="AG54" s="34"/>
      <c r="AH54" s="34"/>
      <c r="AI54" s="8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27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7">
        <f t="shared" si="1"/>
        <v>0</v>
      </c>
      <c r="AW54" s="30" t="str">
        <f t="shared" si="4"/>
        <v xml:space="preserve"> </v>
      </c>
      <c r="AX54" s="30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81"/>
    </row>
    <row r="55" spans="1:51" x14ac:dyDescent="0.25">
      <c r="A55" s="31">
        <v>46</v>
      </c>
      <c r="B55" s="31"/>
      <c r="C55" s="31"/>
      <c r="D55" s="31"/>
      <c r="E55" s="31"/>
      <c r="F55" s="31"/>
      <c r="G55" s="25">
        <f t="shared" si="3"/>
        <v>0</v>
      </c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27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7">
        <f t="shared" si="0"/>
        <v>0</v>
      </c>
      <c r="AF55" s="33"/>
      <c r="AG55" s="34"/>
      <c r="AH55" s="34"/>
      <c r="AI55" s="8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27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7">
        <f t="shared" si="1"/>
        <v>0</v>
      </c>
      <c r="AW55" s="30" t="str">
        <f t="shared" si="4"/>
        <v xml:space="preserve"> </v>
      </c>
      <c r="AX55" s="30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81"/>
    </row>
    <row r="56" spans="1:51" x14ac:dyDescent="0.25">
      <c r="A56" s="31">
        <v>47</v>
      </c>
      <c r="B56" s="31"/>
      <c r="C56" s="31"/>
      <c r="D56" s="31"/>
      <c r="E56" s="31"/>
      <c r="F56" s="31"/>
      <c r="G56" s="25">
        <f t="shared" si="3"/>
        <v>0</v>
      </c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27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7">
        <f t="shared" si="0"/>
        <v>0</v>
      </c>
      <c r="AF56" s="33"/>
      <c r="AG56" s="34"/>
      <c r="AH56" s="34"/>
      <c r="AI56" s="8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27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7">
        <f t="shared" si="1"/>
        <v>0</v>
      </c>
      <c r="AW56" s="30" t="str">
        <f t="shared" si="4"/>
        <v xml:space="preserve"> </v>
      </c>
      <c r="AX56" s="30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81"/>
    </row>
    <row r="57" spans="1:51" x14ac:dyDescent="0.25">
      <c r="A57" s="31">
        <v>48</v>
      </c>
      <c r="B57" s="31"/>
      <c r="C57" s="31"/>
      <c r="D57" s="31"/>
      <c r="E57" s="31"/>
      <c r="F57" s="31"/>
      <c r="G57" s="25">
        <f t="shared" si="3"/>
        <v>0</v>
      </c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27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7">
        <f t="shared" si="0"/>
        <v>0</v>
      </c>
      <c r="AF57" s="33"/>
      <c r="AG57" s="34"/>
      <c r="AH57" s="34"/>
      <c r="AI57" s="8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27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7">
        <f t="shared" si="1"/>
        <v>0</v>
      </c>
      <c r="AW57" s="30" t="str">
        <f t="shared" si="4"/>
        <v xml:space="preserve"> </v>
      </c>
      <c r="AX57" s="30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81"/>
    </row>
    <row r="58" spans="1:51" x14ac:dyDescent="0.25">
      <c r="A58" s="31">
        <v>49</v>
      </c>
      <c r="B58" s="31"/>
      <c r="C58" s="31"/>
      <c r="D58" s="31"/>
      <c r="E58" s="31"/>
      <c r="F58" s="31"/>
      <c r="G58" s="25">
        <f t="shared" si="3"/>
        <v>0</v>
      </c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27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7">
        <f t="shared" si="0"/>
        <v>0</v>
      </c>
      <c r="AF58" s="33"/>
      <c r="AG58" s="34"/>
      <c r="AH58" s="34"/>
      <c r="AI58" s="8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27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7">
        <f t="shared" si="1"/>
        <v>0</v>
      </c>
      <c r="AW58" s="30" t="str">
        <f t="shared" si="4"/>
        <v xml:space="preserve"> </v>
      </c>
      <c r="AX58" s="30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81"/>
    </row>
    <row r="59" spans="1:51" x14ac:dyDescent="0.25">
      <c r="A59" s="31">
        <v>50</v>
      </c>
      <c r="B59" s="31"/>
      <c r="C59" s="31"/>
      <c r="D59" s="31"/>
      <c r="E59" s="31"/>
      <c r="F59" s="31"/>
      <c r="G59" s="25">
        <f t="shared" si="3"/>
        <v>0</v>
      </c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27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7">
        <f t="shared" si="0"/>
        <v>0</v>
      </c>
      <c r="AF59" s="33"/>
      <c r="AG59" s="34"/>
      <c r="AH59" s="34"/>
      <c r="AI59" s="8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27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7">
        <f t="shared" si="1"/>
        <v>0</v>
      </c>
      <c r="AW59" s="30" t="str">
        <f t="shared" si="4"/>
        <v xml:space="preserve"> </v>
      </c>
      <c r="AX59" s="30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81"/>
    </row>
    <row r="60" spans="1:51" x14ac:dyDescent="0.25">
      <c r="A60" s="31">
        <v>51</v>
      </c>
      <c r="B60" s="31"/>
      <c r="C60" s="31"/>
      <c r="D60" s="31"/>
      <c r="E60" s="31"/>
      <c r="F60" s="31"/>
      <c r="G60" s="25">
        <f t="shared" si="3"/>
        <v>0</v>
      </c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27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7">
        <f t="shared" si="0"/>
        <v>0</v>
      </c>
      <c r="AF60" s="33"/>
      <c r="AG60" s="34"/>
      <c r="AH60" s="34"/>
      <c r="AI60" s="8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27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7">
        <f t="shared" si="1"/>
        <v>0</v>
      </c>
      <c r="AW60" s="30" t="str">
        <f t="shared" si="4"/>
        <v xml:space="preserve"> </v>
      </c>
      <c r="AX60" s="30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81"/>
    </row>
    <row r="61" spans="1:51" x14ac:dyDescent="0.25">
      <c r="A61" s="31">
        <v>52</v>
      </c>
      <c r="B61" s="31"/>
      <c r="C61" s="31"/>
      <c r="D61" s="31"/>
      <c r="E61" s="31"/>
      <c r="F61" s="31"/>
      <c r="G61" s="25">
        <f t="shared" si="3"/>
        <v>0</v>
      </c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27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7">
        <f t="shared" si="0"/>
        <v>0</v>
      </c>
      <c r="AF61" s="33"/>
      <c r="AG61" s="34"/>
      <c r="AH61" s="34"/>
      <c r="AI61" s="8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27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7">
        <f t="shared" si="1"/>
        <v>0</v>
      </c>
      <c r="AW61" s="30" t="str">
        <f t="shared" si="4"/>
        <v xml:space="preserve"> </v>
      </c>
      <c r="AX61" s="30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81"/>
    </row>
    <row r="62" spans="1:51" x14ac:dyDescent="0.25">
      <c r="A62" s="31">
        <v>53</v>
      </c>
      <c r="B62" s="31"/>
      <c r="C62" s="31"/>
      <c r="D62" s="31"/>
      <c r="E62" s="31"/>
      <c r="F62" s="1"/>
      <c r="G62" s="25">
        <f t="shared" si="3"/>
        <v>0</v>
      </c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27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7">
        <f t="shared" si="0"/>
        <v>0</v>
      </c>
      <c r="AF62" s="33"/>
      <c r="AG62" s="34"/>
      <c r="AH62" s="34"/>
      <c r="AI62" s="8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27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7">
        <f t="shared" si="1"/>
        <v>0</v>
      </c>
      <c r="AW62" s="30" t="str">
        <f t="shared" si="4"/>
        <v xml:space="preserve"> </v>
      </c>
      <c r="AX62" s="30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81"/>
    </row>
    <row r="63" spans="1:51" x14ac:dyDescent="0.25">
      <c r="A63" s="31">
        <v>54</v>
      </c>
      <c r="B63" s="31"/>
      <c r="C63" s="31"/>
      <c r="D63" s="31"/>
      <c r="E63" s="31"/>
      <c r="F63" s="31"/>
      <c r="G63" s="25">
        <f t="shared" si="3"/>
        <v>0</v>
      </c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27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7">
        <f t="shared" si="0"/>
        <v>0</v>
      </c>
      <c r="AF63" s="33"/>
      <c r="AG63" s="34"/>
      <c r="AH63" s="34"/>
      <c r="AI63" s="8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27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7">
        <f t="shared" si="1"/>
        <v>0</v>
      </c>
      <c r="AW63" s="30" t="str">
        <f t="shared" si="4"/>
        <v xml:space="preserve"> </v>
      </c>
      <c r="AX63" s="30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81"/>
    </row>
    <row r="64" spans="1:51" x14ac:dyDescent="0.25">
      <c r="A64" s="31">
        <v>55</v>
      </c>
      <c r="B64" s="31"/>
      <c r="C64" s="31"/>
      <c r="D64" s="31"/>
      <c r="E64" s="31"/>
      <c r="F64" s="31"/>
      <c r="G64" s="25">
        <f t="shared" si="3"/>
        <v>0</v>
      </c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27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7">
        <f t="shared" si="0"/>
        <v>0</v>
      </c>
      <c r="AF64" s="33"/>
      <c r="AG64" s="34"/>
      <c r="AH64" s="34"/>
      <c r="AI64" s="8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27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7">
        <f t="shared" si="1"/>
        <v>0</v>
      </c>
      <c r="AW64" s="30" t="str">
        <f t="shared" si="4"/>
        <v xml:space="preserve"> </v>
      </c>
      <c r="AX64" s="30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81"/>
    </row>
    <row r="65" spans="1:51" x14ac:dyDescent="0.25">
      <c r="A65" s="31">
        <v>56</v>
      </c>
      <c r="B65" s="31"/>
      <c r="C65" s="31"/>
      <c r="D65" s="31"/>
      <c r="E65" s="31"/>
      <c r="F65" s="31"/>
      <c r="G65" s="25">
        <f t="shared" si="3"/>
        <v>0</v>
      </c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27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7">
        <f t="shared" si="0"/>
        <v>0</v>
      </c>
      <c r="AF65" s="33"/>
      <c r="AG65" s="34"/>
      <c r="AH65" s="34"/>
      <c r="AI65" s="8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27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7">
        <f t="shared" si="1"/>
        <v>0</v>
      </c>
      <c r="AW65" s="30" t="str">
        <f t="shared" si="4"/>
        <v xml:space="preserve"> </v>
      </c>
      <c r="AX65" s="30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81"/>
    </row>
    <row r="66" spans="1:51" x14ac:dyDescent="0.25">
      <c r="A66" s="31">
        <v>57</v>
      </c>
      <c r="B66" s="31"/>
      <c r="C66" s="31"/>
      <c r="D66" s="31"/>
      <c r="E66" s="31"/>
      <c r="F66" s="31"/>
      <c r="G66" s="25">
        <f t="shared" si="3"/>
        <v>0</v>
      </c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27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7">
        <f t="shared" si="0"/>
        <v>0</v>
      </c>
      <c r="AF66" s="33"/>
      <c r="AG66" s="34"/>
      <c r="AH66" s="34"/>
      <c r="AI66" s="8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27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7">
        <f t="shared" si="1"/>
        <v>0</v>
      </c>
      <c r="AW66" s="30" t="str">
        <f t="shared" si="4"/>
        <v xml:space="preserve"> </v>
      </c>
      <c r="AX66" s="30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81"/>
    </row>
    <row r="67" spans="1:51" x14ac:dyDescent="0.25">
      <c r="A67" s="31">
        <v>58</v>
      </c>
      <c r="B67" s="31"/>
      <c r="C67" s="31"/>
      <c r="D67" s="31"/>
      <c r="E67" s="31"/>
      <c r="F67" s="31"/>
      <c r="G67" s="25">
        <f t="shared" si="3"/>
        <v>0</v>
      </c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27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7">
        <f t="shared" si="0"/>
        <v>0</v>
      </c>
      <c r="AF67" s="33"/>
      <c r="AG67" s="34"/>
      <c r="AH67" s="34"/>
      <c r="AI67" s="8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27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7">
        <f t="shared" si="1"/>
        <v>0</v>
      </c>
      <c r="AW67" s="30" t="str">
        <f t="shared" si="4"/>
        <v xml:space="preserve"> </v>
      </c>
      <c r="AX67" s="30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81"/>
    </row>
    <row r="68" spans="1:51" x14ac:dyDescent="0.25">
      <c r="A68" s="31">
        <v>59</v>
      </c>
      <c r="B68" s="31"/>
      <c r="C68" s="31"/>
      <c r="D68" s="31"/>
      <c r="E68" s="31"/>
      <c r="F68" s="31"/>
      <c r="G68" s="25">
        <f t="shared" si="3"/>
        <v>0</v>
      </c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27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7">
        <f t="shared" si="0"/>
        <v>0</v>
      </c>
      <c r="AF68" s="33"/>
      <c r="AG68" s="34"/>
      <c r="AH68" s="34"/>
      <c r="AI68" s="8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27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7">
        <f t="shared" si="1"/>
        <v>0</v>
      </c>
      <c r="AW68" s="30" t="str">
        <f t="shared" si="4"/>
        <v xml:space="preserve"> </v>
      </c>
      <c r="AX68" s="30" t="str">
        <f>IFERROR(IF(VLOOKUP(C68,'Overdue Credits'!$A:$F,6,0)&gt;2,"High Risk Customer",IF(VLOOKUP(C68,'Overdue Credits'!$A:$F,6,0)&gt;0,"Medium Risk Customer","Low Risk Customer")),"Low Risk Customer")</f>
        <v>Low Risk Customer</v>
      </c>
      <c r="AY68" s="81"/>
    </row>
    <row r="69" spans="1:51" x14ac:dyDescent="0.25">
      <c r="A69" s="31">
        <v>60</v>
      </c>
      <c r="B69" s="31"/>
      <c r="C69" s="31"/>
      <c r="D69" s="31"/>
      <c r="E69" s="31"/>
      <c r="F69" s="31"/>
      <c r="G69" s="25">
        <f t="shared" si="3"/>
        <v>0</v>
      </c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27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7">
        <f t="shared" si="0"/>
        <v>0</v>
      </c>
      <c r="AF69" s="33"/>
      <c r="AG69" s="34"/>
      <c r="AH69" s="34"/>
      <c r="AI69" s="8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27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7">
        <f t="shared" si="1"/>
        <v>0</v>
      </c>
      <c r="AW69" s="30" t="str">
        <f t="shared" si="4"/>
        <v xml:space="preserve"> </v>
      </c>
      <c r="AX69" s="30" t="str">
        <f>IFERROR(IF(VLOOKUP(C69,'Overdue Credits'!$A:$F,6,0)&gt;2,"High Risk Customer",IF(VLOOKUP(C69,'Overdue Credits'!$A:$F,6,0)&gt;0,"Medium Risk Customer","Low Risk Customer")),"Low Risk Customer")</f>
        <v>Low Risk Customer</v>
      </c>
      <c r="AY69" s="81"/>
    </row>
    <row r="70" spans="1:51" x14ac:dyDescent="0.25">
      <c r="A70" s="31">
        <v>61</v>
      </c>
      <c r="B70" s="31"/>
      <c r="C70" s="31"/>
      <c r="D70" s="31"/>
      <c r="E70" s="31"/>
      <c r="F70" s="31"/>
      <c r="G70" s="25">
        <f t="shared" si="3"/>
        <v>0</v>
      </c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27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7">
        <f t="shared" si="0"/>
        <v>0</v>
      </c>
      <c r="AF70" s="33"/>
      <c r="AG70" s="34"/>
      <c r="AH70" s="34"/>
      <c r="AI70" s="8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27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7">
        <f t="shared" si="1"/>
        <v>0</v>
      </c>
      <c r="AW70" s="30" t="str">
        <f t="shared" si="4"/>
        <v xml:space="preserve"> </v>
      </c>
      <c r="AX70" s="30" t="str">
        <f>IFERROR(IF(VLOOKUP(C70,'Overdue Credits'!$A:$F,6,0)&gt;2,"High Risk Customer",IF(VLOOKUP(C70,'Overdue Credits'!$A:$F,6,0)&gt;0,"Medium Risk Customer","Low Risk Customer")),"Low Risk Customer")</f>
        <v>Low Risk Customer</v>
      </c>
      <c r="AY70" s="81"/>
    </row>
    <row r="71" spans="1:51" x14ac:dyDescent="0.25">
      <c r="A71" s="31">
        <v>62</v>
      </c>
      <c r="B71" s="31"/>
      <c r="C71" s="31"/>
      <c r="D71" s="31"/>
      <c r="E71" s="31"/>
      <c r="F71" s="31"/>
      <c r="G71" s="25">
        <f t="shared" si="3"/>
        <v>0</v>
      </c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27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7">
        <f t="shared" si="0"/>
        <v>0</v>
      </c>
      <c r="AF71" s="33"/>
      <c r="AG71" s="34"/>
      <c r="AH71" s="34"/>
      <c r="AI71" s="8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27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7">
        <f t="shared" si="1"/>
        <v>0</v>
      </c>
      <c r="AW71" s="30" t="str">
        <f t="shared" si="4"/>
        <v xml:space="preserve"> </v>
      </c>
      <c r="AX71" s="30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81"/>
    </row>
    <row r="72" spans="1:51" x14ac:dyDescent="0.25">
      <c r="A72" s="31">
        <v>63</v>
      </c>
      <c r="B72" s="31"/>
      <c r="C72" s="31"/>
      <c r="D72" s="31"/>
      <c r="E72" s="31"/>
      <c r="F72" s="31"/>
      <c r="G72" s="25">
        <f t="shared" si="3"/>
        <v>0</v>
      </c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27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7">
        <f t="shared" si="0"/>
        <v>0</v>
      </c>
      <c r="AF72" s="33"/>
      <c r="AG72" s="34"/>
      <c r="AH72" s="34"/>
      <c r="AI72" s="8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27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7">
        <f t="shared" si="1"/>
        <v>0</v>
      </c>
      <c r="AW72" s="30" t="str">
        <f t="shared" si="4"/>
        <v xml:space="preserve"> </v>
      </c>
      <c r="AX72" s="30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81"/>
    </row>
    <row r="73" spans="1:51" x14ac:dyDescent="0.25">
      <c r="A73" s="31">
        <v>64</v>
      </c>
      <c r="B73" s="31"/>
      <c r="C73" s="31"/>
      <c r="D73" s="31"/>
      <c r="E73" s="31"/>
      <c r="F73" s="31"/>
      <c r="G73" s="25">
        <f t="shared" ref="G73:G136" si="5">SUM(H73:AB73)</f>
        <v>0</v>
      </c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27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7">
        <f t="shared" si="0"/>
        <v>0</v>
      </c>
      <c r="AF73" s="33"/>
      <c r="AG73" s="34"/>
      <c r="AH73" s="34"/>
      <c r="AI73" s="8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27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7">
        <f t="shared" si="1"/>
        <v>0</v>
      </c>
      <c r="AW73" s="30" t="str">
        <f t="shared" si="4"/>
        <v xml:space="preserve"> </v>
      </c>
      <c r="AX73" s="30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81"/>
    </row>
    <row r="74" spans="1:51" x14ac:dyDescent="0.25">
      <c r="A74" s="31">
        <v>65</v>
      </c>
      <c r="B74" s="31"/>
      <c r="C74" s="31"/>
      <c r="D74" s="31"/>
      <c r="E74" s="31"/>
      <c r="F74" s="31"/>
      <c r="G74" s="25">
        <f t="shared" si="5"/>
        <v>0</v>
      </c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27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7">
        <f t="shared" si="0"/>
        <v>0</v>
      </c>
      <c r="AF74" s="33"/>
      <c r="AG74" s="34"/>
      <c r="AH74" s="34"/>
      <c r="AI74" s="8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27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7">
        <f t="shared" ref="AV74:AV137" si="6">AC74*0.35</f>
        <v>0</v>
      </c>
      <c r="AW74" s="30" t="str">
        <f t="shared" si="4"/>
        <v xml:space="preserve"> </v>
      </c>
      <c r="AX74" s="30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81"/>
    </row>
    <row r="75" spans="1:51" x14ac:dyDescent="0.25">
      <c r="A75" s="31">
        <v>66</v>
      </c>
      <c r="B75" s="31"/>
      <c r="C75" s="31"/>
      <c r="D75" s="31"/>
      <c r="E75" s="31"/>
      <c r="F75" s="31"/>
      <c r="G75" s="25">
        <f t="shared" si="5"/>
        <v>0</v>
      </c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27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7">
        <f t="shared" si="0"/>
        <v>0</v>
      </c>
      <c r="AF75" s="33"/>
      <c r="AG75" s="34"/>
      <c r="AH75" s="34"/>
      <c r="AI75" s="8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27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7">
        <f t="shared" si="6"/>
        <v>0</v>
      </c>
      <c r="AW75" s="30" t="str">
        <f t="shared" si="4"/>
        <v xml:space="preserve"> </v>
      </c>
      <c r="AX75" s="30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81"/>
    </row>
    <row r="76" spans="1:51" x14ac:dyDescent="0.25">
      <c r="A76" s="31">
        <v>67</v>
      </c>
      <c r="B76" s="31"/>
      <c r="C76" s="31"/>
      <c r="D76" s="31"/>
      <c r="E76" s="31"/>
      <c r="F76" s="31"/>
      <c r="G76" s="25">
        <f t="shared" si="5"/>
        <v>0</v>
      </c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27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7">
        <f t="shared" si="0"/>
        <v>0</v>
      </c>
      <c r="AF76" s="33"/>
      <c r="AG76" s="34"/>
      <c r="AH76" s="34"/>
      <c r="AI76" s="8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27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7">
        <f t="shared" si="6"/>
        <v>0</v>
      </c>
      <c r="AW76" s="30" t="str">
        <f t="shared" si="4"/>
        <v xml:space="preserve"> </v>
      </c>
      <c r="AX76" s="30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81"/>
    </row>
    <row r="77" spans="1:51" x14ac:dyDescent="0.25">
      <c r="A77" s="31">
        <v>68</v>
      </c>
      <c r="B77" s="31"/>
      <c r="C77" s="31"/>
      <c r="D77" s="31"/>
      <c r="E77" s="31"/>
      <c r="F77" s="31"/>
      <c r="G77" s="25">
        <f t="shared" si="5"/>
        <v>0</v>
      </c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27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7">
        <f t="shared" si="0"/>
        <v>0</v>
      </c>
      <c r="AF77" s="33"/>
      <c r="AG77" s="34"/>
      <c r="AH77" s="34"/>
      <c r="AI77" s="8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27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7">
        <f t="shared" si="6"/>
        <v>0</v>
      </c>
      <c r="AW77" s="30" t="str">
        <f t="shared" si="4"/>
        <v xml:space="preserve"> </v>
      </c>
      <c r="AX77" s="30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81"/>
    </row>
    <row r="78" spans="1:51" x14ac:dyDescent="0.25">
      <c r="A78" s="31">
        <v>69</v>
      </c>
      <c r="B78" s="31"/>
      <c r="C78" s="31"/>
      <c r="D78" s="31"/>
      <c r="E78" s="31"/>
      <c r="F78" s="31"/>
      <c r="G78" s="25">
        <f t="shared" si="5"/>
        <v>0</v>
      </c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27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7">
        <f t="shared" ref="AE78:AE141" si="7">SUM(AF78:AT78)</f>
        <v>0</v>
      </c>
      <c r="AF78" s="33"/>
      <c r="AG78" s="34"/>
      <c r="AH78" s="34"/>
      <c r="AI78" s="8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27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7">
        <f t="shared" si="6"/>
        <v>0</v>
      </c>
      <c r="AW78" s="30" t="str">
        <f t="shared" si="4"/>
        <v xml:space="preserve"> </v>
      </c>
      <c r="AX78" s="30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81"/>
    </row>
    <row r="79" spans="1:51" x14ac:dyDescent="0.25">
      <c r="A79" s="31">
        <v>70</v>
      </c>
      <c r="B79" s="31"/>
      <c r="C79" s="31"/>
      <c r="D79" s="31"/>
      <c r="E79" s="31"/>
      <c r="F79" s="31"/>
      <c r="G79" s="25">
        <f t="shared" si="5"/>
        <v>0</v>
      </c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27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7">
        <f t="shared" si="7"/>
        <v>0</v>
      </c>
      <c r="AF79" s="33"/>
      <c r="AG79" s="34"/>
      <c r="AH79" s="34"/>
      <c r="AI79" s="8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27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7">
        <f t="shared" si="6"/>
        <v>0</v>
      </c>
      <c r="AW79" s="30" t="str">
        <f t="shared" si="4"/>
        <v xml:space="preserve"> </v>
      </c>
      <c r="AX79" s="30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81"/>
    </row>
    <row r="80" spans="1:51" x14ac:dyDescent="0.25">
      <c r="A80" s="31">
        <v>71</v>
      </c>
      <c r="B80" s="31"/>
      <c r="C80" s="31"/>
      <c r="D80" s="31"/>
      <c r="E80" s="31"/>
      <c r="F80" s="31"/>
      <c r="G80" s="25">
        <f t="shared" si="5"/>
        <v>0</v>
      </c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27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7">
        <f t="shared" si="7"/>
        <v>0</v>
      </c>
      <c r="AF80" s="33"/>
      <c r="AG80" s="34"/>
      <c r="AH80" s="34"/>
      <c r="AI80" s="8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27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7">
        <f t="shared" si="6"/>
        <v>0</v>
      </c>
      <c r="AW80" s="30" t="str">
        <f t="shared" si="4"/>
        <v xml:space="preserve"> </v>
      </c>
      <c r="AX80" s="30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81"/>
    </row>
    <row r="81" spans="1:51" x14ac:dyDescent="0.25">
      <c r="A81" s="31">
        <v>72</v>
      </c>
      <c r="B81" s="31"/>
      <c r="C81" s="31"/>
      <c r="D81" s="31"/>
      <c r="E81" s="31"/>
      <c r="F81" s="31"/>
      <c r="G81" s="25">
        <f t="shared" si="5"/>
        <v>0</v>
      </c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27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7">
        <f t="shared" si="7"/>
        <v>0</v>
      </c>
      <c r="AF81" s="33"/>
      <c r="AG81" s="34"/>
      <c r="AH81" s="34"/>
      <c r="AI81" s="8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27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7">
        <f t="shared" si="6"/>
        <v>0</v>
      </c>
      <c r="AW81" s="30" t="str">
        <f t="shared" si="4"/>
        <v xml:space="preserve"> </v>
      </c>
      <c r="AX81" s="30" t="str">
        <f>IFERROR(IF(VLOOKUP(C81,'Overdue Credits'!$A:$F,6,0)&gt;2,"High Risk Customer",IF(VLOOKUP(C81,'Overdue Credits'!$A:$F,6,0)&gt;0,"Medium Risk Customer","Low Risk Customer")),"Low Risk Customer")</f>
        <v>Low Risk Customer</v>
      </c>
      <c r="AY81" s="81"/>
    </row>
    <row r="82" spans="1:51" x14ac:dyDescent="0.25">
      <c r="A82" s="31">
        <v>73</v>
      </c>
      <c r="B82" s="31"/>
      <c r="C82" s="31"/>
      <c r="D82" s="31"/>
      <c r="E82" s="31"/>
      <c r="F82" s="31"/>
      <c r="G82" s="25">
        <f t="shared" si="5"/>
        <v>0</v>
      </c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27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7">
        <f t="shared" si="7"/>
        <v>0</v>
      </c>
      <c r="AF82" s="33"/>
      <c r="AG82" s="34"/>
      <c r="AH82" s="34"/>
      <c r="AI82" s="8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27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7">
        <f t="shared" si="6"/>
        <v>0</v>
      </c>
      <c r="AW82" s="30" t="str">
        <f t="shared" si="4"/>
        <v xml:space="preserve"> </v>
      </c>
      <c r="AX82" s="30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81"/>
    </row>
    <row r="83" spans="1:51" x14ac:dyDescent="0.25">
      <c r="A83" s="31">
        <v>74</v>
      </c>
      <c r="B83" s="31"/>
      <c r="C83" s="31"/>
      <c r="D83" s="31"/>
      <c r="E83" s="31"/>
      <c r="F83" s="31"/>
      <c r="G83" s="25">
        <f t="shared" si="5"/>
        <v>0</v>
      </c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27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7">
        <f t="shared" si="7"/>
        <v>0</v>
      </c>
      <c r="AF83" s="33"/>
      <c r="AG83" s="34"/>
      <c r="AH83" s="34"/>
      <c r="AI83" s="8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27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7">
        <f t="shared" si="6"/>
        <v>0</v>
      </c>
      <c r="AW83" s="30" t="str">
        <f t="shared" si="4"/>
        <v xml:space="preserve"> </v>
      </c>
      <c r="AX83" s="30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81"/>
    </row>
    <row r="84" spans="1:51" x14ac:dyDescent="0.25">
      <c r="A84" s="31">
        <v>75</v>
      </c>
      <c r="B84" s="31"/>
      <c r="C84" s="31"/>
      <c r="D84" s="31"/>
      <c r="E84" s="31"/>
      <c r="F84" s="31"/>
      <c r="G84" s="25">
        <f t="shared" si="5"/>
        <v>0</v>
      </c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27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7">
        <f t="shared" si="7"/>
        <v>0</v>
      </c>
      <c r="AF84" s="33"/>
      <c r="AG84" s="34"/>
      <c r="AH84" s="34"/>
      <c r="AI84" s="8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27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7">
        <f t="shared" si="6"/>
        <v>0</v>
      </c>
      <c r="AW84" s="30" t="str">
        <f t="shared" si="4"/>
        <v xml:space="preserve"> </v>
      </c>
      <c r="AX84" s="30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81"/>
    </row>
    <row r="85" spans="1:51" x14ac:dyDescent="0.25">
      <c r="A85" s="31">
        <v>76</v>
      </c>
      <c r="B85" s="31"/>
      <c r="C85" s="31"/>
      <c r="D85" s="31"/>
      <c r="E85" s="31"/>
      <c r="F85" s="31"/>
      <c r="G85" s="25">
        <f t="shared" si="5"/>
        <v>0</v>
      </c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27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7">
        <f t="shared" si="7"/>
        <v>0</v>
      </c>
      <c r="AF85" s="33"/>
      <c r="AG85" s="34"/>
      <c r="AH85" s="34"/>
      <c r="AI85" s="8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27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7">
        <f t="shared" si="6"/>
        <v>0</v>
      </c>
      <c r="AW85" s="30" t="str">
        <f t="shared" si="4"/>
        <v xml:space="preserve"> </v>
      </c>
      <c r="AX85" s="30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81"/>
    </row>
    <row r="86" spans="1:51" x14ac:dyDescent="0.25">
      <c r="A86" s="31">
        <v>77</v>
      </c>
      <c r="B86" s="31"/>
      <c r="C86" s="31"/>
      <c r="D86" s="31"/>
      <c r="E86" s="31"/>
      <c r="F86" s="31"/>
      <c r="G86" s="25">
        <f t="shared" si="5"/>
        <v>0</v>
      </c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27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7">
        <f t="shared" si="7"/>
        <v>0</v>
      </c>
      <c r="AF86" s="33"/>
      <c r="AG86" s="34"/>
      <c r="AH86" s="34"/>
      <c r="AI86" s="8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27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7">
        <f t="shared" si="6"/>
        <v>0</v>
      </c>
      <c r="AW86" s="30" t="str">
        <f t="shared" si="4"/>
        <v xml:space="preserve"> </v>
      </c>
      <c r="AX86" s="30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81"/>
    </row>
    <row r="87" spans="1:51" x14ac:dyDescent="0.25">
      <c r="A87" s="31">
        <v>78</v>
      </c>
      <c r="B87" s="31"/>
      <c r="C87" s="31"/>
      <c r="D87" s="31"/>
      <c r="E87" s="31"/>
      <c r="F87" s="31"/>
      <c r="G87" s="25">
        <f t="shared" si="5"/>
        <v>0</v>
      </c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27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7">
        <f t="shared" si="7"/>
        <v>0</v>
      </c>
      <c r="AF87" s="33"/>
      <c r="AG87" s="34"/>
      <c r="AH87" s="34"/>
      <c r="AI87" s="8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27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7">
        <f t="shared" si="6"/>
        <v>0</v>
      </c>
      <c r="AW87" s="30" t="str">
        <f t="shared" si="4"/>
        <v xml:space="preserve"> </v>
      </c>
      <c r="AX87" s="30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81"/>
    </row>
    <row r="88" spans="1:51" x14ac:dyDescent="0.25">
      <c r="A88" s="31">
        <v>79</v>
      </c>
      <c r="B88" s="31"/>
      <c r="C88" s="31"/>
      <c r="D88" s="31"/>
      <c r="E88" s="31"/>
      <c r="F88" s="31"/>
      <c r="G88" s="25">
        <f t="shared" si="5"/>
        <v>0</v>
      </c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27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7">
        <f t="shared" si="7"/>
        <v>0</v>
      </c>
      <c r="AF88" s="33"/>
      <c r="AG88" s="34"/>
      <c r="AH88" s="34"/>
      <c r="AI88" s="8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27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7">
        <f t="shared" si="6"/>
        <v>0</v>
      </c>
      <c r="AW88" s="30" t="str">
        <f t="shared" si="4"/>
        <v xml:space="preserve"> </v>
      </c>
      <c r="AX88" s="30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81"/>
    </row>
    <row r="89" spans="1:51" x14ac:dyDescent="0.25">
      <c r="A89" s="31">
        <v>80</v>
      </c>
      <c r="B89" s="31"/>
      <c r="C89" s="31"/>
      <c r="D89" s="31"/>
      <c r="E89" s="31"/>
      <c r="F89" s="31"/>
      <c r="G89" s="25">
        <f t="shared" si="5"/>
        <v>0</v>
      </c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27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7">
        <f t="shared" si="7"/>
        <v>0</v>
      </c>
      <c r="AF89" s="33"/>
      <c r="AG89" s="34"/>
      <c r="AH89" s="34"/>
      <c r="AI89" s="8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27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7">
        <f t="shared" si="6"/>
        <v>0</v>
      </c>
      <c r="AW89" s="30" t="str">
        <f t="shared" si="4"/>
        <v xml:space="preserve"> </v>
      </c>
      <c r="AX89" s="30" t="str">
        <f>IFERROR(IF(VLOOKUP(C89,'Overdue Credits'!$A:$F,6,0)&gt;2,"High Risk Customer",IF(VLOOKUP(C89,'Overdue Credits'!$A:$F,6,0)&gt;0,"Medium Risk Customer","Low Risk Customer")),"Low Risk Customer")</f>
        <v>Low Risk Customer</v>
      </c>
      <c r="AY89" s="81"/>
    </row>
    <row r="90" spans="1:51" x14ac:dyDescent="0.25">
      <c r="A90" s="31">
        <v>81</v>
      </c>
      <c r="B90" s="31"/>
      <c r="C90" s="31"/>
      <c r="D90" s="31"/>
      <c r="E90" s="31"/>
      <c r="F90" s="31"/>
      <c r="G90" s="25">
        <f t="shared" si="5"/>
        <v>0</v>
      </c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27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7">
        <f t="shared" si="7"/>
        <v>0</v>
      </c>
      <c r="AF90" s="33"/>
      <c r="AG90" s="34"/>
      <c r="AH90" s="34"/>
      <c r="AI90" s="8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27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7">
        <f t="shared" si="6"/>
        <v>0</v>
      </c>
      <c r="AW90" s="30" t="str">
        <f t="shared" si="4"/>
        <v xml:space="preserve"> </v>
      </c>
      <c r="AX90" s="30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81"/>
    </row>
    <row r="91" spans="1:51" x14ac:dyDescent="0.25">
      <c r="A91" s="31">
        <v>82</v>
      </c>
      <c r="B91" s="31"/>
      <c r="C91" s="31"/>
      <c r="D91" s="31"/>
      <c r="E91" s="31"/>
      <c r="F91" s="31"/>
      <c r="G91" s="25">
        <f t="shared" si="5"/>
        <v>0</v>
      </c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27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27">
        <f t="shared" si="7"/>
        <v>0</v>
      </c>
      <c r="AF91" s="33"/>
      <c r="AG91" s="34"/>
      <c r="AH91" s="34"/>
      <c r="AI91" s="8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27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7">
        <f t="shared" si="6"/>
        <v>0</v>
      </c>
      <c r="AW91" s="30" t="str">
        <f t="shared" si="4"/>
        <v xml:space="preserve"> </v>
      </c>
      <c r="AX91" s="30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81"/>
    </row>
    <row r="92" spans="1:51" x14ac:dyDescent="0.25">
      <c r="A92" s="31">
        <v>83</v>
      </c>
      <c r="B92" s="31"/>
      <c r="C92" s="31"/>
      <c r="D92" s="31"/>
      <c r="E92" s="31"/>
      <c r="F92" s="31"/>
      <c r="G92" s="25">
        <f t="shared" si="5"/>
        <v>0</v>
      </c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27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7">
        <f t="shared" si="7"/>
        <v>0</v>
      </c>
      <c r="AF92" s="33"/>
      <c r="AG92" s="34"/>
      <c r="AH92" s="34"/>
      <c r="AI92" s="8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27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7">
        <f t="shared" si="6"/>
        <v>0</v>
      </c>
      <c r="AW92" s="30" t="str">
        <f t="shared" si="4"/>
        <v xml:space="preserve"> </v>
      </c>
      <c r="AX92" s="30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81"/>
    </row>
    <row r="93" spans="1:51" x14ac:dyDescent="0.25">
      <c r="A93" s="31">
        <v>84</v>
      </c>
      <c r="B93" s="31"/>
      <c r="C93" s="31"/>
      <c r="D93" s="31"/>
      <c r="E93" s="31"/>
      <c r="F93" s="31"/>
      <c r="G93" s="25">
        <f t="shared" si="5"/>
        <v>0</v>
      </c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27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7">
        <f t="shared" si="7"/>
        <v>0</v>
      </c>
      <c r="AF93" s="33"/>
      <c r="AG93" s="34"/>
      <c r="AH93" s="34"/>
      <c r="AI93" s="8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27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7">
        <f t="shared" si="6"/>
        <v>0</v>
      </c>
      <c r="AW93" s="30" t="str">
        <f t="shared" si="4"/>
        <v xml:space="preserve"> </v>
      </c>
      <c r="AX93" s="30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81"/>
    </row>
    <row r="94" spans="1:51" x14ac:dyDescent="0.25">
      <c r="A94" s="31">
        <v>85</v>
      </c>
      <c r="B94" s="31"/>
      <c r="C94" s="31"/>
      <c r="D94" s="31"/>
      <c r="E94" s="31"/>
      <c r="F94" s="31"/>
      <c r="G94" s="25">
        <f t="shared" si="5"/>
        <v>0</v>
      </c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27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7">
        <f t="shared" si="7"/>
        <v>0</v>
      </c>
      <c r="AF94" s="33"/>
      <c r="AG94" s="34"/>
      <c r="AH94" s="34"/>
      <c r="AI94" s="8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27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7">
        <f t="shared" si="6"/>
        <v>0</v>
      </c>
      <c r="AW94" s="30" t="str">
        <f t="shared" si="4"/>
        <v xml:space="preserve"> </v>
      </c>
      <c r="AX94" s="30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81"/>
    </row>
    <row r="95" spans="1:51" x14ac:dyDescent="0.25">
      <c r="A95" s="31">
        <v>86</v>
      </c>
      <c r="B95" s="31"/>
      <c r="C95" s="31"/>
      <c r="D95" s="31"/>
      <c r="E95" s="31"/>
      <c r="F95" s="31"/>
      <c r="G95" s="25">
        <f t="shared" si="5"/>
        <v>0</v>
      </c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27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7">
        <f t="shared" si="7"/>
        <v>0</v>
      </c>
      <c r="AF95" s="33"/>
      <c r="AG95" s="34"/>
      <c r="AH95" s="34"/>
      <c r="AI95" s="8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27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7">
        <f t="shared" si="6"/>
        <v>0</v>
      </c>
      <c r="AW95" s="30" t="str">
        <f t="shared" si="4"/>
        <v xml:space="preserve"> </v>
      </c>
      <c r="AX95" s="30" t="str">
        <f>IFERROR(IF(VLOOKUP(C95,'Overdue Credits'!$A:$F,6,0)&gt;2,"High Risk Customer",IF(VLOOKUP(C95,'Overdue Credits'!$A:$F,6,0)&gt;0,"Medium Risk Customer","Low Risk Customer")),"Low Risk Customer")</f>
        <v>Low Risk Customer</v>
      </c>
      <c r="AY95" s="81"/>
    </row>
    <row r="96" spans="1:51" x14ac:dyDescent="0.25">
      <c r="A96" s="31">
        <v>87</v>
      </c>
      <c r="B96" s="31"/>
      <c r="C96" s="31"/>
      <c r="D96" s="31"/>
      <c r="E96" s="31"/>
      <c r="F96" s="31"/>
      <c r="G96" s="25">
        <f t="shared" si="5"/>
        <v>0</v>
      </c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27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7">
        <f t="shared" si="7"/>
        <v>0</v>
      </c>
      <c r="AF96" s="33"/>
      <c r="AG96" s="34"/>
      <c r="AH96" s="34"/>
      <c r="AI96" s="8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27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7">
        <f t="shared" si="6"/>
        <v>0</v>
      </c>
      <c r="AW96" s="30" t="str">
        <f t="shared" si="4"/>
        <v xml:space="preserve"> </v>
      </c>
      <c r="AX96" s="30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81"/>
    </row>
    <row r="97" spans="1:51" x14ac:dyDescent="0.25">
      <c r="A97" s="31">
        <v>88</v>
      </c>
      <c r="B97" s="31"/>
      <c r="C97" s="31"/>
      <c r="D97" s="31"/>
      <c r="E97" s="31"/>
      <c r="F97" s="31"/>
      <c r="G97" s="25">
        <f t="shared" si="5"/>
        <v>0</v>
      </c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27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7">
        <f t="shared" si="7"/>
        <v>0</v>
      </c>
      <c r="AF97" s="33"/>
      <c r="AG97" s="34"/>
      <c r="AH97" s="34"/>
      <c r="AI97" s="8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27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7">
        <f t="shared" si="6"/>
        <v>0</v>
      </c>
      <c r="AW97" s="30" t="str">
        <f t="shared" si="4"/>
        <v xml:space="preserve"> </v>
      </c>
      <c r="AX97" s="30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81"/>
    </row>
    <row r="98" spans="1:51" x14ac:dyDescent="0.25">
      <c r="A98" s="31">
        <v>89</v>
      </c>
      <c r="B98" s="31"/>
      <c r="C98" s="31"/>
      <c r="D98" s="31"/>
      <c r="E98" s="31"/>
      <c r="F98" s="31"/>
      <c r="G98" s="25">
        <f t="shared" si="5"/>
        <v>0</v>
      </c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27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7">
        <f t="shared" si="7"/>
        <v>0</v>
      </c>
      <c r="AF98" s="33"/>
      <c r="AG98" s="34"/>
      <c r="AH98" s="34"/>
      <c r="AI98" s="8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27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7">
        <f t="shared" si="6"/>
        <v>0</v>
      </c>
      <c r="AW98" s="30" t="str">
        <f t="shared" si="4"/>
        <v xml:space="preserve"> </v>
      </c>
      <c r="AX98" s="30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81"/>
    </row>
    <row r="99" spans="1:51" x14ac:dyDescent="0.25">
      <c r="A99" s="31">
        <v>90</v>
      </c>
      <c r="B99" s="31"/>
      <c r="C99" s="31"/>
      <c r="D99" s="31"/>
      <c r="E99" s="31"/>
      <c r="F99" s="31"/>
      <c r="G99" s="25">
        <f t="shared" si="5"/>
        <v>0</v>
      </c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27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27">
        <f t="shared" si="7"/>
        <v>0</v>
      </c>
      <c r="AF99" s="33"/>
      <c r="AG99" s="34"/>
      <c r="AH99" s="34"/>
      <c r="AI99" s="8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27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7">
        <f t="shared" si="6"/>
        <v>0</v>
      </c>
      <c r="AW99" s="30" t="str">
        <f t="shared" si="4"/>
        <v xml:space="preserve"> </v>
      </c>
      <c r="AX99" s="30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81"/>
    </row>
    <row r="100" spans="1:51" x14ac:dyDescent="0.25">
      <c r="A100" s="31">
        <v>91</v>
      </c>
      <c r="B100" s="31"/>
      <c r="C100" s="31"/>
      <c r="D100" s="31"/>
      <c r="E100" s="31"/>
      <c r="F100" s="31"/>
      <c r="G100" s="25">
        <f t="shared" si="5"/>
        <v>0</v>
      </c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27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7">
        <f t="shared" si="7"/>
        <v>0</v>
      </c>
      <c r="AF100" s="33"/>
      <c r="AG100" s="34"/>
      <c r="AH100" s="34"/>
      <c r="AI100" s="8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27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7">
        <f t="shared" si="6"/>
        <v>0</v>
      </c>
      <c r="AW100" s="30" t="str">
        <f t="shared" si="4"/>
        <v xml:space="preserve"> </v>
      </c>
      <c r="AX100" s="30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0" s="81"/>
    </row>
    <row r="101" spans="1:51" x14ac:dyDescent="0.25">
      <c r="A101" s="31">
        <v>92</v>
      </c>
      <c r="B101" s="31"/>
      <c r="C101" s="31"/>
      <c r="D101" s="31"/>
      <c r="E101" s="31"/>
      <c r="F101" s="31"/>
      <c r="G101" s="25">
        <f t="shared" si="5"/>
        <v>0</v>
      </c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27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27">
        <f t="shared" si="7"/>
        <v>0</v>
      </c>
      <c r="AF101" s="33"/>
      <c r="AG101" s="34"/>
      <c r="AH101" s="34"/>
      <c r="AI101" s="8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27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7">
        <f t="shared" si="6"/>
        <v>0</v>
      </c>
      <c r="AW101" s="30" t="str">
        <f t="shared" si="4"/>
        <v xml:space="preserve"> </v>
      </c>
      <c r="AX101" s="30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81"/>
    </row>
    <row r="102" spans="1:51" x14ac:dyDescent="0.25">
      <c r="A102" s="31">
        <v>93</v>
      </c>
      <c r="B102" s="31"/>
      <c r="C102" s="31"/>
      <c r="D102" s="31"/>
      <c r="E102" s="31"/>
      <c r="F102" s="31"/>
      <c r="G102" s="25">
        <f t="shared" si="5"/>
        <v>0</v>
      </c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27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27">
        <f t="shared" si="7"/>
        <v>0</v>
      </c>
      <c r="AF102" s="33"/>
      <c r="AG102" s="34"/>
      <c r="AH102" s="34"/>
      <c r="AI102" s="8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27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7">
        <f t="shared" si="6"/>
        <v>0</v>
      </c>
      <c r="AW102" s="30" t="str">
        <f t="shared" si="4"/>
        <v xml:space="preserve"> </v>
      </c>
      <c r="AX102" s="30" t="str">
        <f>IFERROR(IF(VLOOKUP(C102,'Overdue Credits'!$A:$F,6,0)&gt;2,"High Risk Customer",IF(VLOOKUP(C102,'Overdue Credits'!$A:$F,6,0)&gt;0,"Medium Risk Customer","Low Risk Customer")),"Low Risk Customer")</f>
        <v>Low Risk Customer</v>
      </c>
      <c r="AY102" s="81"/>
    </row>
    <row r="103" spans="1:51" x14ac:dyDescent="0.25">
      <c r="A103" s="31">
        <v>94</v>
      </c>
      <c r="B103" s="31"/>
      <c r="C103" s="31"/>
      <c r="D103" s="31"/>
      <c r="E103" s="31"/>
      <c r="F103" s="31"/>
      <c r="G103" s="25">
        <f t="shared" si="5"/>
        <v>0</v>
      </c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27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27">
        <f t="shared" si="7"/>
        <v>0</v>
      </c>
      <c r="AF103" s="33"/>
      <c r="AG103" s="34"/>
      <c r="AH103" s="34"/>
      <c r="AI103" s="8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27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7">
        <f t="shared" si="6"/>
        <v>0</v>
      </c>
      <c r="AW103" s="30" t="str">
        <f t="shared" si="4"/>
        <v xml:space="preserve"> </v>
      </c>
      <c r="AX103" s="30" t="str">
        <f>IFERROR(IF(VLOOKUP(C103,'Overdue Credits'!$A:$F,6,0)&gt;2,"High Risk Customer",IF(VLOOKUP(C103,'Overdue Credits'!$A:$F,6,0)&gt;0,"Medium Risk Customer","Low Risk Customer")),"Low Risk Customer")</f>
        <v>Low Risk Customer</v>
      </c>
      <c r="AY103" s="81"/>
    </row>
    <row r="104" spans="1:51" x14ac:dyDescent="0.25">
      <c r="A104" s="31">
        <v>95</v>
      </c>
      <c r="B104" s="31"/>
      <c r="C104" s="31"/>
      <c r="D104" s="31"/>
      <c r="E104" s="31"/>
      <c r="F104" s="31"/>
      <c r="G104" s="25">
        <f t="shared" si="5"/>
        <v>0</v>
      </c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27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27">
        <f t="shared" si="7"/>
        <v>0</v>
      </c>
      <c r="AF104" s="33"/>
      <c r="AG104" s="34"/>
      <c r="AH104" s="34"/>
      <c r="AI104" s="8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27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7">
        <f t="shared" si="6"/>
        <v>0</v>
      </c>
      <c r="AW104" s="30" t="str">
        <f t="shared" ref="AW104:AW165" si="8">IF(AU104&gt;AV104,"Credit is above Limit. Requires HOTM approval",IF(AU104=0," ",IF(AV104&gt;=AU104,"Credit is within Limit","CheckInput")))</f>
        <v xml:space="preserve"> </v>
      </c>
      <c r="AX104" s="30" t="str">
        <f>IFERROR(IF(VLOOKUP(C104,'Overdue Credits'!$A:$F,6,0)&gt;2,"High Risk Customer",IF(VLOOKUP(C104,'Overdue Credits'!$A:$F,6,0)&gt;0,"Medium Risk Customer","Low Risk Customer")),"Low Risk Customer")</f>
        <v>Low Risk Customer</v>
      </c>
      <c r="AY104" s="81"/>
    </row>
    <row r="105" spans="1:51" x14ac:dyDescent="0.25">
      <c r="A105" s="31">
        <v>96</v>
      </c>
      <c r="B105" s="31"/>
      <c r="C105" s="31"/>
      <c r="D105" s="31"/>
      <c r="E105" s="31"/>
      <c r="F105" s="31"/>
      <c r="G105" s="25">
        <f t="shared" si="5"/>
        <v>0</v>
      </c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27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27">
        <f t="shared" si="7"/>
        <v>0</v>
      </c>
      <c r="AF105" s="33"/>
      <c r="AG105" s="34"/>
      <c r="AH105" s="34"/>
      <c r="AI105" s="8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27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7">
        <f t="shared" si="6"/>
        <v>0</v>
      </c>
      <c r="AW105" s="30" t="str">
        <f t="shared" si="8"/>
        <v xml:space="preserve"> </v>
      </c>
      <c r="AX105" s="30" t="str">
        <f>IFERROR(IF(VLOOKUP(C105,'Overdue Credits'!$A:$F,6,0)&gt;2,"High Risk Customer",IF(VLOOKUP(C105,'Overdue Credits'!$A:$F,6,0)&gt;0,"Medium Risk Customer","Low Risk Customer")),"Low Risk Customer")</f>
        <v>Low Risk Customer</v>
      </c>
      <c r="AY105" s="81"/>
    </row>
    <row r="106" spans="1:51" x14ac:dyDescent="0.25">
      <c r="A106" s="31">
        <v>97</v>
      </c>
      <c r="B106" s="31"/>
      <c r="C106" s="31"/>
      <c r="D106" s="31"/>
      <c r="E106" s="31"/>
      <c r="F106" s="31"/>
      <c r="G106" s="25">
        <f t="shared" si="5"/>
        <v>0</v>
      </c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27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27">
        <f t="shared" si="7"/>
        <v>0</v>
      </c>
      <c r="AF106" s="33"/>
      <c r="AG106" s="34"/>
      <c r="AH106" s="34"/>
      <c r="AI106" s="8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27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7">
        <f t="shared" si="6"/>
        <v>0</v>
      </c>
      <c r="AW106" s="30" t="str">
        <f t="shared" si="8"/>
        <v xml:space="preserve"> </v>
      </c>
      <c r="AX106" s="30" t="str">
        <f>IFERROR(IF(VLOOKUP(C106,'Overdue Credits'!$A:$F,6,0)&gt;2,"High Risk Customer",IF(VLOOKUP(C106,'Overdue Credits'!$A:$F,6,0)&gt;0,"Medium Risk Customer","Low Risk Customer")),"Low Risk Customer")</f>
        <v>Low Risk Customer</v>
      </c>
      <c r="AY106" s="81"/>
    </row>
    <row r="107" spans="1:51" x14ac:dyDescent="0.25">
      <c r="A107" s="31">
        <v>98</v>
      </c>
      <c r="B107" s="31"/>
      <c r="C107" s="31"/>
      <c r="D107" s="31"/>
      <c r="E107" s="31"/>
      <c r="F107" s="31"/>
      <c r="G107" s="25">
        <f t="shared" si="5"/>
        <v>0</v>
      </c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27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27">
        <f t="shared" si="7"/>
        <v>0</v>
      </c>
      <c r="AF107" s="33"/>
      <c r="AG107" s="34"/>
      <c r="AH107" s="34"/>
      <c r="AI107" s="8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27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7">
        <f t="shared" si="6"/>
        <v>0</v>
      </c>
      <c r="AW107" s="30" t="str">
        <f t="shared" si="8"/>
        <v xml:space="preserve"> </v>
      </c>
      <c r="AX107" s="30" t="str">
        <f>IFERROR(IF(VLOOKUP(C107,'Overdue Credits'!$A:$F,6,0)&gt;2,"High Risk Customer",IF(VLOOKUP(C107,'Overdue Credits'!$A:$F,6,0)&gt;0,"Medium Risk Customer","Low Risk Customer")),"Low Risk Customer")</f>
        <v>Low Risk Customer</v>
      </c>
      <c r="AY107" s="81"/>
    </row>
    <row r="108" spans="1:51" x14ac:dyDescent="0.25">
      <c r="A108" s="31">
        <v>99</v>
      </c>
      <c r="B108" s="31"/>
      <c r="C108" s="31"/>
      <c r="D108" s="31"/>
      <c r="E108" s="31"/>
      <c r="F108" s="31"/>
      <c r="G108" s="25">
        <f t="shared" si="5"/>
        <v>0</v>
      </c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27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0</v>
      </c>
      <c r="AE108" s="27">
        <f t="shared" si="7"/>
        <v>0</v>
      </c>
      <c r="AF108" s="33"/>
      <c r="AG108" s="34"/>
      <c r="AH108" s="34"/>
      <c r="AI108" s="8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27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7">
        <f t="shared" si="6"/>
        <v>0</v>
      </c>
      <c r="AW108" s="30" t="str">
        <f t="shared" si="8"/>
        <v xml:space="preserve"> </v>
      </c>
      <c r="AX108" s="30" t="str">
        <f>IFERROR(IF(VLOOKUP(C108,'Overdue Credits'!$A:$F,6,0)&gt;2,"High Risk Customer",IF(VLOOKUP(C108,'Overdue Credits'!$A:$F,6,0)&gt;0,"Medium Risk Customer","Low Risk Customer")),"Low Risk Customer")</f>
        <v>Low Risk Customer</v>
      </c>
      <c r="AY108" s="81"/>
    </row>
    <row r="109" spans="1:51" x14ac:dyDescent="0.25">
      <c r="A109" s="31">
        <v>100</v>
      </c>
      <c r="B109" s="31"/>
      <c r="C109" s="31"/>
      <c r="D109" s="31"/>
      <c r="E109" s="31"/>
      <c r="F109" s="31"/>
      <c r="G109" s="25">
        <f t="shared" si="5"/>
        <v>0</v>
      </c>
      <c r="H109" s="36"/>
      <c r="I109" s="32"/>
      <c r="J109" s="32"/>
      <c r="K109" s="32"/>
      <c r="L109" s="36"/>
      <c r="M109" s="32"/>
      <c r="N109" s="32"/>
      <c r="O109" s="32"/>
      <c r="P109" s="32"/>
      <c r="Q109" s="32"/>
      <c r="R109" s="32"/>
      <c r="S109" s="32"/>
      <c r="T109" s="32"/>
      <c r="U109" s="36"/>
      <c r="V109" s="36"/>
      <c r="W109" s="32"/>
      <c r="X109" s="36"/>
      <c r="Y109" s="36"/>
      <c r="Z109" s="36"/>
      <c r="AA109" s="36"/>
      <c r="AB109" s="32"/>
      <c r="AC109" s="27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0</v>
      </c>
      <c r="AE109" s="27">
        <f t="shared" si="7"/>
        <v>0</v>
      </c>
      <c r="AF109" s="33"/>
      <c r="AG109" s="34"/>
      <c r="AH109" s="34"/>
      <c r="AI109" s="8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27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7">
        <f t="shared" si="6"/>
        <v>0</v>
      </c>
      <c r="AW109" s="30" t="str">
        <f t="shared" si="8"/>
        <v xml:space="preserve"> </v>
      </c>
      <c r="AX109" s="30" t="str">
        <f>IFERROR(IF(VLOOKUP(C109,'Overdue Credits'!$A:$F,6,0)&gt;2,"High Risk Customer",IF(VLOOKUP(C109,'Overdue Credits'!$A:$F,6,0)&gt;0,"Medium Risk Customer","Low Risk Customer")),"Low Risk Customer")</f>
        <v>Low Risk Customer</v>
      </c>
      <c r="AY109" s="81"/>
    </row>
    <row r="110" spans="1:51" x14ac:dyDescent="0.25">
      <c r="A110" s="31">
        <v>101</v>
      </c>
      <c r="B110" s="31"/>
      <c r="C110" s="31"/>
      <c r="D110" s="31"/>
      <c r="E110" s="31"/>
      <c r="F110" s="31"/>
      <c r="G110" s="25">
        <f t="shared" si="5"/>
        <v>0</v>
      </c>
      <c r="H110" s="36"/>
      <c r="I110" s="36"/>
      <c r="J110" s="37"/>
      <c r="K110" s="38"/>
      <c r="L110" s="36"/>
      <c r="M110" s="36"/>
      <c r="N110" s="36"/>
      <c r="O110" s="36"/>
      <c r="P110" s="36"/>
      <c r="Q110" s="36"/>
      <c r="R110" s="36"/>
      <c r="S110" s="36"/>
      <c r="T110" s="38"/>
      <c r="U110" s="36"/>
      <c r="V110" s="36"/>
      <c r="W110" s="39"/>
      <c r="X110" s="39"/>
      <c r="Y110" s="39"/>
      <c r="Z110" s="39"/>
      <c r="AA110" s="39"/>
      <c r="AB110" s="38"/>
      <c r="AC110" s="27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0</v>
      </c>
      <c r="AE110" s="27">
        <f t="shared" si="7"/>
        <v>0</v>
      </c>
      <c r="AF110" s="33"/>
      <c r="AG110" s="34"/>
      <c r="AH110" s="34"/>
      <c r="AI110" s="8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27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7">
        <f t="shared" si="6"/>
        <v>0</v>
      </c>
      <c r="AW110" s="30" t="str">
        <f t="shared" si="8"/>
        <v xml:space="preserve"> </v>
      </c>
      <c r="AX110" s="30" t="str">
        <f>IFERROR(IF(VLOOKUP(C110,'Overdue Credits'!$A:$F,6,0)&gt;2,"High Risk Customer",IF(VLOOKUP(C110,'Overdue Credits'!$A:$F,6,0)&gt;0,"Medium Risk Customer","Low Risk Customer")),"Low Risk Customer")</f>
        <v>Low Risk Customer</v>
      </c>
      <c r="AY110" s="81"/>
    </row>
    <row r="111" spans="1:51" x14ac:dyDescent="0.25">
      <c r="A111" s="31">
        <v>102</v>
      </c>
      <c r="B111" s="31"/>
      <c r="C111" s="31"/>
      <c r="D111" s="31"/>
      <c r="E111" s="31"/>
      <c r="F111" s="31"/>
      <c r="G111" s="25">
        <f t="shared" si="5"/>
        <v>0</v>
      </c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27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0</v>
      </c>
      <c r="AE111" s="27">
        <f t="shared" si="7"/>
        <v>0</v>
      </c>
      <c r="AF111" s="33"/>
      <c r="AG111" s="34"/>
      <c r="AH111" s="34"/>
      <c r="AI111" s="8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27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7">
        <f t="shared" si="6"/>
        <v>0</v>
      </c>
      <c r="AW111" s="30" t="str">
        <f t="shared" si="8"/>
        <v xml:space="preserve"> </v>
      </c>
      <c r="AX111" s="30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81"/>
    </row>
    <row r="112" spans="1:51" x14ac:dyDescent="0.25">
      <c r="A112" s="31">
        <v>103</v>
      </c>
      <c r="B112" s="31"/>
      <c r="C112" s="31"/>
      <c r="D112" s="31"/>
      <c r="E112" s="31"/>
      <c r="F112" s="31"/>
      <c r="G112" s="25">
        <f t="shared" si="5"/>
        <v>0</v>
      </c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27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0</v>
      </c>
      <c r="AE112" s="27">
        <f t="shared" si="7"/>
        <v>0</v>
      </c>
      <c r="AF112" s="33"/>
      <c r="AG112" s="34"/>
      <c r="AH112" s="34"/>
      <c r="AI112" s="8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27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0</v>
      </c>
      <c r="AV112" s="27">
        <f t="shared" si="6"/>
        <v>0</v>
      </c>
      <c r="AW112" s="30" t="str">
        <f t="shared" si="8"/>
        <v xml:space="preserve"> </v>
      </c>
      <c r="AX112" s="30" t="str">
        <f>IFERROR(IF(VLOOKUP(C112,'Overdue Credits'!$A:$F,6,0)&gt;2,"High Risk Customer",IF(VLOOKUP(C112,'Overdue Credits'!$A:$F,6,0)&gt;0,"Medium Risk Customer","Low Risk Customer")),"Low Risk Customer")</f>
        <v>Low Risk Customer</v>
      </c>
      <c r="AY112" s="81"/>
    </row>
    <row r="113" spans="1:51" x14ac:dyDescent="0.25">
      <c r="A113" s="31">
        <v>104</v>
      </c>
      <c r="B113" s="31"/>
      <c r="C113" s="31"/>
      <c r="D113" s="31"/>
      <c r="E113" s="31"/>
      <c r="F113" s="31"/>
      <c r="G113" s="25">
        <f t="shared" si="5"/>
        <v>0</v>
      </c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27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0</v>
      </c>
      <c r="AE113" s="27">
        <f t="shared" si="7"/>
        <v>0</v>
      </c>
      <c r="AF113" s="33"/>
      <c r="AG113" s="34"/>
      <c r="AH113" s="34"/>
      <c r="AI113" s="8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27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7">
        <f t="shared" si="6"/>
        <v>0</v>
      </c>
      <c r="AW113" s="30" t="str">
        <f t="shared" si="8"/>
        <v xml:space="preserve"> </v>
      </c>
      <c r="AX113" s="30" t="str">
        <f>IFERROR(IF(VLOOKUP(C113,'Overdue Credits'!$A:$F,6,0)&gt;2,"High Risk Customer",IF(VLOOKUP(C113,'Overdue Credits'!$A:$F,6,0)&gt;0,"Medium Risk Customer","Low Risk Customer")),"Low Risk Customer")</f>
        <v>Low Risk Customer</v>
      </c>
      <c r="AY113" s="81"/>
    </row>
    <row r="114" spans="1:51" x14ac:dyDescent="0.25">
      <c r="A114" s="31">
        <v>105</v>
      </c>
      <c r="B114" s="31"/>
      <c r="C114" s="31"/>
      <c r="D114" s="31"/>
      <c r="E114" s="31"/>
      <c r="F114" s="31"/>
      <c r="G114" s="25">
        <f t="shared" si="5"/>
        <v>0</v>
      </c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27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0</v>
      </c>
      <c r="AE114" s="27">
        <f t="shared" si="7"/>
        <v>0</v>
      </c>
      <c r="AF114" s="33"/>
      <c r="AG114" s="34"/>
      <c r="AH114" s="34"/>
      <c r="AI114" s="8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27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7">
        <f t="shared" si="6"/>
        <v>0</v>
      </c>
      <c r="AW114" s="30" t="str">
        <f t="shared" si="8"/>
        <v xml:space="preserve"> </v>
      </c>
      <c r="AX114" s="30" t="str">
        <f>IFERROR(IF(VLOOKUP(C114,'Overdue Credits'!$A:$F,6,0)&gt;2,"High Risk Customer",IF(VLOOKUP(C114,'Overdue Credits'!$A:$F,6,0)&gt;0,"Medium Risk Customer","Low Risk Customer")),"Low Risk Customer")</f>
        <v>Low Risk Customer</v>
      </c>
      <c r="AY114" s="81"/>
    </row>
    <row r="115" spans="1:51" x14ac:dyDescent="0.25">
      <c r="A115" s="31">
        <v>106</v>
      </c>
      <c r="B115" s="31"/>
      <c r="C115" s="31"/>
      <c r="D115" s="31"/>
      <c r="E115" s="31"/>
      <c r="F115" s="31"/>
      <c r="G115" s="25">
        <f t="shared" si="5"/>
        <v>0</v>
      </c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27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0</v>
      </c>
      <c r="AE115" s="27">
        <f t="shared" si="7"/>
        <v>0</v>
      </c>
      <c r="AF115" s="33"/>
      <c r="AG115" s="34"/>
      <c r="AH115" s="34"/>
      <c r="AI115" s="8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27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7">
        <f t="shared" si="6"/>
        <v>0</v>
      </c>
      <c r="AW115" s="30" t="str">
        <f t="shared" si="8"/>
        <v xml:space="preserve"> </v>
      </c>
      <c r="AX115" s="30" t="str">
        <f>IFERROR(IF(VLOOKUP(C115,'Overdue Credits'!$A:$F,6,0)&gt;2,"High Risk Customer",IF(VLOOKUP(C115,'Overdue Credits'!$A:$F,6,0)&gt;0,"Medium Risk Customer","Low Risk Customer")),"Low Risk Customer")</f>
        <v>Low Risk Customer</v>
      </c>
      <c r="AY115" s="81"/>
    </row>
    <row r="116" spans="1:51" x14ac:dyDescent="0.25">
      <c r="A116" s="31">
        <v>107</v>
      </c>
      <c r="B116" s="31"/>
      <c r="C116" s="31"/>
      <c r="D116" s="31"/>
      <c r="E116" s="31"/>
      <c r="F116" s="31"/>
      <c r="G116" s="25">
        <f t="shared" si="5"/>
        <v>0</v>
      </c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27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0</v>
      </c>
      <c r="AE116" s="27">
        <f t="shared" si="7"/>
        <v>0</v>
      </c>
      <c r="AF116" s="33"/>
      <c r="AG116" s="34"/>
      <c r="AH116" s="34"/>
      <c r="AI116" s="8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27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7">
        <f t="shared" si="6"/>
        <v>0</v>
      </c>
      <c r="AW116" s="30" t="str">
        <f t="shared" si="8"/>
        <v xml:space="preserve"> </v>
      </c>
      <c r="AX116" s="30" t="str">
        <f>IFERROR(IF(VLOOKUP(C116,'Overdue Credits'!$A:$F,6,0)&gt;2,"High Risk Customer",IF(VLOOKUP(C116,'Overdue Credits'!$A:$F,6,0)&gt;0,"Medium Risk Customer","Low Risk Customer")),"Low Risk Customer")</f>
        <v>Low Risk Customer</v>
      </c>
      <c r="AY116" s="81"/>
    </row>
    <row r="117" spans="1:51" x14ac:dyDescent="0.25">
      <c r="A117" s="31">
        <v>108</v>
      </c>
      <c r="B117" s="31"/>
      <c r="C117" s="31"/>
      <c r="D117" s="31"/>
      <c r="E117" s="31"/>
      <c r="F117" s="31"/>
      <c r="G117" s="25">
        <f t="shared" si="5"/>
        <v>0</v>
      </c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27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0</v>
      </c>
      <c r="AE117" s="27">
        <f t="shared" si="7"/>
        <v>0</v>
      </c>
      <c r="AF117" s="33"/>
      <c r="AG117" s="34"/>
      <c r="AH117" s="34"/>
      <c r="AI117" s="8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27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7">
        <f t="shared" si="6"/>
        <v>0</v>
      </c>
      <c r="AW117" s="30" t="str">
        <f t="shared" si="8"/>
        <v xml:space="preserve"> </v>
      </c>
      <c r="AX117" s="30" t="str">
        <f>IFERROR(IF(VLOOKUP(C117,'Overdue Credits'!$A:$F,6,0)&gt;2,"High Risk Customer",IF(VLOOKUP(C117,'Overdue Credits'!$A:$F,6,0)&gt;0,"Medium Risk Customer","Low Risk Customer")),"Low Risk Customer")</f>
        <v>Low Risk Customer</v>
      </c>
      <c r="AY117" s="81"/>
    </row>
    <row r="118" spans="1:51" x14ac:dyDescent="0.25">
      <c r="A118" s="31">
        <v>109</v>
      </c>
      <c r="B118" s="31"/>
      <c r="C118" s="31"/>
      <c r="D118" s="31"/>
      <c r="E118" s="31"/>
      <c r="F118" s="31"/>
      <c r="G118" s="25">
        <f t="shared" si="5"/>
        <v>0</v>
      </c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27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0</v>
      </c>
      <c r="AE118" s="27">
        <f t="shared" si="7"/>
        <v>0</v>
      </c>
      <c r="AF118" s="33"/>
      <c r="AG118" s="34"/>
      <c r="AH118" s="34"/>
      <c r="AI118" s="8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27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0</v>
      </c>
      <c r="AV118" s="27">
        <f t="shared" si="6"/>
        <v>0</v>
      </c>
      <c r="AW118" s="30" t="str">
        <f t="shared" si="8"/>
        <v xml:space="preserve"> </v>
      </c>
      <c r="AX118" s="30" t="str">
        <f>IFERROR(IF(VLOOKUP(C118,'Overdue Credits'!$A:$F,6,0)&gt;2,"High Risk Customer",IF(VLOOKUP(C118,'Overdue Credits'!$A:$F,6,0)&gt;0,"Medium Risk Customer","Low Risk Customer")),"Low Risk Customer")</f>
        <v>Low Risk Customer</v>
      </c>
      <c r="AY118" s="81"/>
    </row>
    <row r="119" spans="1:51" x14ac:dyDescent="0.25">
      <c r="A119" s="31">
        <v>110</v>
      </c>
      <c r="B119" s="31"/>
      <c r="C119" s="31"/>
      <c r="D119" s="31"/>
      <c r="E119" s="31"/>
      <c r="F119" s="31"/>
      <c r="G119" s="25">
        <f t="shared" si="5"/>
        <v>0</v>
      </c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27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0</v>
      </c>
      <c r="AE119" s="27">
        <f t="shared" si="7"/>
        <v>0</v>
      </c>
      <c r="AF119" s="33"/>
      <c r="AG119" s="34"/>
      <c r="AH119" s="34"/>
      <c r="AI119" s="8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27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7">
        <f t="shared" si="6"/>
        <v>0</v>
      </c>
      <c r="AW119" s="30" t="str">
        <f t="shared" si="8"/>
        <v xml:space="preserve"> </v>
      </c>
      <c r="AX119" s="30" t="str">
        <f>IFERROR(IF(VLOOKUP(C119,'Overdue Credits'!$A:$F,6,0)&gt;2,"High Risk Customer",IF(VLOOKUP(C119,'Overdue Credits'!$A:$F,6,0)&gt;0,"Medium Risk Customer","Low Risk Customer")),"Low Risk Customer")</f>
        <v>Low Risk Customer</v>
      </c>
      <c r="AY119" s="81"/>
    </row>
    <row r="120" spans="1:51" x14ac:dyDescent="0.25">
      <c r="A120" s="31">
        <v>111</v>
      </c>
      <c r="B120" s="31"/>
      <c r="C120" s="31"/>
      <c r="D120" s="31"/>
      <c r="E120" s="31"/>
      <c r="F120" s="31"/>
      <c r="G120" s="25">
        <f t="shared" si="5"/>
        <v>0</v>
      </c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27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0</v>
      </c>
      <c r="AE120" s="27">
        <f t="shared" si="7"/>
        <v>0</v>
      </c>
      <c r="AF120" s="33"/>
      <c r="AG120" s="34"/>
      <c r="AH120" s="34"/>
      <c r="AI120" s="8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27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7">
        <f t="shared" si="6"/>
        <v>0</v>
      </c>
      <c r="AW120" s="30" t="str">
        <f t="shared" si="8"/>
        <v xml:space="preserve"> </v>
      </c>
      <c r="AX120" s="30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81"/>
    </row>
    <row r="121" spans="1:51" x14ac:dyDescent="0.25">
      <c r="A121" s="31">
        <v>112</v>
      </c>
      <c r="B121" s="31"/>
      <c r="C121" s="31"/>
      <c r="D121" s="31"/>
      <c r="E121" s="31"/>
      <c r="F121" s="31"/>
      <c r="G121" s="25">
        <f t="shared" si="5"/>
        <v>0</v>
      </c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27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0</v>
      </c>
      <c r="AE121" s="27">
        <f t="shared" si="7"/>
        <v>0</v>
      </c>
      <c r="AF121" s="33"/>
      <c r="AG121" s="34"/>
      <c r="AH121" s="34"/>
      <c r="AI121" s="8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27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7">
        <f t="shared" si="6"/>
        <v>0</v>
      </c>
      <c r="AW121" s="30" t="str">
        <f t="shared" si="8"/>
        <v xml:space="preserve"> </v>
      </c>
      <c r="AX121" s="30" t="str">
        <f>IFERROR(IF(VLOOKUP(C121,'Overdue Credits'!$A:$F,6,0)&gt;2,"High Risk Customer",IF(VLOOKUP(C121,'Overdue Credits'!$A:$F,6,0)&gt;0,"Medium Risk Customer","Low Risk Customer")),"Low Risk Customer")</f>
        <v>Low Risk Customer</v>
      </c>
      <c r="AY121" s="81"/>
    </row>
    <row r="122" spans="1:51" x14ac:dyDescent="0.25">
      <c r="A122" s="31">
        <v>113</v>
      </c>
      <c r="B122" s="31"/>
      <c r="C122" s="31"/>
      <c r="D122" s="31"/>
      <c r="E122" s="31"/>
      <c r="F122" s="31"/>
      <c r="G122" s="25">
        <f t="shared" si="5"/>
        <v>0</v>
      </c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27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27">
        <f t="shared" si="7"/>
        <v>0</v>
      </c>
      <c r="AF122" s="33"/>
      <c r="AG122" s="34"/>
      <c r="AH122" s="34"/>
      <c r="AI122" s="8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27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7">
        <f t="shared" si="6"/>
        <v>0</v>
      </c>
      <c r="AW122" s="30" t="str">
        <f t="shared" si="8"/>
        <v xml:space="preserve"> </v>
      </c>
      <c r="AX122" s="30" t="str">
        <f>IFERROR(IF(VLOOKUP(C122,'Overdue Credits'!$A:$F,6,0)&gt;2,"High Risk Customer",IF(VLOOKUP(C122,'Overdue Credits'!$A:$F,6,0)&gt;0,"Medium Risk Customer","Low Risk Customer")),"Low Risk Customer")</f>
        <v>Low Risk Customer</v>
      </c>
      <c r="AY122" s="81"/>
    </row>
    <row r="123" spans="1:51" x14ac:dyDescent="0.25">
      <c r="A123" s="31">
        <v>114</v>
      </c>
      <c r="B123" s="31"/>
      <c r="C123" s="31"/>
      <c r="D123" s="31"/>
      <c r="E123" s="31"/>
      <c r="F123" s="31"/>
      <c r="G123" s="25">
        <f t="shared" si="5"/>
        <v>0</v>
      </c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27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0</v>
      </c>
      <c r="AE123" s="27">
        <f t="shared" si="7"/>
        <v>0</v>
      </c>
      <c r="AF123" s="33"/>
      <c r="AG123" s="34"/>
      <c r="AH123" s="34"/>
      <c r="AI123" s="8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27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0</v>
      </c>
      <c r="AV123" s="27">
        <f t="shared" si="6"/>
        <v>0</v>
      </c>
      <c r="AW123" s="30" t="str">
        <f t="shared" si="8"/>
        <v xml:space="preserve"> </v>
      </c>
      <c r="AX123" s="30" t="str">
        <f>IFERROR(IF(VLOOKUP(C123,'Overdue Credits'!$A:$F,6,0)&gt;2,"High Risk Customer",IF(VLOOKUP(C123,'Overdue Credits'!$A:$F,6,0)&gt;0,"Medium Risk Customer","Low Risk Customer")),"Low Risk Customer")</f>
        <v>Low Risk Customer</v>
      </c>
      <c r="AY123" s="81"/>
    </row>
    <row r="124" spans="1:51" x14ac:dyDescent="0.25">
      <c r="A124" s="31">
        <v>115</v>
      </c>
      <c r="B124" s="31"/>
      <c r="C124" s="31"/>
      <c r="D124" s="31"/>
      <c r="E124" s="31"/>
      <c r="F124" s="31"/>
      <c r="G124" s="25">
        <f t="shared" si="5"/>
        <v>0</v>
      </c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27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0</v>
      </c>
      <c r="AE124" s="27">
        <f t="shared" si="7"/>
        <v>0</v>
      </c>
      <c r="AF124" s="33"/>
      <c r="AG124" s="34"/>
      <c r="AH124" s="34"/>
      <c r="AI124" s="8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27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7">
        <f t="shared" si="6"/>
        <v>0</v>
      </c>
      <c r="AW124" s="30" t="str">
        <f t="shared" si="8"/>
        <v xml:space="preserve"> </v>
      </c>
      <c r="AX124" s="30" t="str">
        <f>IFERROR(IF(VLOOKUP(C124,'Overdue Credits'!$A:$F,6,0)&gt;2,"High Risk Customer",IF(VLOOKUP(C124,'Overdue Credits'!$A:$F,6,0)&gt;0,"Medium Risk Customer","Low Risk Customer")),"Low Risk Customer")</f>
        <v>Low Risk Customer</v>
      </c>
      <c r="AY124" s="81"/>
    </row>
    <row r="125" spans="1:51" x14ac:dyDescent="0.25">
      <c r="A125" s="31">
        <v>116</v>
      </c>
      <c r="B125" s="31"/>
      <c r="C125" s="31"/>
      <c r="D125" s="31"/>
      <c r="E125" s="31"/>
      <c r="F125" s="31"/>
      <c r="G125" s="25">
        <f t="shared" si="5"/>
        <v>0</v>
      </c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27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0</v>
      </c>
      <c r="AE125" s="27">
        <f t="shared" si="7"/>
        <v>0</v>
      </c>
      <c r="AF125" s="33"/>
      <c r="AG125" s="34"/>
      <c r="AH125" s="34"/>
      <c r="AI125" s="8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27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0</v>
      </c>
      <c r="AV125" s="27">
        <f t="shared" si="6"/>
        <v>0</v>
      </c>
      <c r="AW125" s="30" t="str">
        <f t="shared" si="8"/>
        <v xml:space="preserve"> </v>
      </c>
      <c r="AX125" s="30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81"/>
    </row>
    <row r="126" spans="1:51" x14ac:dyDescent="0.25">
      <c r="A126" s="31">
        <v>117</v>
      </c>
      <c r="B126" s="31"/>
      <c r="C126" s="31"/>
      <c r="D126" s="31"/>
      <c r="E126" s="31"/>
      <c r="F126" s="31"/>
      <c r="G126" s="25">
        <f t="shared" si="5"/>
        <v>0</v>
      </c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27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0</v>
      </c>
      <c r="AE126" s="27">
        <f t="shared" si="7"/>
        <v>0</v>
      </c>
      <c r="AF126" s="33"/>
      <c r="AG126" s="34"/>
      <c r="AH126" s="34"/>
      <c r="AI126" s="8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27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7">
        <f t="shared" si="6"/>
        <v>0</v>
      </c>
      <c r="AW126" s="30" t="str">
        <f t="shared" si="8"/>
        <v xml:space="preserve"> </v>
      </c>
      <c r="AX126" s="30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81"/>
    </row>
    <row r="127" spans="1:51" x14ac:dyDescent="0.25">
      <c r="A127" s="31">
        <v>118</v>
      </c>
      <c r="B127" s="31"/>
      <c r="C127" s="31"/>
      <c r="D127" s="31"/>
      <c r="E127" s="31"/>
      <c r="F127" s="31"/>
      <c r="G127" s="25">
        <f t="shared" si="5"/>
        <v>0</v>
      </c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27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0</v>
      </c>
      <c r="AE127" s="27">
        <f t="shared" si="7"/>
        <v>0</v>
      </c>
      <c r="AF127" s="33"/>
      <c r="AG127" s="34"/>
      <c r="AH127" s="34"/>
      <c r="AI127" s="8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27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0</v>
      </c>
      <c r="AV127" s="27">
        <f t="shared" si="6"/>
        <v>0</v>
      </c>
      <c r="AW127" s="30" t="str">
        <f t="shared" si="8"/>
        <v xml:space="preserve"> </v>
      </c>
      <c r="AX127" s="30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81"/>
    </row>
    <row r="128" spans="1:51" x14ac:dyDescent="0.25">
      <c r="A128" s="31">
        <v>119</v>
      </c>
      <c r="B128" s="31"/>
      <c r="C128" s="31"/>
      <c r="D128" s="31"/>
      <c r="E128" s="31"/>
      <c r="F128" s="31"/>
      <c r="G128" s="25">
        <f t="shared" si="5"/>
        <v>0</v>
      </c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27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0</v>
      </c>
      <c r="AE128" s="27">
        <f t="shared" si="7"/>
        <v>0</v>
      </c>
      <c r="AF128" s="33"/>
      <c r="AG128" s="34"/>
      <c r="AH128" s="34"/>
      <c r="AI128" s="8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27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7">
        <f t="shared" si="6"/>
        <v>0</v>
      </c>
      <c r="AW128" s="30" t="str">
        <f t="shared" si="8"/>
        <v xml:space="preserve"> </v>
      </c>
      <c r="AX128" s="30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81"/>
    </row>
    <row r="129" spans="1:51" x14ac:dyDescent="0.25">
      <c r="A129" s="31">
        <v>120</v>
      </c>
      <c r="B129" s="31"/>
      <c r="C129" s="31"/>
      <c r="D129" s="31"/>
      <c r="E129" s="31"/>
      <c r="F129" s="31"/>
      <c r="G129" s="25">
        <f t="shared" si="5"/>
        <v>0</v>
      </c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27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0</v>
      </c>
      <c r="AE129" s="27">
        <f t="shared" si="7"/>
        <v>0</v>
      </c>
      <c r="AF129" s="33"/>
      <c r="AG129" s="34"/>
      <c r="AH129" s="34"/>
      <c r="AI129" s="8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27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0</v>
      </c>
      <c r="AV129" s="27">
        <f t="shared" si="6"/>
        <v>0</v>
      </c>
      <c r="AW129" s="30" t="str">
        <f t="shared" si="8"/>
        <v xml:space="preserve"> </v>
      </c>
      <c r="AX129" s="30" t="str">
        <f>IFERROR(IF(VLOOKUP(C129,'Overdue Credits'!$A:$F,6,0)&gt;2,"High Risk Customer",IF(VLOOKUP(C129,'Overdue Credits'!$A:$F,6,0)&gt;0,"Medium Risk Customer","Low Risk Customer")),"Low Risk Customer")</f>
        <v>Low Risk Customer</v>
      </c>
      <c r="AY129" s="81"/>
    </row>
    <row r="130" spans="1:51" x14ac:dyDescent="0.25">
      <c r="A130" s="31">
        <v>121</v>
      </c>
      <c r="B130" s="31"/>
      <c r="C130" s="31"/>
      <c r="D130" s="31"/>
      <c r="E130" s="31"/>
      <c r="F130" s="31"/>
      <c r="G130" s="25">
        <f t="shared" si="5"/>
        <v>0</v>
      </c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27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0</v>
      </c>
      <c r="AE130" s="27">
        <f t="shared" si="7"/>
        <v>0</v>
      </c>
      <c r="AF130" s="33"/>
      <c r="AG130" s="34"/>
      <c r="AH130" s="34"/>
      <c r="AI130" s="8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27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7">
        <f t="shared" si="6"/>
        <v>0</v>
      </c>
      <c r="AW130" s="30" t="str">
        <f t="shared" si="8"/>
        <v xml:space="preserve"> </v>
      </c>
      <c r="AX130" s="30" t="str">
        <f>IFERROR(IF(VLOOKUP(C130,'Overdue Credits'!$A:$F,6,0)&gt;2,"High Risk Customer",IF(VLOOKUP(C130,'Overdue Credits'!$A:$F,6,0)&gt;0,"Medium Risk Customer","Low Risk Customer")),"Low Risk Customer")</f>
        <v>Low Risk Customer</v>
      </c>
      <c r="AY130" s="81"/>
    </row>
    <row r="131" spans="1:51" x14ac:dyDescent="0.25">
      <c r="A131" s="31">
        <v>122</v>
      </c>
      <c r="B131" s="31"/>
      <c r="C131" s="31"/>
      <c r="D131" s="31"/>
      <c r="E131" s="31"/>
      <c r="F131" s="31"/>
      <c r="G131" s="25">
        <f t="shared" si="5"/>
        <v>0</v>
      </c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27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0</v>
      </c>
      <c r="AE131" s="27">
        <f t="shared" si="7"/>
        <v>0</v>
      </c>
      <c r="AF131" s="33"/>
      <c r="AG131" s="34"/>
      <c r="AH131" s="34"/>
      <c r="AI131" s="8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27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7">
        <f t="shared" si="6"/>
        <v>0</v>
      </c>
      <c r="AW131" s="30" t="str">
        <f t="shared" si="8"/>
        <v xml:space="preserve"> </v>
      </c>
      <c r="AX131" s="30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81"/>
    </row>
    <row r="132" spans="1:51" x14ac:dyDescent="0.25">
      <c r="A132" s="31">
        <v>123</v>
      </c>
      <c r="B132" s="31"/>
      <c r="C132" s="31"/>
      <c r="D132" s="31"/>
      <c r="E132" s="31"/>
      <c r="F132" s="31"/>
      <c r="G132" s="25">
        <f t="shared" si="5"/>
        <v>0</v>
      </c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27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0</v>
      </c>
      <c r="AE132" s="27">
        <f t="shared" si="7"/>
        <v>0</v>
      </c>
      <c r="AF132" s="33"/>
      <c r="AG132" s="34"/>
      <c r="AH132" s="34"/>
      <c r="AI132" s="8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27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7">
        <f t="shared" si="6"/>
        <v>0</v>
      </c>
      <c r="AW132" s="30" t="str">
        <f t="shared" si="8"/>
        <v xml:space="preserve"> </v>
      </c>
      <c r="AX132" s="30" t="str">
        <f>IFERROR(IF(VLOOKUP(C132,'Overdue Credits'!$A:$F,6,0)&gt;2,"High Risk Customer",IF(VLOOKUP(C132,'Overdue Credits'!$A:$F,6,0)&gt;0,"Medium Risk Customer","Low Risk Customer")),"Low Risk Customer")</f>
        <v>Low Risk Customer</v>
      </c>
      <c r="AY132" s="81"/>
    </row>
    <row r="133" spans="1:51" x14ac:dyDescent="0.25">
      <c r="A133" s="31">
        <v>124</v>
      </c>
      <c r="B133" s="31"/>
      <c r="C133" s="31"/>
      <c r="D133" s="31"/>
      <c r="E133" s="31"/>
      <c r="F133" s="31"/>
      <c r="G133" s="25">
        <f t="shared" si="5"/>
        <v>0</v>
      </c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27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0</v>
      </c>
      <c r="AE133" s="27">
        <f t="shared" si="7"/>
        <v>0</v>
      </c>
      <c r="AF133" s="33"/>
      <c r="AG133" s="34"/>
      <c r="AH133" s="34"/>
      <c r="AI133" s="8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27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0</v>
      </c>
      <c r="AV133" s="27">
        <f t="shared" si="6"/>
        <v>0</v>
      </c>
      <c r="AW133" s="30" t="str">
        <f t="shared" si="8"/>
        <v xml:space="preserve"> </v>
      </c>
      <c r="AX133" s="30" t="str">
        <f>IFERROR(IF(VLOOKUP(C133,'Overdue Credits'!$A:$F,6,0)&gt;2,"High Risk Customer",IF(VLOOKUP(C133,'Overdue Credits'!$A:$F,6,0)&gt;0,"Medium Risk Customer","Low Risk Customer")),"Low Risk Customer")</f>
        <v>Low Risk Customer</v>
      </c>
      <c r="AY133" s="81"/>
    </row>
    <row r="134" spans="1:51" x14ac:dyDescent="0.25">
      <c r="A134" s="31">
        <v>125</v>
      </c>
      <c r="B134" s="31"/>
      <c r="C134" s="31"/>
      <c r="D134" s="31"/>
      <c r="E134" s="31"/>
      <c r="F134" s="31"/>
      <c r="G134" s="25">
        <f t="shared" si="5"/>
        <v>0</v>
      </c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27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0</v>
      </c>
      <c r="AE134" s="27">
        <f t="shared" si="7"/>
        <v>0</v>
      </c>
      <c r="AF134" s="33"/>
      <c r="AG134" s="34"/>
      <c r="AH134" s="34"/>
      <c r="AI134" s="8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27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7">
        <f t="shared" si="6"/>
        <v>0</v>
      </c>
      <c r="AW134" s="30" t="str">
        <f t="shared" si="8"/>
        <v xml:space="preserve"> </v>
      </c>
      <c r="AX134" s="30" t="str">
        <f>IFERROR(IF(VLOOKUP(C134,'Overdue Credits'!$A:$F,6,0)&gt;2,"High Risk Customer",IF(VLOOKUP(C134,'Overdue Credits'!$A:$F,6,0)&gt;0,"Medium Risk Customer","Low Risk Customer")),"Low Risk Customer")</f>
        <v>Low Risk Customer</v>
      </c>
      <c r="AY134" s="81"/>
    </row>
    <row r="135" spans="1:51" x14ac:dyDescent="0.25">
      <c r="A135" s="31">
        <v>126</v>
      </c>
      <c r="B135" s="31"/>
      <c r="C135" s="31"/>
      <c r="D135" s="31"/>
      <c r="E135" s="31"/>
      <c r="F135" s="31"/>
      <c r="G135" s="25">
        <f t="shared" si="5"/>
        <v>0</v>
      </c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27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0</v>
      </c>
      <c r="AE135" s="27">
        <f t="shared" si="7"/>
        <v>0</v>
      </c>
      <c r="AF135" s="33"/>
      <c r="AG135" s="34"/>
      <c r="AH135" s="34"/>
      <c r="AI135" s="8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27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7">
        <f t="shared" si="6"/>
        <v>0</v>
      </c>
      <c r="AW135" s="30" t="str">
        <f t="shared" si="8"/>
        <v xml:space="preserve"> </v>
      </c>
      <c r="AX135" s="30" t="str">
        <f>IFERROR(IF(VLOOKUP(C135,'Overdue Credits'!$A:$F,6,0)&gt;2,"High Risk Customer",IF(VLOOKUP(C135,'Overdue Credits'!$A:$F,6,0)&gt;0,"Medium Risk Customer","Low Risk Customer")),"Low Risk Customer")</f>
        <v>Low Risk Customer</v>
      </c>
      <c r="AY135" s="81"/>
    </row>
    <row r="136" spans="1:51" x14ac:dyDescent="0.25">
      <c r="A136" s="31">
        <v>127</v>
      </c>
      <c r="B136" s="31"/>
      <c r="C136" s="31"/>
      <c r="D136" s="31"/>
      <c r="E136" s="31"/>
      <c r="F136" s="31"/>
      <c r="G136" s="25">
        <f t="shared" si="5"/>
        <v>0</v>
      </c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27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0</v>
      </c>
      <c r="AE136" s="27">
        <f t="shared" si="7"/>
        <v>0</v>
      </c>
      <c r="AF136" s="33"/>
      <c r="AG136" s="34"/>
      <c r="AH136" s="34"/>
      <c r="AI136" s="8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27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7">
        <f t="shared" si="6"/>
        <v>0</v>
      </c>
      <c r="AW136" s="30" t="str">
        <f t="shared" si="8"/>
        <v xml:space="preserve"> </v>
      </c>
      <c r="AX136" s="30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81"/>
    </row>
    <row r="137" spans="1:51" x14ac:dyDescent="0.25">
      <c r="A137" s="31">
        <v>128</v>
      </c>
      <c r="B137" s="31"/>
      <c r="C137" s="31"/>
      <c r="D137" s="31"/>
      <c r="E137" s="31"/>
      <c r="F137" s="31"/>
      <c r="G137" s="25">
        <f t="shared" ref="G137:G198" si="9">SUM(H137:AB137)</f>
        <v>0</v>
      </c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27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0</v>
      </c>
      <c r="AE137" s="27">
        <f t="shared" si="7"/>
        <v>0</v>
      </c>
      <c r="AF137" s="33"/>
      <c r="AG137" s="34"/>
      <c r="AH137" s="34"/>
      <c r="AI137" s="8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27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7">
        <f t="shared" si="6"/>
        <v>0</v>
      </c>
      <c r="AW137" s="30" t="str">
        <f t="shared" si="8"/>
        <v xml:space="preserve"> </v>
      </c>
      <c r="AX137" s="30" t="str">
        <f>IFERROR(IF(VLOOKUP(C137,'Overdue Credits'!$A:$F,6,0)&gt;2,"High Risk Customer",IF(VLOOKUP(C137,'Overdue Credits'!$A:$F,6,0)&gt;0,"Medium Risk Customer","Low Risk Customer")),"Low Risk Customer")</f>
        <v>Low Risk Customer</v>
      </c>
      <c r="AY137" s="81"/>
    </row>
    <row r="138" spans="1:51" x14ac:dyDescent="0.25">
      <c r="A138" s="31">
        <v>129</v>
      </c>
      <c r="B138" s="31"/>
      <c r="C138" s="31"/>
      <c r="D138" s="31"/>
      <c r="E138" s="31"/>
      <c r="F138" s="31"/>
      <c r="G138" s="25">
        <f t="shared" si="9"/>
        <v>0</v>
      </c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27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0</v>
      </c>
      <c r="AE138" s="27">
        <f t="shared" si="7"/>
        <v>0</v>
      </c>
      <c r="AF138" s="33"/>
      <c r="AG138" s="34"/>
      <c r="AH138" s="34"/>
      <c r="AI138" s="8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27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0</v>
      </c>
      <c r="AV138" s="27">
        <f t="shared" ref="AV138:AV198" si="10">AC138*0.35</f>
        <v>0</v>
      </c>
      <c r="AW138" s="30" t="str">
        <f t="shared" si="8"/>
        <v xml:space="preserve"> </v>
      </c>
      <c r="AX138" s="30" t="str">
        <f>IFERROR(IF(VLOOKUP(C138,'Overdue Credits'!$A:$F,6,0)&gt;2,"High Risk Customer",IF(VLOOKUP(C138,'Overdue Credits'!$A:$F,6,0)&gt;0,"Medium Risk Customer","Low Risk Customer")),"Low Risk Customer")</f>
        <v>Low Risk Customer</v>
      </c>
      <c r="AY138" s="81"/>
    </row>
    <row r="139" spans="1:51" x14ac:dyDescent="0.25">
      <c r="A139" s="31">
        <v>130</v>
      </c>
      <c r="B139" s="31"/>
      <c r="C139" s="31"/>
      <c r="D139" s="31"/>
      <c r="E139" s="31"/>
      <c r="F139" s="31"/>
      <c r="G139" s="25">
        <f t="shared" si="9"/>
        <v>0</v>
      </c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27">
        <f>(VLOOKUP($H$8,Prices[],2,FALSE)*H139)+(VLOOKUP($I$8,Prices[],2,FALSE)*I139)+(VLOOKUP($J$8,Prices[],2,FALSE)*J139)+(VLOOKUP($K$8,Prices[],2,FALSE)*K139)+(VLOOKUP($L$8,Prices[],2,FALSE)*L139)+(VLOOKUP($M$8,Prices[],2,FALSE)*M139)+(VLOOKUP($N$8,Prices[],2,FALSE)*N139)+(VLOOKUP($T$8,Prices[],2,FALSE)*T139)+(VLOOKUP($U$8,Prices[],2,FALSE)*U139)+(VLOOKUP($V$8,Prices[],2,FALSE)*V139)+(VLOOKUP($W$8,Prices[],2,FALSE)*W139)+(VLOOKUP($X$8,Prices[],2,FALSE)*X139)+(VLOOKUP($Y$8,Prices[],2,FALSE)*Y139)+(VLOOKUP($Z$8,Prices[],2,FALSE)*Z139)+(VLOOKUP($AB$8,Prices[],2,FALSE)*AB139)+(VLOOKUP($O$8,Prices[],2,FALSE)*O139)+(VLOOKUP($P$8,Prices[],2,FALSE)*P139)+(VLOOKUP($Q$8,Prices[],2,FALSE)*Q139)+(VLOOKUP($R$8,Prices[],2,FALSE)*R139)+(VLOOKUP($AA$8,Prices[],2,FALSE)*AA139)+(VLOOKUP($S$8,Prices[],2,FALSE)*S139)</f>
        <v>0</v>
      </c>
      <c r="AE139" s="27">
        <f t="shared" si="7"/>
        <v>0</v>
      </c>
      <c r="AF139" s="33"/>
      <c r="AG139" s="34"/>
      <c r="AH139" s="34"/>
      <c r="AI139" s="8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27">
        <f>(VLOOKUP($AF$8,Prices[],2,FALSE)*AF139)+(VLOOKUP($AG$8,Prices[],2,FALSE)*AG139)+(VLOOKUP($AH$8,Prices[],2,FALSE)*AH139)+(VLOOKUP($AI$8,Prices[],2,FALSE)*AI139)+(VLOOKUP($AJ$8,Prices[],2,FALSE)*AJ139)+(VLOOKUP($AK$8,Prices[],2,FALSE)*AK139)+(VLOOKUP($AL$8,Prices[],2,FALSE)*AL139)+(VLOOKUP($AM$8,Prices[],2,FALSE)*AM139)+(VLOOKUP($AN$8,Prices[],2,FALSE)*AN139)+(VLOOKUP($AO$8,Prices[],2,FALSE)*AO139)+(VLOOKUP($AP$8,Prices[],2,FALSE)*AP139)+(VLOOKUP($AT$8,Prices[],2,FALSE)*AT139)+(VLOOKUP($AQ$8,Prices[],2,FALSE)*AQ139)+(VLOOKUP($AR$8,Prices[],2,FALSE)*AR139)+(VLOOKUP($AS$8,Prices[],2,FALSE)*AS139)</f>
        <v>0</v>
      </c>
      <c r="AV139" s="27">
        <f t="shared" si="10"/>
        <v>0</v>
      </c>
      <c r="AW139" s="30" t="str">
        <f t="shared" si="8"/>
        <v xml:space="preserve"> </v>
      </c>
      <c r="AX139" s="30" t="str">
        <f>IFERROR(IF(VLOOKUP(C139,'Overdue Credits'!$A:$F,6,0)&gt;2,"High Risk Customer",IF(VLOOKUP(C139,'Overdue Credits'!$A:$F,6,0)&gt;0,"Medium Risk Customer","Low Risk Customer")),"Low Risk Customer")</f>
        <v>Low Risk Customer</v>
      </c>
      <c r="AY139" s="81"/>
    </row>
    <row r="140" spans="1:51" x14ac:dyDescent="0.25">
      <c r="A140" s="31">
        <v>131</v>
      </c>
      <c r="B140" s="31"/>
      <c r="C140" s="31"/>
      <c r="D140" s="31"/>
      <c r="E140" s="31"/>
      <c r="F140" s="31"/>
      <c r="G140" s="25">
        <f t="shared" si="9"/>
        <v>0</v>
      </c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27">
        <f>(VLOOKUP($H$8,Prices[],2,FALSE)*H140)+(VLOOKUP($I$8,Prices[],2,FALSE)*I140)+(VLOOKUP($J$8,Prices[],2,FALSE)*J140)+(VLOOKUP($K$8,Prices[],2,FALSE)*K140)+(VLOOKUP($L$8,Prices[],2,FALSE)*L140)+(VLOOKUP($M$8,Prices[],2,FALSE)*M140)+(VLOOKUP($N$8,Prices[],2,FALSE)*N140)+(VLOOKUP($T$8,Prices[],2,FALSE)*T140)+(VLOOKUP($U$8,Prices[],2,FALSE)*U140)+(VLOOKUP($V$8,Prices[],2,FALSE)*V140)+(VLOOKUP($W$8,Prices[],2,FALSE)*W140)+(VLOOKUP($X$8,Prices[],2,FALSE)*X140)+(VLOOKUP($Y$8,Prices[],2,FALSE)*Y140)+(VLOOKUP($Z$8,Prices[],2,FALSE)*Z140)+(VLOOKUP($AB$8,Prices[],2,FALSE)*AB140)+(VLOOKUP($O$8,Prices[],2,FALSE)*O140)+(VLOOKUP($P$8,Prices[],2,FALSE)*P140)+(VLOOKUP($Q$8,Prices[],2,FALSE)*Q140)+(VLOOKUP($R$8,Prices[],2,FALSE)*R140)+(VLOOKUP($AA$8,Prices[],2,FALSE)*AA140)+(VLOOKUP($S$8,Prices[],2,FALSE)*S140)</f>
        <v>0</v>
      </c>
      <c r="AE140" s="27">
        <f t="shared" si="7"/>
        <v>0</v>
      </c>
      <c r="AF140" s="33"/>
      <c r="AG140" s="34"/>
      <c r="AH140" s="34"/>
      <c r="AI140" s="8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27">
        <f>(VLOOKUP($AF$8,Prices[],2,FALSE)*AF140)+(VLOOKUP($AG$8,Prices[],2,FALSE)*AG140)+(VLOOKUP($AH$8,Prices[],2,FALSE)*AH140)+(VLOOKUP($AI$8,Prices[],2,FALSE)*AI140)+(VLOOKUP($AJ$8,Prices[],2,FALSE)*AJ140)+(VLOOKUP($AK$8,Prices[],2,FALSE)*AK140)+(VLOOKUP($AL$8,Prices[],2,FALSE)*AL140)+(VLOOKUP($AM$8,Prices[],2,FALSE)*AM140)+(VLOOKUP($AN$8,Prices[],2,FALSE)*AN140)+(VLOOKUP($AO$8,Prices[],2,FALSE)*AO140)+(VLOOKUP($AP$8,Prices[],2,FALSE)*AP140)+(VLOOKUP($AT$8,Prices[],2,FALSE)*AT140)+(VLOOKUP($AQ$8,Prices[],2,FALSE)*AQ140)+(VLOOKUP($AR$8,Prices[],2,FALSE)*AR140)+(VLOOKUP($AS$8,Prices[],2,FALSE)*AS140)</f>
        <v>0</v>
      </c>
      <c r="AV140" s="27">
        <f t="shared" si="10"/>
        <v>0</v>
      </c>
      <c r="AW140" s="30" t="str">
        <f t="shared" si="8"/>
        <v xml:space="preserve"> </v>
      </c>
      <c r="AX140" s="30" t="str">
        <f>IFERROR(IF(VLOOKUP(C140,'Overdue Credits'!$A:$F,6,0)&gt;2,"High Risk Customer",IF(VLOOKUP(C140,'Overdue Credits'!$A:$F,6,0)&gt;0,"Medium Risk Customer","Low Risk Customer")),"Low Risk Customer")</f>
        <v>Low Risk Customer</v>
      </c>
      <c r="AY140" s="81"/>
    </row>
    <row r="141" spans="1:51" x14ac:dyDescent="0.25">
      <c r="A141" s="31">
        <v>132</v>
      </c>
      <c r="B141" s="31"/>
      <c r="C141" s="31"/>
      <c r="D141" s="31"/>
      <c r="E141" s="31"/>
      <c r="F141" s="31"/>
      <c r="G141" s="25">
        <f t="shared" si="9"/>
        <v>0</v>
      </c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27">
        <f>(VLOOKUP($H$8,Prices[],2,FALSE)*H141)+(VLOOKUP($I$8,Prices[],2,FALSE)*I141)+(VLOOKUP($J$8,Prices[],2,FALSE)*J141)+(VLOOKUP($K$8,Prices[],2,FALSE)*K141)+(VLOOKUP($L$8,Prices[],2,FALSE)*L141)+(VLOOKUP($M$8,Prices[],2,FALSE)*M141)+(VLOOKUP($N$8,Prices[],2,FALSE)*N141)+(VLOOKUP($T$8,Prices[],2,FALSE)*T141)+(VLOOKUP($U$8,Prices[],2,FALSE)*U141)+(VLOOKUP($V$8,Prices[],2,FALSE)*V141)+(VLOOKUP($W$8,Prices[],2,FALSE)*W141)+(VLOOKUP($X$8,Prices[],2,FALSE)*X141)+(VLOOKUP($Y$8,Prices[],2,FALSE)*Y141)+(VLOOKUP($Z$8,Prices[],2,FALSE)*Z141)+(VLOOKUP($AB$8,Prices[],2,FALSE)*AB141)+(VLOOKUP($O$8,Prices[],2,FALSE)*O141)+(VLOOKUP($P$8,Prices[],2,FALSE)*P141)+(VLOOKUP($Q$8,Prices[],2,FALSE)*Q141)+(VLOOKUP($R$8,Prices[],2,FALSE)*R141)+(VLOOKUP($AA$8,Prices[],2,FALSE)*AA141)+(VLOOKUP($S$8,Prices[],2,FALSE)*S141)</f>
        <v>0</v>
      </c>
      <c r="AE141" s="27">
        <f t="shared" si="7"/>
        <v>0</v>
      </c>
      <c r="AF141" s="33"/>
      <c r="AG141" s="34"/>
      <c r="AH141" s="34"/>
      <c r="AI141" s="8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27">
        <f>(VLOOKUP($AF$8,Prices[],2,FALSE)*AF141)+(VLOOKUP($AG$8,Prices[],2,FALSE)*AG141)+(VLOOKUP($AH$8,Prices[],2,FALSE)*AH141)+(VLOOKUP($AI$8,Prices[],2,FALSE)*AI141)+(VLOOKUP($AJ$8,Prices[],2,FALSE)*AJ141)+(VLOOKUP($AK$8,Prices[],2,FALSE)*AK141)+(VLOOKUP($AL$8,Prices[],2,FALSE)*AL141)+(VLOOKUP($AM$8,Prices[],2,FALSE)*AM141)+(VLOOKUP($AN$8,Prices[],2,FALSE)*AN141)+(VLOOKUP($AO$8,Prices[],2,FALSE)*AO141)+(VLOOKUP($AP$8,Prices[],2,FALSE)*AP141)+(VLOOKUP($AT$8,Prices[],2,FALSE)*AT141)+(VLOOKUP($AQ$8,Prices[],2,FALSE)*AQ141)+(VLOOKUP($AR$8,Prices[],2,FALSE)*AR141)+(VLOOKUP($AS$8,Prices[],2,FALSE)*AS141)</f>
        <v>0</v>
      </c>
      <c r="AV141" s="27">
        <f t="shared" si="10"/>
        <v>0</v>
      </c>
      <c r="AW141" s="30" t="str">
        <f t="shared" si="8"/>
        <v xml:space="preserve"> </v>
      </c>
      <c r="AX141" s="30" t="str">
        <f>IFERROR(IF(VLOOKUP(C141,'Overdue Credits'!$A:$F,6,0)&gt;2,"High Risk Customer",IF(VLOOKUP(C141,'Overdue Credits'!$A:$F,6,0)&gt;0,"Medium Risk Customer","Low Risk Customer")),"Low Risk Customer")</f>
        <v>Low Risk Customer</v>
      </c>
      <c r="AY141" s="81"/>
    </row>
    <row r="142" spans="1:51" x14ac:dyDescent="0.25">
      <c r="A142" s="31">
        <v>133</v>
      </c>
      <c r="B142" s="31"/>
      <c r="C142" s="31"/>
      <c r="D142" s="31"/>
      <c r="E142" s="31"/>
      <c r="F142" s="31"/>
      <c r="G142" s="25">
        <f t="shared" si="9"/>
        <v>0</v>
      </c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27">
        <f>(VLOOKUP($H$8,Prices[],2,FALSE)*H142)+(VLOOKUP($I$8,Prices[],2,FALSE)*I142)+(VLOOKUP($J$8,Prices[],2,FALSE)*J142)+(VLOOKUP($K$8,Prices[],2,FALSE)*K142)+(VLOOKUP($L$8,Prices[],2,FALSE)*L142)+(VLOOKUP($M$8,Prices[],2,FALSE)*M142)+(VLOOKUP($N$8,Prices[],2,FALSE)*N142)+(VLOOKUP($T$8,Prices[],2,FALSE)*T142)+(VLOOKUP($U$8,Prices[],2,FALSE)*U142)+(VLOOKUP($V$8,Prices[],2,FALSE)*V142)+(VLOOKUP($W$8,Prices[],2,FALSE)*W142)+(VLOOKUP($X$8,Prices[],2,FALSE)*X142)+(VLOOKUP($Y$8,Prices[],2,FALSE)*Y142)+(VLOOKUP($Z$8,Prices[],2,FALSE)*Z142)+(VLOOKUP($AB$8,Prices[],2,FALSE)*AB142)+(VLOOKUP($O$8,Prices[],2,FALSE)*O142)+(VLOOKUP($P$8,Prices[],2,FALSE)*P142)+(VLOOKUP($Q$8,Prices[],2,FALSE)*Q142)+(VLOOKUP($R$8,Prices[],2,FALSE)*R142)+(VLOOKUP($AA$8,Prices[],2,FALSE)*AA142)+(VLOOKUP($S$8,Prices[],2,FALSE)*S142)</f>
        <v>0</v>
      </c>
      <c r="AE142" s="27">
        <f t="shared" ref="AE142:AE198" si="11">SUM(AF142:AT142)</f>
        <v>0</v>
      </c>
      <c r="AF142" s="33"/>
      <c r="AG142" s="34"/>
      <c r="AH142" s="34"/>
      <c r="AI142" s="8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27">
        <f>(VLOOKUP($AF$8,Prices[],2,FALSE)*AF142)+(VLOOKUP($AG$8,Prices[],2,FALSE)*AG142)+(VLOOKUP($AH$8,Prices[],2,FALSE)*AH142)+(VLOOKUP($AI$8,Prices[],2,FALSE)*AI142)+(VLOOKUP($AJ$8,Prices[],2,FALSE)*AJ142)+(VLOOKUP($AK$8,Prices[],2,FALSE)*AK142)+(VLOOKUP($AL$8,Prices[],2,FALSE)*AL142)+(VLOOKUP($AM$8,Prices[],2,FALSE)*AM142)+(VLOOKUP($AN$8,Prices[],2,FALSE)*AN142)+(VLOOKUP($AO$8,Prices[],2,FALSE)*AO142)+(VLOOKUP($AP$8,Prices[],2,FALSE)*AP142)+(VLOOKUP($AT$8,Prices[],2,FALSE)*AT142)+(VLOOKUP($AQ$8,Prices[],2,FALSE)*AQ142)+(VLOOKUP($AR$8,Prices[],2,FALSE)*AR142)+(VLOOKUP($AS$8,Prices[],2,FALSE)*AS142)</f>
        <v>0</v>
      </c>
      <c r="AV142" s="27">
        <f t="shared" si="10"/>
        <v>0</v>
      </c>
      <c r="AW142" s="30" t="str">
        <f t="shared" si="8"/>
        <v xml:space="preserve"> </v>
      </c>
      <c r="AX142" s="30" t="str">
        <f>IFERROR(IF(VLOOKUP(C142,'Overdue Credits'!$A:$F,6,0)&gt;2,"High Risk Customer",IF(VLOOKUP(C142,'Overdue Credits'!$A:$F,6,0)&gt;0,"Medium Risk Customer","Low Risk Customer")),"Low Risk Customer")</f>
        <v>Low Risk Customer</v>
      </c>
      <c r="AY142" s="81"/>
    </row>
    <row r="143" spans="1:51" x14ac:dyDescent="0.25">
      <c r="A143" s="31">
        <v>134</v>
      </c>
      <c r="B143" s="31"/>
      <c r="C143" s="31"/>
      <c r="D143" s="31"/>
      <c r="E143" s="31"/>
      <c r="F143" s="31"/>
      <c r="G143" s="25">
        <f t="shared" si="9"/>
        <v>0</v>
      </c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27">
        <f>(VLOOKUP($H$8,Prices[],2,FALSE)*H143)+(VLOOKUP($I$8,Prices[],2,FALSE)*I143)+(VLOOKUP($J$8,Prices[],2,FALSE)*J143)+(VLOOKUP($K$8,Prices[],2,FALSE)*K143)+(VLOOKUP($L$8,Prices[],2,FALSE)*L143)+(VLOOKUP($M$8,Prices[],2,FALSE)*M143)+(VLOOKUP($N$8,Prices[],2,FALSE)*N143)+(VLOOKUP($T$8,Prices[],2,FALSE)*T143)+(VLOOKUP($U$8,Prices[],2,FALSE)*U143)+(VLOOKUP($V$8,Prices[],2,FALSE)*V143)+(VLOOKUP($W$8,Prices[],2,FALSE)*W143)+(VLOOKUP($X$8,Prices[],2,FALSE)*X143)+(VLOOKUP($Y$8,Prices[],2,FALSE)*Y143)+(VLOOKUP($Z$8,Prices[],2,FALSE)*Z143)+(VLOOKUP($AB$8,Prices[],2,FALSE)*AB143)+(VLOOKUP($O$8,Prices[],2,FALSE)*O143)+(VLOOKUP($P$8,Prices[],2,FALSE)*P143)+(VLOOKUP($Q$8,Prices[],2,FALSE)*Q143)+(VLOOKUP($R$8,Prices[],2,FALSE)*R143)+(VLOOKUP($AA$8,Prices[],2,FALSE)*AA143)+(VLOOKUP($S$8,Prices[],2,FALSE)*S143)</f>
        <v>0</v>
      </c>
      <c r="AE143" s="27">
        <f t="shared" si="11"/>
        <v>0</v>
      </c>
      <c r="AF143" s="33"/>
      <c r="AG143" s="34"/>
      <c r="AH143" s="34"/>
      <c r="AI143" s="8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27">
        <f>(VLOOKUP($AF$8,Prices[],2,FALSE)*AF143)+(VLOOKUP($AG$8,Prices[],2,FALSE)*AG143)+(VLOOKUP($AH$8,Prices[],2,FALSE)*AH143)+(VLOOKUP($AI$8,Prices[],2,FALSE)*AI143)+(VLOOKUP($AJ$8,Prices[],2,FALSE)*AJ143)+(VLOOKUP($AK$8,Prices[],2,FALSE)*AK143)+(VLOOKUP($AL$8,Prices[],2,FALSE)*AL143)+(VLOOKUP($AM$8,Prices[],2,FALSE)*AM143)+(VLOOKUP($AN$8,Prices[],2,FALSE)*AN143)+(VLOOKUP($AO$8,Prices[],2,FALSE)*AO143)+(VLOOKUP($AP$8,Prices[],2,FALSE)*AP143)+(VLOOKUP($AT$8,Prices[],2,FALSE)*AT143)+(VLOOKUP($AQ$8,Prices[],2,FALSE)*AQ143)+(VLOOKUP($AR$8,Prices[],2,FALSE)*AR143)+(VLOOKUP($AS$8,Prices[],2,FALSE)*AS143)</f>
        <v>0</v>
      </c>
      <c r="AV143" s="27">
        <f t="shared" si="10"/>
        <v>0</v>
      </c>
      <c r="AW143" s="30" t="str">
        <f t="shared" si="8"/>
        <v xml:space="preserve"> </v>
      </c>
      <c r="AX143" s="30" t="str">
        <f>IFERROR(IF(VLOOKUP(C143,'Overdue Credits'!$A:$F,6,0)&gt;2,"High Risk Customer",IF(VLOOKUP(C143,'Overdue Credits'!$A:$F,6,0)&gt;0,"Medium Risk Customer","Low Risk Customer")),"Low Risk Customer")</f>
        <v>Low Risk Customer</v>
      </c>
      <c r="AY143" s="81"/>
    </row>
    <row r="144" spans="1:51" x14ac:dyDescent="0.25">
      <c r="A144" s="31">
        <v>135</v>
      </c>
      <c r="B144" s="31"/>
      <c r="C144" s="31"/>
      <c r="D144" s="31"/>
      <c r="E144" s="31"/>
      <c r="F144" s="31"/>
      <c r="G144" s="25">
        <f t="shared" si="9"/>
        <v>0</v>
      </c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27">
        <f>(VLOOKUP($H$8,Prices[],2,FALSE)*H144)+(VLOOKUP($I$8,Prices[],2,FALSE)*I144)+(VLOOKUP($J$8,Prices[],2,FALSE)*J144)+(VLOOKUP($K$8,Prices[],2,FALSE)*K144)+(VLOOKUP($L$8,Prices[],2,FALSE)*L144)+(VLOOKUP($M$8,Prices[],2,FALSE)*M144)+(VLOOKUP($N$8,Prices[],2,FALSE)*N144)+(VLOOKUP($T$8,Prices[],2,FALSE)*T144)+(VLOOKUP($U$8,Prices[],2,FALSE)*U144)+(VLOOKUP($V$8,Prices[],2,FALSE)*V144)+(VLOOKUP($W$8,Prices[],2,FALSE)*W144)+(VLOOKUP($X$8,Prices[],2,FALSE)*X144)+(VLOOKUP($Y$8,Prices[],2,FALSE)*Y144)+(VLOOKUP($Z$8,Prices[],2,FALSE)*Z144)+(VLOOKUP($AB$8,Prices[],2,FALSE)*AB144)+(VLOOKUP($O$8,Prices[],2,FALSE)*O144)+(VLOOKUP($P$8,Prices[],2,FALSE)*P144)+(VLOOKUP($Q$8,Prices[],2,FALSE)*Q144)+(VLOOKUP($R$8,Prices[],2,FALSE)*R144)+(VLOOKUP($AA$8,Prices[],2,FALSE)*AA144)+(VLOOKUP($S$8,Prices[],2,FALSE)*S144)</f>
        <v>0</v>
      </c>
      <c r="AE144" s="27">
        <f t="shared" si="11"/>
        <v>0</v>
      </c>
      <c r="AF144" s="33"/>
      <c r="AG144" s="34"/>
      <c r="AH144" s="34"/>
      <c r="AI144" s="8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27">
        <f>(VLOOKUP($AF$8,Prices[],2,FALSE)*AF144)+(VLOOKUP($AG$8,Prices[],2,FALSE)*AG144)+(VLOOKUP($AH$8,Prices[],2,FALSE)*AH144)+(VLOOKUP($AI$8,Prices[],2,FALSE)*AI144)+(VLOOKUP($AJ$8,Prices[],2,FALSE)*AJ144)+(VLOOKUP($AK$8,Prices[],2,FALSE)*AK144)+(VLOOKUP($AL$8,Prices[],2,FALSE)*AL144)+(VLOOKUP($AM$8,Prices[],2,FALSE)*AM144)+(VLOOKUP($AN$8,Prices[],2,FALSE)*AN144)+(VLOOKUP($AO$8,Prices[],2,FALSE)*AO144)+(VLOOKUP($AP$8,Prices[],2,FALSE)*AP144)+(VLOOKUP($AT$8,Prices[],2,FALSE)*AT144)+(VLOOKUP($AQ$8,Prices[],2,FALSE)*AQ144)+(VLOOKUP($AR$8,Prices[],2,FALSE)*AR144)+(VLOOKUP($AS$8,Prices[],2,FALSE)*AS144)</f>
        <v>0</v>
      </c>
      <c r="AV144" s="27">
        <f t="shared" si="10"/>
        <v>0</v>
      </c>
      <c r="AW144" s="30" t="str">
        <f t="shared" si="8"/>
        <v xml:space="preserve"> </v>
      </c>
      <c r="AX144" s="30" t="str">
        <f>IFERROR(IF(VLOOKUP(C144,'Overdue Credits'!$A:$F,6,0)&gt;2,"High Risk Customer",IF(VLOOKUP(C144,'Overdue Credits'!$A:$F,6,0)&gt;0,"Medium Risk Customer","Low Risk Customer")),"Low Risk Customer")</f>
        <v>Low Risk Customer</v>
      </c>
      <c r="AY144" s="81"/>
    </row>
    <row r="145" spans="1:51" x14ac:dyDescent="0.25">
      <c r="A145" s="31">
        <v>136</v>
      </c>
      <c r="B145" s="31"/>
      <c r="C145" s="31"/>
      <c r="D145" s="31"/>
      <c r="E145" s="31"/>
      <c r="F145" s="31"/>
      <c r="G145" s="25">
        <f t="shared" si="9"/>
        <v>0</v>
      </c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27">
        <f>(VLOOKUP($H$8,Prices[],2,FALSE)*H145)+(VLOOKUP($I$8,Prices[],2,FALSE)*I145)+(VLOOKUP($J$8,Prices[],2,FALSE)*J145)+(VLOOKUP($K$8,Prices[],2,FALSE)*K145)+(VLOOKUP($L$8,Prices[],2,FALSE)*L145)+(VLOOKUP($M$8,Prices[],2,FALSE)*M145)+(VLOOKUP($N$8,Prices[],2,FALSE)*N145)+(VLOOKUP($T$8,Prices[],2,FALSE)*T145)+(VLOOKUP($U$8,Prices[],2,FALSE)*U145)+(VLOOKUP($V$8,Prices[],2,FALSE)*V145)+(VLOOKUP($W$8,Prices[],2,FALSE)*W145)+(VLOOKUP($X$8,Prices[],2,FALSE)*X145)+(VLOOKUP($Y$8,Prices[],2,FALSE)*Y145)+(VLOOKUP($Z$8,Prices[],2,FALSE)*Z145)+(VLOOKUP($AB$8,Prices[],2,FALSE)*AB145)+(VLOOKUP($O$8,Prices[],2,FALSE)*O145)+(VLOOKUP($P$8,Prices[],2,FALSE)*P145)+(VLOOKUP($Q$8,Prices[],2,FALSE)*Q145)+(VLOOKUP($R$8,Prices[],2,FALSE)*R145)+(VLOOKUP($AA$8,Prices[],2,FALSE)*AA145)+(VLOOKUP($S$8,Prices[],2,FALSE)*S145)</f>
        <v>0</v>
      </c>
      <c r="AE145" s="27">
        <f t="shared" si="11"/>
        <v>0</v>
      </c>
      <c r="AF145" s="33"/>
      <c r="AG145" s="34"/>
      <c r="AH145" s="34"/>
      <c r="AI145" s="8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27">
        <f>(VLOOKUP($AF$8,Prices[],2,FALSE)*AF145)+(VLOOKUP($AG$8,Prices[],2,FALSE)*AG145)+(VLOOKUP($AH$8,Prices[],2,FALSE)*AH145)+(VLOOKUP($AI$8,Prices[],2,FALSE)*AI145)+(VLOOKUP($AJ$8,Prices[],2,FALSE)*AJ145)+(VLOOKUP($AK$8,Prices[],2,FALSE)*AK145)+(VLOOKUP($AL$8,Prices[],2,FALSE)*AL145)+(VLOOKUP($AM$8,Prices[],2,FALSE)*AM145)+(VLOOKUP($AN$8,Prices[],2,FALSE)*AN145)+(VLOOKUP($AO$8,Prices[],2,FALSE)*AO145)+(VLOOKUP($AP$8,Prices[],2,FALSE)*AP145)+(VLOOKUP($AT$8,Prices[],2,FALSE)*AT145)+(VLOOKUP($AQ$8,Prices[],2,FALSE)*AQ145)+(VLOOKUP($AR$8,Prices[],2,FALSE)*AR145)+(VLOOKUP($AS$8,Prices[],2,FALSE)*AS145)</f>
        <v>0</v>
      </c>
      <c r="AV145" s="27">
        <f t="shared" si="10"/>
        <v>0</v>
      </c>
      <c r="AW145" s="30" t="str">
        <f t="shared" si="8"/>
        <v xml:space="preserve"> </v>
      </c>
      <c r="AX145" s="30" t="str">
        <f>IFERROR(IF(VLOOKUP(C145,'Overdue Credits'!$A:$F,6,0)&gt;2,"High Risk Customer",IF(VLOOKUP(C145,'Overdue Credits'!$A:$F,6,0)&gt;0,"Medium Risk Customer","Low Risk Customer")),"Low Risk Customer")</f>
        <v>Low Risk Customer</v>
      </c>
      <c r="AY145" s="81"/>
    </row>
    <row r="146" spans="1:51" x14ac:dyDescent="0.25">
      <c r="A146" s="31">
        <v>137</v>
      </c>
      <c r="B146" s="31"/>
      <c r="C146" s="31"/>
      <c r="D146" s="31"/>
      <c r="E146" s="31"/>
      <c r="F146" s="31"/>
      <c r="G146" s="25">
        <f t="shared" si="9"/>
        <v>0</v>
      </c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27">
        <f>(VLOOKUP($H$8,Prices[],2,FALSE)*H146)+(VLOOKUP($I$8,Prices[],2,FALSE)*I146)+(VLOOKUP($J$8,Prices[],2,FALSE)*J146)+(VLOOKUP($K$8,Prices[],2,FALSE)*K146)+(VLOOKUP($L$8,Prices[],2,FALSE)*L146)+(VLOOKUP($M$8,Prices[],2,FALSE)*M146)+(VLOOKUP($N$8,Prices[],2,FALSE)*N146)+(VLOOKUP($T$8,Prices[],2,FALSE)*T146)+(VLOOKUP($U$8,Prices[],2,FALSE)*U146)+(VLOOKUP($V$8,Prices[],2,FALSE)*V146)+(VLOOKUP($W$8,Prices[],2,FALSE)*W146)+(VLOOKUP($X$8,Prices[],2,FALSE)*X146)+(VLOOKUP($Y$8,Prices[],2,FALSE)*Y146)+(VLOOKUP($Z$8,Prices[],2,FALSE)*Z146)+(VLOOKUP($AB$8,Prices[],2,FALSE)*AB146)+(VLOOKUP($O$8,Prices[],2,FALSE)*O146)+(VLOOKUP($P$8,Prices[],2,FALSE)*P146)+(VLOOKUP($Q$8,Prices[],2,FALSE)*Q146)+(VLOOKUP($R$8,Prices[],2,FALSE)*R146)+(VLOOKUP($AA$8,Prices[],2,FALSE)*AA146)+(VLOOKUP($S$8,Prices[],2,FALSE)*S146)</f>
        <v>0</v>
      </c>
      <c r="AE146" s="27">
        <f t="shared" si="11"/>
        <v>0</v>
      </c>
      <c r="AF146" s="33"/>
      <c r="AG146" s="34"/>
      <c r="AH146" s="34"/>
      <c r="AI146" s="8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27">
        <f>(VLOOKUP($AF$8,Prices[],2,FALSE)*AF146)+(VLOOKUP($AG$8,Prices[],2,FALSE)*AG146)+(VLOOKUP($AH$8,Prices[],2,FALSE)*AH146)+(VLOOKUP($AI$8,Prices[],2,FALSE)*AI146)+(VLOOKUP($AJ$8,Prices[],2,FALSE)*AJ146)+(VLOOKUP($AK$8,Prices[],2,FALSE)*AK146)+(VLOOKUP($AL$8,Prices[],2,FALSE)*AL146)+(VLOOKUP($AM$8,Prices[],2,FALSE)*AM146)+(VLOOKUP($AN$8,Prices[],2,FALSE)*AN146)+(VLOOKUP($AO$8,Prices[],2,FALSE)*AO146)+(VLOOKUP($AP$8,Prices[],2,FALSE)*AP146)+(VLOOKUP($AT$8,Prices[],2,FALSE)*AT146)+(VLOOKUP($AQ$8,Prices[],2,FALSE)*AQ146)+(VLOOKUP($AR$8,Prices[],2,FALSE)*AR146)+(VLOOKUP($AS$8,Prices[],2,FALSE)*AS146)</f>
        <v>0</v>
      </c>
      <c r="AV146" s="27">
        <f t="shared" si="10"/>
        <v>0</v>
      </c>
      <c r="AW146" s="30" t="str">
        <f t="shared" si="8"/>
        <v xml:space="preserve"> </v>
      </c>
      <c r="AX146" s="30" t="str">
        <f>IFERROR(IF(VLOOKUP(C146,'Overdue Credits'!$A:$F,6,0)&gt;2,"High Risk Customer",IF(VLOOKUP(C146,'Overdue Credits'!$A:$F,6,0)&gt;0,"Medium Risk Customer","Low Risk Customer")),"Low Risk Customer")</f>
        <v>Low Risk Customer</v>
      </c>
      <c r="AY146" s="81"/>
    </row>
    <row r="147" spans="1:51" x14ac:dyDescent="0.25">
      <c r="A147" s="31">
        <v>138</v>
      </c>
      <c r="B147" s="31"/>
      <c r="C147" s="31"/>
      <c r="D147" s="31"/>
      <c r="E147" s="31"/>
      <c r="F147" s="31"/>
      <c r="G147" s="25">
        <f t="shared" si="9"/>
        <v>0</v>
      </c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27">
        <f>(VLOOKUP($H$8,Prices[],2,FALSE)*H147)+(VLOOKUP($I$8,Prices[],2,FALSE)*I147)+(VLOOKUP($J$8,Prices[],2,FALSE)*J147)+(VLOOKUP($K$8,Prices[],2,FALSE)*K147)+(VLOOKUP($L$8,Prices[],2,FALSE)*L147)+(VLOOKUP($M$8,Prices[],2,FALSE)*M147)+(VLOOKUP($N$8,Prices[],2,FALSE)*N147)+(VLOOKUP($T$8,Prices[],2,FALSE)*T147)+(VLOOKUP($U$8,Prices[],2,FALSE)*U147)+(VLOOKUP($V$8,Prices[],2,FALSE)*V147)+(VLOOKUP($W$8,Prices[],2,FALSE)*W147)+(VLOOKUP($X$8,Prices[],2,FALSE)*X147)+(VLOOKUP($Y$8,Prices[],2,FALSE)*Y147)+(VLOOKUP($Z$8,Prices[],2,FALSE)*Z147)+(VLOOKUP($AB$8,Prices[],2,FALSE)*AB147)+(VLOOKUP($O$8,Prices[],2,FALSE)*O147)+(VLOOKUP($P$8,Prices[],2,FALSE)*P147)+(VLOOKUP($Q$8,Prices[],2,FALSE)*Q147)+(VLOOKUP($R$8,Prices[],2,FALSE)*R147)+(VLOOKUP($AA$8,Prices[],2,FALSE)*AA147)+(VLOOKUP($S$8,Prices[],2,FALSE)*S147)</f>
        <v>0</v>
      </c>
      <c r="AE147" s="27">
        <f t="shared" si="11"/>
        <v>0</v>
      </c>
      <c r="AF147" s="33"/>
      <c r="AG147" s="34"/>
      <c r="AH147" s="34"/>
      <c r="AI147" s="8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27">
        <f>(VLOOKUP($AF$8,Prices[],2,FALSE)*AF147)+(VLOOKUP($AG$8,Prices[],2,FALSE)*AG147)+(VLOOKUP($AH$8,Prices[],2,FALSE)*AH147)+(VLOOKUP($AI$8,Prices[],2,FALSE)*AI147)+(VLOOKUP($AJ$8,Prices[],2,FALSE)*AJ147)+(VLOOKUP($AK$8,Prices[],2,FALSE)*AK147)+(VLOOKUP($AL$8,Prices[],2,FALSE)*AL147)+(VLOOKUP($AM$8,Prices[],2,FALSE)*AM147)+(VLOOKUP($AN$8,Prices[],2,FALSE)*AN147)+(VLOOKUP($AO$8,Prices[],2,FALSE)*AO147)+(VLOOKUP($AP$8,Prices[],2,FALSE)*AP147)+(VLOOKUP($AT$8,Prices[],2,FALSE)*AT147)+(VLOOKUP($AQ$8,Prices[],2,FALSE)*AQ147)+(VLOOKUP($AR$8,Prices[],2,FALSE)*AR147)+(VLOOKUP($AS$8,Prices[],2,FALSE)*AS147)</f>
        <v>0</v>
      </c>
      <c r="AV147" s="27">
        <f t="shared" si="10"/>
        <v>0</v>
      </c>
      <c r="AW147" s="30" t="str">
        <f t="shared" si="8"/>
        <v xml:space="preserve"> </v>
      </c>
      <c r="AX147" s="30" t="str">
        <f>IFERROR(IF(VLOOKUP(C147,'Overdue Credits'!$A:$F,6,0)&gt;2,"High Risk Customer",IF(VLOOKUP(C147,'Overdue Credits'!$A:$F,6,0)&gt;0,"Medium Risk Customer","Low Risk Customer")),"Low Risk Customer")</f>
        <v>Low Risk Customer</v>
      </c>
      <c r="AY147" s="81"/>
    </row>
    <row r="148" spans="1:51" x14ac:dyDescent="0.25">
      <c r="A148" s="31">
        <v>139</v>
      </c>
      <c r="B148" s="31"/>
      <c r="C148" s="31"/>
      <c r="D148" s="31"/>
      <c r="E148" s="31"/>
      <c r="F148" s="31"/>
      <c r="G148" s="25">
        <f t="shared" si="9"/>
        <v>0</v>
      </c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27">
        <f>(VLOOKUP($H$8,Prices[],2,FALSE)*H148)+(VLOOKUP($I$8,Prices[],2,FALSE)*I148)+(VLOOKUP($J$8,Prices[],2,FALSE)*J148)+(VLOOKUP($K$8,Prices[],2,FALSE)*K148)+(VLOOKUP($L$8,Prices[],2,FALSE)*L148)+(VLOOKUP($M$8,Prices[],2,FALSE)*M148)+(VLOOKUP($N$8,Prices[],2,FALSE)*N148)+(VLOOKUP($T$8,Prices[],2,FALSE)*T148)+(VLOOKUP($U$8,Prices[],2,FALSE)*U148)+(VLOOKUP($V$8,Prices[],2,FALSE)*V148)+(VLOOKUP($W$8,Prices[],2,FALSE)*W148)+(VLOOKUP($X$8,Prices[],2,FALSE)*X148)+(VLOOKUP($Y$8,Prices[],2,FALSE)*Y148)+(VLOOKUP($Z$8,Prices[],2,FALSE)*Z148)+(VLOOKUP($AB$8,Prices[],2,FALSE)*AB148)+(VLOOKUP($O$8,Prices[],2,FALSE)*O148)+(VLOOKUP($P$8,Prices[],2,FALSE)*P148)+(VLOOKUP($Q$8,Prices[],2,FALSE)*Q148)+(VLOOKUP($R$8,Prices[],2,FALSE)*R148)+(VLOOKUP($AA$8,Prices[],2,FALSE)*AA148)+(VLOOKUP($S$8,Prices[],2,FALSE)*S148)</f>
        <v>0</v>
      </c>
      <c r="AE148" s="27">
        <f t="shared" si="11"/>
        <v>0</v>
      </c>
      <c r="AF148" s="33"/>
      <c r="AG148" s="34"/>
      <c r="AH148" s="34"/>
      <c r="AI148" s="8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27">
        <f>(VLOOKUP($AF$8,Prices[],2,FALSE)*AF148)+(VLOOKUP($AG$8,Prices[],2,FALSE)*AG148)+(VLOOKUP($AH$8,Prices[],2,FALSE)*AH148)+(VLOOKUP($AI$8,Prices[],2,FALSE)*AI148)+(VLOOKUP($AJ$8,Prices[],2,FALSE)*AJ148)+(VLOOKUP($AK$8,Prices[],2,FALSE)*AK148)+(VLOOKUP($AL$8,Prices[],2,FALSE)*AL148)+(VLOOKUP($AM$8,Prices[],2,FALSE)*AM148)+(VLOOKUP($AN$8,Prices[],2,FALSE)*AN148)+(VLOOKUP($AO$8,Prices[],2,FALSE)*AO148)+(VLOOKUP($AP$8,Prices[],2,FALSE)*AP148)+(VLOOKUP($AT$8,Prices[],2,FALSE)*AT148)+(VLOOKUP($AQ$8,Prices[],2,FALSE)*AQ148)+(VLOOKUP($AR$8,Prices[],2,FALSE)*AR148)+(VLOOKUP($AS$8,Prices[],2,FALSE)*AS148)</f>
        <v>0</v>
      </c>
      <c r="AV148" s="27">
        <f t="shared" si="10"/>
        <v>0</v>
      </c>
      <c r="AW148" s="30" t="str">
        <f t="shared" si="8"/>
        <v xml:space="preserve"> </v>
      </c>
      <c r="AX148" s="30" t="str">
        <f>IFERROR(IF(VLOOKUP(C148,'Overdue Credits'!$A:$F,6,0)&gt;2,"High Risk Customer",IF(VLOOKUP(C148,'Overdue Credits'!$A:$F,6,0)&gt;0,"Medium Risk Customer","Low Risk Customer")),"Low Risk Customer")</f>
        <v>Low Risk Customer</v>
      </c>
      <c r="AY148" s="81"/>
    </row>
    <row r="149" spans="1:51" x14ac:dyDescent="0.25">
      <c r="A149" s="31">
        <v>140</v>
      </c>
      <c r="B149" s="31"/>
      <c r="C149" s="31"/>
      <c r="D149" s="31"/>
      <c r="E149" s="31"/>
      <c r="F149" s="31"/>
      <c r="G149" s="25">
        <f t="shared" si="9"/>
        <v>0</v>
      </c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27">
        <f>(VLOOKUP($H$8,Prices[],2,FALSE)*H149)+(VLOOKUP($I$8,Prices[],2,FALSE)*I149)+(VLOOKUP($J$8,Prices[],2,FALSE)*J149)+(VLOOKUP($K$8,Prices[],2,FALSE)*K149)+(VLOOKUP($L$8,Prices[],2,FALSE)*L149)+(VLOOKUP($M$8,Prices[],2,FALSE)*M149)+(VLOOKUP($N$8,Prices[],2,FALSE)*N149)+(VLOOKUP($T$8,Prices[],2,FALSE)*T149)+(VLOOKUP($U$8,Prices[],2,FALSE)*U149)+(VLOOKUP($V$8,Prices[],2,FALSE)*V149)+(VLOOKUP($W$8,Prices[],2,FALSE)*W149)+(VLOOKUP($X$8,Prices[],2,FALSE)*X149)+(VLOOKUP($Y$8,Prices[],2,FALSE)*Y149)+(VLOOKUP($Z$8,Prices[],2,FALSE)*Z149)+(VLOOKUP($AB$8,Prices[],2,FALSE)*AB149)+(VLOOKUP($O$8,Prices[],2,FALSE)*O149)+(VLOOKUP($P$8,Prices[],2,FALSE)*P149)+(VLOOKUP($Q$8,Prices[],2,FALSE)*Q149)+(VLOOKUP($R$8,Prices[],2,FALSE)*R149)+(VLOOKUP($AA$8,Prices[],2,FALSE)*AA149)+(VLOOKUP($S$8,Prices[],2,FALSE)*S149)</f>
        <v>0</v>
      </c>
      <c r="AE149" s="27">
        <f t="shared" si="11"/>
        <v>0</v>
      </c>
      <c r="AF149" s="33"/>
      <c r="AG149" s="34"/>
      <c r="AH149" s="34"/>
      <c r="AI149" s="8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27">
        <f>(VLOOKUP($AF$8,Prices[],2,FALSE)*AF149)+(VLOOKUP($AG$8,Prices[],2,FALSE)*AG149)+(VLOOKUP($AH$8,Prices[],2,FALSE)*AH149)+(VLOOKUP($AI$8,Prices[],2,FALSE)*AI149)+(VLOOKUP($AJ$8,Prices[],2,FALSE)*AJ149)+(VLOOKUP($AK$8,Prices[],2,FALSE)*AK149)+(VLOOKUP($AL$8,Prices[],2,FALSE)*AL149)+(VLOOKUP($AM$8,Prices[],2,FALSE)*AM149)+(VLOOKUP($AN$8,Prices[],2,FALSE)*AN149)+(VLOOKUP($AO$8,Prices[],2,FALSE)*AO149)+(VLOOKUP($AP$8,Prices[],2,FALSE)*AP149)+(VLOOKUP($AT$8,Prices[],2,FALSE)*AT149)+(VLOOKUP($AQ$8,Prices[],2,FALSE)*AQ149)+(VLOOKUP($AR$8,Prices[],2,FALSE)*AR149)+(VLOOKUP($AS$8,Prices[],2,FALSE)*AS149)</f>
        <v>0</v>
      </c>
      <c r="AV149" s="27">
        <f t="shared" si="10"/>
        <v>0</v>
      </c>
      <c r="AW149" s="30" t="str">
        <f t="shared" si="8"/>
        <v xml:space="preserve"> </v>
      </c>
      <c r="AX149" s="30" t="str">
        <f>IFERROR(IF(VLOOKUP(C149,'Overdue Credits'!$A:$F,6,0)&gt;2,"High Risk Customer",IF(VLOOKUP(C149,'Overdue Credits'!$A:$F,6,0)&gt;0,"Medium Risk Customer","Low Risk Customer")),"Low Risk Customer")</f>
        <v>Low Risk Customer</v>
      </c>
      <c r="AY149" s="81"/>
    </row>
    <row r="150" spans="1:51" x14ac:dyDescent="0.25">
      <c r="A150" s="31">
        <v>141</v>
      </c>
      <c r="B150" s="31"/>
      <c r="C150" s="31"/>
      <c r="D150" s="31"/>
      <c r="E150" s="31"/>
      <c r="F150" s="31"/>
      <c r="G150" s="25">
        <f t="shared" si="9"/>
        <v>0</v>
      </c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27">
        <f>(VLOOKUP($H$8,Prices[],2,FALSE)*H150)+(VLOOKUP($I$8,Prices[],2,FALSE)*I150)+(VLOOKUP($J$8,Prices[],2,FALSE)*J150)+(VLOOKUP($K$8,Prices[],2,FALSE)*K150)+(VLOOKUP($L$8,Prices[],2,FALSE)*L150)+(VLOOKUP($M$8,Prices[],2,FALSE)*M150)+(VLOOKUP($N$8,Prices[],2,FALSE)*N150)+(VLOOKUP($T$8,Prices[],2,FALSE)*T150)+(VLOOKUP($U$8,Prices[],2,FALSE)*U150)+(VLOOKUP($V$8,Prices[],2,FALSE)*V150)+(VLOOKUP($W$8,Prices[],2,FALSE)*W150)+(VLOOKUP($X$8,Prices[],2,FALSE)*X150)+(VLOOKUP($Y$8,Prices[],2,FALSE)*Y150)+(VLOOKUP($Z$8,Prices[],2,FALSE)*Z150)+(VLOOKUP($AB$8,Prices[],2,FALSE)*AB150)+(VLOOKUP($O$8,Prices[],2,FALSE)*O150)+(VLOOKUP($P$8,Prices[],2,FALSE)*P150)+(VLOOKUP($Q$8,Prices[],2,FALSE)*Q150)+(VLOOKUP($R$8,Prices[],2,FALSE)*R150)+(VLOOKUP($AA$8,Prices[],2,FALSE)*AA150)+(VLOOKUP($S$8,Prices[],2,FALSE)*S150)</f>
        <v>0</v>
      </c>
      <c r="AE150" s="27">
        <f t="shared" si="11"/>
        <v>0</v>
      </c>
      <c r="AF150" s="33"/>
      <c r="AG150" s="34"/>
      <c r="AH150" s="34"/>
      <c r="AI150" s="8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27">
        <f>(VLOOKUP($AF$8,Prices[],2,FALSE)*AF150)+(VLOOKUP($AG$8,Prices[],2,FALSE)*AG150)+(VLOOKUP($AH$8,Prices[],2,FALSE)*AH150)+(VLOOKUP($AI$8,Prices[],2,FALSE)*AI150)+(VLOOKUP($AJ$8,Prices[],2,FALSE)*AJ150)+(VLOOKUP($AK$8,Prices[],2,FALSE)*AK150)+(VLOOKUP($AL$8,Prices[],2,FALSE)*AL150)+(VLOOKUP($AM$8,Prices[],2,FALSE)*AM150)+(VLOOKUP($AN$8,Prices[],2,FALSE)*AN150)+(VLOOKUP($AO$8,Prices[],2,FALSE)*AO150)+(VLOOKUP($AP$8,Prices[],2,FALSE)*AP150)+(VLOOKUP($AT$8,Prices[],2,FALSE)*AT150)+(VLOOKUP($AQ$8,Prices[],2,FALSE)*AQ150)+(VLOOKUP($AR$8,Prices[],2,FALSE)*AR150)+(VLOOKUP($AS$8,Prices[],2,FALSE)*AS150)</f>
        <v>0</v>
      </c>
      <c r="AV150" s="27">
        <f t="shared" si="10"/>
        <v>0</v>
      </c>
      <c r="AW150" s="30" t="str">
        <f t="shared" si="8"/>
        <v xml:space="preserve"> </v>
      </c>
      <c r="AX150" s="30" t="str">
        <f>IFERROR(IF(VLOOKUP(C150,'Overdue Credits'!$A:$F,6,0)&gt;2,"High Risk Customer",IF(VLOOKUP(C150,'Overdue Credits'!$A:$F,6,0)&gt;0,"Medium Risk Customer","Low Risk Customer")),"Low Risk Customer")</f>
        <v>Low Risk Customer</v>
      </c>
      <c r="AY150" s="81"/>
    </row>
    <row r="151" spans="1:51" x14ac:dyDescent="0.25">
      <c r="A151" s="31">
        <v>142</v>
      </c>
      <c r="B151" s="31"/>
      <c r="C151" s="31"/>
      <c r="D151" s="31"/>
      <c r="E151" s="31"/>
      <c r="F151" s="31"/>
      <c r="G151" s="25">
        <f t="shared" si="9"/>
        <v>0</v>
      </c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27">
        <f>(VLOOKUP($H$8,Prices[],2,FALSE)*H151)+(VLOOKUP($I$8,Prices[],2,FALSE)*I151)+(VLOOKUP($J$8,Prices[],2,FALSE)*J151)+(VLOOKUP($K$8,Prices[],2,FALSE)*K151)+(VLOOKUP($L$8,Prices[],2,FALSE)*L151)+(VLOOKUP($M$8,Prices[],2,FALSE)*M151)+(VLOOKUP($N$8,Prices[],2,FALSE)*N151)+(VLOOKUP($T$8,Prices[],2,FALSE)*T151)+(VLOOKUP($U$8,Prices[],2,FALSE)*U151)+(VLOOKUP($V$8,Prices[],2,FALSE)*V151)+(VLOOKUP($W$8,Prices[],2,FALSE)*W151)+(VLOOKUP($X$8,Prices[],2,FALSE)*X151)+(VLOOKUP($Y$8,Prices[],2,FALSE)*Y151)+(VLOOKUP($Z$8,Prices[],2,FALSE)*Z151)+(VLOOKUP($AB$8,Prices[],2,FALSE)*AB151)+(VLOOKUP($O$8,Prices[],2,FALSE)*O151)+(VLOOKUP($P$8,Prices[],2,FALSE)*P151)+(VLOOKUP($Q$8,Prices[],2,FALSE)*Q151)+(VLOOKUP($R$8,Prices[],2,FALSE)*R151)+(VLOOKUP($AA$8,Prices[],2,FALSE)*AA151)+(VLOOKUP($S$8,Prices[],2,FALSE)*S151)</f>
        <v>0</v>
      </c>
      <c r="AE151" s="27">
        <f t="shared" si="11"/>
        <v>0</v>
      </c>
      <c r="AF151" s="33"/>
      <c r="AG151" s="34"/>
      <c r="AH151" s="34"/>
      <c r="AI151" s="8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27">
        <f>(VLOOKUP($AF$8,Prices[],2,FALSE)*AF151)+(VLOOKUP($AG$8,Prices[],2,FALSE)*AG151)+(VLOOKUP($AH$8,Prices[],2,FALSE)*AH151)+(VLOOKUP($AI$8,Prices[],2,FALSE)*AI151)+(VLOOKUP($AJ$8,Prices[],2,FALSE)*AJ151)+(VLOOKUP($AK$8,Prices[],2,FALSE)*AK151)+(VLOOKUP($AL$8,Prices[],2,FALSE)*AL151)+(VLOOKUP($AM$8,Prices[],2,FALSE)*AM151)+(VLOOKUP($AN$8,Prices[],2,FALSE)*AN151)+(VLOOKUP($AO$8,Prices[],2,FALSE)*AO151)+(VLOOKUP($AP$8,Prices[],2,FALSE)*AP151)+(VLOOKUP($AT$8,Prices[],2,FALSE)*AT151)+(VLOOKUP($AQ$8,Prices[],2,FALSE)*AQ151)+(VLOOKUP($AR$8,Prices[],2,FALSE)*AR151)+(VLOOKUP($AS$8,Prices[],2,FALSE)*AS151)</f>
        <v>0</v>
      </c>
      <c r="AV151" s="27">
        <f t="shared" si="10"/>
        <v>0</v>
      </c>
      <c r="AW151" s="30" t="str">
        <f t="shared" si="8"/>
        <v xml:space="preserve"> </v>
      </c>
      <c r="AX151" s="30" t="str">
        <f>IFERROR(IF(VLOOKUP(C151,'Overdue Credits'!$A:$F,6,0)&gt;2,"High Risk Customer",IF(VLOOKUP(C151,'Overdue Credits'!$A:$F,6,0)&gt;0,"Medium Risk Customer","Low Risk Customer")),"Low Risk Customer")</f>
        <v>Low Risk Customer</v>
      </c>
      <c r="AY151" s="81"/>
    </row>
    <row r="152" spans="1:51" x14ac:dyDescent="0.25">
      <c r="A152" s="31">
        <v>143</v>
      </c>
      <c r="B152" s="31"/>
      <c r="C152" s="31"/>
      <c r="D152" s="31"/>
      <c r="E152" s="31"/>
      <c r="F152" s="31"/>
      <c r="G152" s="25">
        <f t="shared" si="9"/>
        <v>0</v>
      </c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27">
        <f>(VLOOKUP($H$8,Prices[],2,FALSE)*H152)+(VLOOKUP($I$8,Prices[],2,FALSE)*I152)+(VLOOKUP($J$8,Prices[],2,FALSE)*J152)+(VLOOKUP($K$8,Prices[],2,FALSE)*K152)+(VLOOKUP($L$8,Prices[],2,FALSE)*L152)+(VLOOKUP($M$8,Prices[],2,FALSE)*M152)+(VLOOKUP($N$8,Prices[],2,FALSE)*N152)+(VLOOKUP($T$8,Prices[],2,FALSE)*T152)+(VLOOKUP($U$8,Prices[],2,FALSE)*U152)+(VLOOKUP($V$8,Prices[],2,FALSE)*V152)+(VLOOKUP($W$8,Prices[],2,FALSE)*W152)+(VLOOKUP($X$8,Prices[],2,FALSE)*X152)+(VLOOKUP($Y$8,Prices[],2,FALSE)*Y152)+(VLOOKUP($Z$8,Prices[],2,FALSE)*Z152)+(VLOOKUP($AB$8,Prices[],2,FALSE)*AB152)+(VLOOKUP($O$8,Prices[],2,FALSE)*O152)+(VLOOKUP($P$8,Prices[],2,FALSE)*P152)+(VLOOKUP($Q$8,Prices[],2,FALSE)*Q152)+(VLOOKUP($R$8,Prices[],2,FALSE)*R152)+(VLOOKUP($AA$8,Prices[],2,FALSE)*AA152)+(VLOOKUP($S$8,Prices[],2,FALSE)*S152)</f>
        <v>0</v>
      </c>
      <c r="AE152" s="27">
        <f t="shared" si="11"/>
        <v>0</v>
      </c>
      <c r="AF152" s="33"/>
      <c r="AG152" s="34"/>
      <c r="AH152" s="34"/>
      <c r="AI152" s="8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27">
        <f>(VLOOKUP($AF$8,Prices[],2,FALSE)*AF152)+(VLOOKUP($AG$8,Prices[],2,FALSE)*AG152)+(VLOOKUP($AH$8,Prices[],2,FALSE)*AH152)+(VLOOKUP($AI$8,Prices[],2,FALSE)*AI152)+(VLOOKUP($AJ$8,Prices[],2,FALSE)*AJ152)+(VLOOKUP($AK$8,Prices[],2,FALSE)*AK152)+(VLOOKUP($AL$8,Prices[],2,FALSE)*AL152)+(VLOOKUP($AM$8,Prices[],2,FALSE)*AM152)+(VLOOKUP($AN$8,Prices[],2,FALSE)*AN152)+(VLOOKUP($AO$8,Prices[],2,FALSE)*AO152)+(VLOOKUP($AP$8,Prices[],2,FALSE)*AP152)+(VLOOKUP($AT$8,Prices[],2,FALSE)*AT152)+(VLOOKUP($AQ$8,Prices[],2,FALSE)*AQ152)+(VLOOKUP($AR$8,Prices[],2,FALSE)*AR152)+(VLOOKUP($AS$8,Prices[],2,FALSE)*AS152)</f>
        <v>0</v>
      </c>
      <c r="AV152" s="27">
        <f t="shared" si="10"/>
        <v>0</v>
      </c>
      <c r="AW152" s="30" t="str">
        <f t="shared" si="8"/>
        <v xml:space="preserve"> </v>
      </c>
      <c r="AX152" s="30" t="str">
        <f>IFERROR(IF(VLOOKUP(C152,'Overdue Credits'!$A:$F,6,0)&gt;2,"High Risk Customer",IF(VLOOKUP(C152,'Overdue Credits'!$A:$F,6,0)&gt;0,"Medium Risk Customer","Low Risk Customer")),"Low Risk Customer")</f>
        <v>Low Risk Customer</v>
      </c>
      <c r="AY152" s="81"/>
    </row>
    <row r="153" spans="1:51" x14ac:dyDescent="0.25">
      <c r="A153" s="31">
        <v>144</v>
      </c>
      <c r="B153" s="31"/>
      <c r="C153" s="31"/>
      <c r="D153" s="31"/>
      <c r="E153" s="31"/>
      <c r="F153" s="31"/>
      <c r="G153" s="25">
        <f t="shared" si="9"/>
        <v>0</v>
      </c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27">
        <f>(VLOOKUP($H$8,Prices[],2,FALSE)*H153)+(VLOOKUP($I$8,Prices[],2,FALSE)*I153)+(VLOOKUP($J$8,Prices[],2,FALSE)*J153)+(VLOOKUP($K$8,Prices[],2,FALSE)*K153)+(VLOOKUP($L$8,Prices[],2,FALSE)*L153)+(VLOOKUP($M$8,Prices[],2,FALSE)*M153)+(VLOOKUP($N$8,Prices[],2,FALSE)*N153)+(VLOOKUP($T$8,Prices[],2,FALSE)*T153)+(VLOOKUP($U$8,Prices[],2,FALSE)*U153)+(VLOOKUP($V$8,Prices[],2,FALSE)*V153)+(VLOOKUP($W$8,Prices[],2,FALSE)*W153)+(VLOOKUP($X$8,Prices[],2,FALSE)*X153)+(VLOOKUP($Y$8,Prices[],2,FALSE)*Y153)+(VLOOKUP($Z$8,Prices[],2,FALSE)*Z153)+(VLOOKUP($AB$8,Prices[],2,FALSE)*AB153)+(VLOOKUP($O$8,Prices[],2,FALSE)*O153)+(VLOOKUP($P$8,Prices[],2,FALSE)*P153)+(VLOOKUP($Q$8,Prices[],2,FALSE)*Q153)+(VLOOKUP($R$8,Prices[],2,FALSE)*R153)+(VLOOKUP($AA$8,Prices[],2,FALSE)*AA153)+(VLOOKUP($S$8,Prices[],2,FALSE)*S153)</f>
        <v>0</v>
      </c>
      <c r="AE153" s="27">
        <f t="shared" si="11"/>
        <v>0</v>
      </c>
      <c r="AF153" s="33"/>
      <c r="AG153" s="34"/>
      <c r="AH153" s="34"/>
      <c r="AI153" s="8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27">
        <f>(VLOOKUP($AF$8,Prices[],2,FALSE)*AF153)+(VLOOKUP($AG$8,Prices[],2,FALSE)*AG153)+(VLOOKUP($AH$8,Prices[],2,FALSE)*AH153)+(VLOOKUP($AI$8,Prices[],2,FALSE)*AI153)+(VLOOKUP($AJ$8,Prices[],2,FALSE)*AJ153)+(VLOOKUP($AK$8,Prices[],2,FALSE)*AK153)+(VLOOKUP($AL$8,Prices[],2,FALSE)*AL153)+(VLOOKUP($AM$8,Prices[],2,FALSE)*AM153)+(VLOOKUP($AN$8,Prices[],2,FALSE)*AN153)+(VLOOKUP($AO$8,Prices[],2,FALSE)*AO153)+(VLOOKUP($AP$8,Prices[],2,FALSE)*AP153)+(VLOOKUP($AT$8,Prices[],2,FALSE)*AT153)+(VLOOKUP($AQ$8,Prices[],2,FALSE)*AQ153)+(VLOOKUP($AR$8,Prices[],2,FALSE)*AR153)+(VLOOKUP($AS$8,Prices[],2,FALSE)*AS153)</f>
        <v>0</v>
      </c>
      <c r="AV153" s="27">
        <f t="shared" si="10"/>
        <v>0</v>
      </c>
      <c r="AW153" s="30" t="str">
        <f t="shared" si="8"/>
        <v xml:space="preserve"> </v>
      </c>
      <c r="AX153" s="30" t="str">
        <f>IFERROR(IF(VLOOKUP(C153,'Overdue Credits'!$A:$F,6,0)&gt;2,"High Risk Customer",IF(VLOOKUP(C153,'Overdue Credits'!$A:$F,6,0)&gt;0,"Medium Risk Customer","Low Risk Customer")),"Low Risk Customer")</f>
        <v>Low Risk Customer</v>
      </c>
      <c r="AY153" s="81"/>
    </row>
    <row r="154" spans="1:51" x14ac:dyDescent="0.25">
      <c r="A154" s="31">
        <v>145</v>
      </c>
      <c r="B154" s="31"/>
      <c r="C154" s="31"/>
      <c r="D154" s="31"/>
      <c r="E154" s="31"/>
      <c r="F154" s="31"/>
      <c r="G154" s="25">
        <f t="shared" si="9"/>
        <v>0</v>
      </c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27">
        <f>(VLOOKUP($H$8,Prices[],2,FALSE)*H154)+(VLOOKUP($I$8,Prices[],2,FALSE)*I154)+(VLOOKUP($J$8,Prices[],2,FALSE)*J154)+(VLOOKUP($K$8,Prices[],2,FALSE)*K154)+(VLOOKUP($L$8,Prices[],2,FALSE)*L154)+(VLOOKUP($M$8,Prices[],2,FALSE)*M154)+(VLOOKUP($N$8,Prices[],2,FALSE)*N154)+(VLOOKUP($T$8,Prices[],2,FALSE)*T154)+(VLOOKUP($U$8,Prices[],2,FALSE)*U154)+(VLOOKUP($V$8,Prices[],2,FALSE)*V154)+(VLOOKUP($W$8,Prices[],2,FALSE)*W154)+(VLOOKUP($X$8,Prices[],2,FALSE)*X154)+(VLOOKUP($Y$8,Prices[],2,FALSE)*Y154)+(VLOOKUP($Z$8,Prices[],2,FALSE)*Z154)+(VLOOKUP($AB$8,Prices[],2,FALSE)*AB154)+(VLOOKUP($O$8,Prices[],2,FALSE)*O154)+(VLOOKUP($P$8,Prices[],2,FALSE)*P154)+(VLOOKUP($Q$8,Prices[],2,FALSE)*Q154)+(VLOOKUP($R$8,Prices[],2,FALSE)*R154)+(VLOOKUP($AA$8,Prices[],2,FALSE)*AA154)+(VLOOKUP($S$8,Prices[],2,FALSE)*S154)</f>
        <v>0</v>
      </c>
      <c r="AE154" s="27">
        <f t="shared" si="11"/>
        <v>0</v>
      </c>
      <c r="AF154" s="33"/>
      <c r="AG154" s="34"/>
      <c r="AH154" s="34"/>
      <c r="AI154" s="8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27">
        <f>(VLOOKUP($AF$8,Prices[],2,FALSE)*AF154)+(VLOOKUP($AG$8,Prices[],2,FALSE)*AG154)+(VLOOKUP($AH$8,Prices[],2,FALSE)*AH154)+(VLOOKUP($AI$8,Prices[],2,FALSE)*AI154)+(VLOOKUP($AJ$8,Prices[],2,FALSE)*AJ154)+(VLOOKUP($AK$8,Prices[],2,FALSE)*AK154)+(VLOOKUP($AL$8,Prices[],2,FALSE)*AL154)+(VLOOKUP($AM$8,Prices[],2,FALSE)*AM154)+(VLOOKUP($AN$8,Prices[],2,FALSE)*AN154)+(VLOOKUP($AO$8,Prices[],2,FALSE)*AO154)+(VLOOKUP($AP$8,Prices[],2,FALSE)*AP154)+(VLOOKUP($AT$8,Prices[],2,FALSE)*AT154)+(VLOOKUP($AQ$8,Prices[],2,FALSE)*AQ154)+(VLOOKUP($AR$8,Prices[],2,FALSE)*AR154)+(VLOOKUP($AS$8,Prices[],2,FALSE)*AS154)</f>
        <v>0</v>
      </c>
      <c r="AV154" s="27">
        <f t="shared" si="10"/>
        <v>0</v>
      </c>
      <c r="AW154" s="30" t="str">
        <f t="shared" si="8"/>
        <v xml:space="preserve"> </v>
      </c>
      <c r="AX154" s="30" t="str">
        <f>IFERROR(IF(VLOOKUP(C154,'Overdue Credits'!$A:$F,6,0)&gt;2,"High Risk Customer",IF(VLOOKUP(C154,'Overdue Credits'!$A:$F,6,0)&gt;0,"Medium Risk Customer","Low Risk Customer")),"Low Risk Customer")</f>
        <v>Low Risk Customer</v>
      </c>
      <c r="AY154" s="81"/>
    </row>
    <row r="155" spans="1:51" x14ac:dyDescent="0.25">
      <c r="A155" s="31">
        <v>146</v>
      </c>
      <c r="B155" s="31"/>
      <c r="C155" s="31"/>
      <c r="D155" s="31"/>
      <c r="E155" s="31"/>
      <c r="F155" s="31"/>
      <c r="G155" s="25">
        <f t="shared" si="9"/>
        <v>0</v>
      </c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27">
        <f>(VLOOKUP($H$8,Prices[],2,FALSE)*H155)+(VLOOKUP($I$8,Prices[],2,FALSE)*I155)+(VLOOKUP($J$8,Prices[],2,FALSE)*J155)+(VLOOKUP($K$8,Prices[],2,FALSE)*K155)+(VLOOKUP($L$8,Prices[],2,FALSE)*L155)+(VLOOKUP($M$8,Prices[],2,FALSE)*M155)+(VLOOKUP($N$8,Prices[],2,FALSE)*N155)+(VLOOKUP($T$8,Prices[],2,FALSE)*T155)+(VLOOKUP($U$8,Prices[],2,FALSE)*U155)+(VLOOKUP($V$8,Prices[],2,FALSE)*V155)+(VLOOKUP($W$8,Prices[],2,FALSE)*W155)+(VLOOKUP($X$8,Prices[],2,FALSE)*X155)+(VLOOKUP($Y$8,Prices[],2,FALSE)*Y155)+(VLOOKUP($Z$8,Prices[],2,FALSE)*Z155)+(VLOOKUP($AB$8,Prices[],2,FALSE)*AB155)+(VLOOKUP($O$8,Prices[],2,FALSE)*O155)+(VLOOKUP($P$8,Prices[],2,FALSE)*P155)+(VLOOKUP($Q$8,Prices[],2,FALSE)*Q155)+(VLOOKUP($R$8,Prices[],2,FALSE)*R155)+(VLOOKUP($AA$8,Prices[],2,FALSE)*AA155)+(VLOOKUP($S$8,Prices[],2,FALSE)*S155)</f>
        <v>0</v>
      </c>
      <c r="AE155" s="27">
        <f t="shared" si="11"/>
        <v>0</v>
      </c>
      <c r="AF155" s="33"/>
      <c r="AG155" s="34"/>
      <c r="AH155" s="34"/>
      <c r="AI155" s="8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27">
        <f>(VLOOKUP($AF$8,Prices[],2,FALSE)*AF155)+(VLOOKUP($AG$8,Prices[],2,FALSE)*AG155)+(VLOOKUP($AH$8,Prices[],2,FALSE)*AH155)+(VLOOKUP($AI$8,Prices[],2,FALSE)*AI155)+(VLOOKUP($AJ$8,Prices[],2,FALSE)*AJ155)+(VLOOKUP($AK$8,Prices[],2,FALSE)*AK155)+(VLOOKUP($AL$8,Prices[],2,FALSE)*AL155)+(VLOOKUP($AM$8,Prices[],2,FALSE)*AM155)+(VLOOKUP($AN$8,Prices[],2,FALSE)*AN155)+(VLOOKUP($AO$8,Prices[],2,FALSE)*AO155)+(VLOOKUP($AP$8,Prices[],2,FALSE)*AP155)+(VLOOKUP($AT$8,Prices[],2,FALSE)*AT155)+(VLOOKUP($AQ$8,Prices[],2,FALSE)*AQ155)+(VLOOKUP($AR$8,Prices[],2,FALSE)*AR155)+(VLOOKUP($AS$8,Prices[],2,FALSE)*AS155)</f>
        <v>0</v>
      </c>
      <c r="AV155" s="27">
        <f t="shared" si="10"/>
        <v>0</v>
      </c>
      <c r="AW155" s="30" t="str">
        <f t="shared" si="8"/>
        <v xml:space="preserve"> </v>
      </c>
      <c r="AX155" s="30" t="str">
        <f>IFERROR(IF(VLOOKUP(C155,'Overdue Credits'!$A:$F,6,0)&gt;2,"High Risk Customer",IF(VLOOKUP(C155,'Overdue Credits'!$A:$F,6,0)&gt;0,"Medium Risk Customer","Low Risk Customer")),"Low Risk Customer")</f>
        <v>Low Risk Customer</v>
      </c>
      <c r="AY155" s="81"/>
    </row>
    <row r="156" spans="1:51" x14ac:dyDescent="0.25">
      <c r="A156" s="31">
        <v>147</v>
      </c>
      <c r="B156" s="31"/>
      <c r="C156" s="31"/>
      <c r="D156" s="31"/>
      <c r="E156" s="31"/>
      <c r="F156" s="31"/>
      <c r="G156" s="25">
        <f t="shared" si="9"/>
        <v>0</v>
      </c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27">
        <f>(VLOOKUP($H$8,Prices[],2,FALSE)*H156)+(VLOOKUP($I$8,Prices[],2,FALSE)*I156)+(VLOOKUP($J$8,Prices[],2,FALSE)*J156)+(VLOOKUP($K$8,Prices[],2,FALSE)*K156)+(VLOOKUP($L$8,Prices[],2,FALSE)*L156)+(VLOOKUP($M$8,Prices[],2,FALSE)*M156)+(VLOOKUP($N$8,Prices[],2,FALSE)*N156)+(VLOOKUP($T$8,Prices[],2,FALSE)*T156)+(VLOOKUP($U$8,Prices[],2,FALSE)*U156)+(VLOOKUP($V$8,Prices[],2,FALSE)*V156)+(VLOOKUP($W$8,Prices[],2,FALSE)*W156)+(VLOOKUP($X$8,Prices[],2,FALSE)*X156)+(VLOOKUP($Y$8,Prices[],2,FALSE)*Y156)+(VLOOKUP($Z$8,Prices[],2,FALSE)*Z156)+(VLOOKUP($AB$8,Prices[],2,FALSE)*AB156)+(VLOOKUP($O$8,Prices[],2,FALSE)*O156)+(VLOOKUP($P$8,Prices[],2,FALSE)*P156)+(VLOOKUP($Q$8,Prices[],2,FALSE)*Q156)+(VLOOKUP($R$8,Prices[],2,FALSE)*R156)+(VLOOKUP($AA$8,Prices[],2,FALSE)*AA156)+(VLOOKUP($S$8,Prices[],2,FALSE)*S156)</f>
        <v>0</v>
      </c>
      <c r="AE156" s="27">
        <f t="shared" si="11"/>
        <v>0</v>
      </c>
      <c r="AF156" s="33"/>
      <c r="AG156" s="34"/>
      <c r="AH156" s="34"/>
      <c r="AI156" s="8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27">
        <f>(VLOOKUP($AF$8,Prices[],2,FALSE)*AF156)+(VLOOKUP($AG$8,Prices[],2,FALSE)*AG156)+(VLOOKUP($AH$8,Prices[],2,FALSE)*AH156)+(VLOOKUP($AI$8,Prices[],2,FALSE)*AI156)+(VLOOKUP($AJ$8,Prices[],2,FALSE)*AJ156)+(VLOOKUP($AK$8,Prices[],2,FALSE)*AK156)+(VLOOKUP($AL$8,Prices[],2,FALSE)*AL156)+(VLOOKUP($AM$8,Prices[],2,FALSE)*AM156)+(VLOOKUP($AN$8,Prices[],2,FALSE)*AN156)+(VLOOKUP($AO$8,Prices[],2,FALSE)*AO156)+(VLOOKUP($AP$8,Prices[],2,FALSE)*AP156)+(VLOOKUP($AT$8,Prices[],2,FALSE)*AT156)+(VLOOKUP($AQ$8,Prices[],2,FALSE)*AQ156)+(VLOOKUP($AR$8,Prices[],2,FALSE)*AR156)+(VLOOKUP($AS$8,Prices[],2,FALSE)*AS156)</f>
        <v>0</v>
      </c>
      <c r="AV156" s="27">
        <f t="shared" si="10"/>
        <v>0</v>
      </c>
      <c r="AW156" s="30" t="str">
        <f t="shared" si="8"/>
        <v xml:space="preserve"> </v>
      </c>
      <c r="AX156" s="30" t="str">
        <f>IFERROR(IF(VLOOKUP(C156,'Overdue Credits'!$A:$F,6,0)&gt;2,"High Risk Customer",IF(VLOOKUP(C156,'Overdue Credits'!$A:$F,6,0)&gt;0,"Medium Risk Customer","Low Risk Customer")),"Low Risk Customer")</f>
        <v>Low Risk Customer</v>
      </c>
      <c r="AY156" s="81"/>
    </row>
    <row r="157" spans="1:51" x14ac:dyDescent="0.25">
      <c r="A157" s="31">
        <v>148</v>
      </c>
      <c r="B157" s="31"/>
      <c r="C157" s="31"/>
      <c r="D157" s="31"/>
      <c r="E157" s="31"/>
      <c r="F157" s="31"/>
      <c r="G157" s="25">
        <f t="shared" si="9"/>
        <v>0</v>
      </c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27">
        <f>(VLOOKUP($H$8,Prices[],2,FALSE)*H157)+(VLOOKUP($I$8,Prices[],2,FALSE)*I157)+(VLOOKUP($J$8,Prices[],2,FALSE)*J157)+(VLOOKUP($K$8,Prices[],2,FALSE)*K157)+(VLOOKUP($L$8,Prices[],2,FALSE)*L157)+(VLOOKUP($M$8,Prices[],2,FALSE)*M157)+(VLOOKUP($N$8,Prices[],2,FALSE)*N157)+(VLOOKUP($T$8,Prices[],2,FALSE)*T157)+(VLOOKUP($U$8,Prices[],2,FALSE)*U157)+(VLOOKUP($V$8,Prices[],2,FALSE)*V157)+(VLOOKUP($W$8,Prices[],2,FALSE)*W157)+(VLOOKUP($X$8,Prices[],2,FALSE)*X157)+(VLOOKUP($Y$8,Prices[],2,FALSE)*Y157)+(VLOOKUP($Z$8,Prices[],2,FALSE)*Z157)+(VLOOKUP($AB$8,Prices[],2,FALSE)*AB157)+(VLOOKUP($O$8,Prices[],2,FALSE)*O157)+(VLOOKUP($P$8,Prices[],2,FALSE)*P157)+(VLOOKUP($Q$8,Prices[],2,FALSE)*Q157)+(VLOOKUP($R$8,Prices[],2,FALSE)*R157)+(VLOOKUP($AA$8,Prices[],2,FALSE)*AA157)+(VLOOKUP($S$8,Prices[],2,FALSE)*S157)</f>
        <v>0</v>
      </c>
      <c r="AE157" s="27">
        <f t="shared" si="11"/>
        <v>0</v>
      </c>
      <c r="AF157" s="33"/>
      <c r="AG157" s="34"/>
      <c r="AH157" s="34"/>
      <c r="AI157" s="8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27">
        <f>(VLOOKUP($AF$8,Prices[],2,FALSE)*AF157)+(VLOOKUP($AG$8,Prices[],2,FALSE)*AG157)+(VLOOKUP($AH$8,Prices[],2,FALSE)*AH157)+(VLOOKUP($AI$8,Prices[],2,FALSE)*AI157)+(VLOOKUP($AJ$8,Prices[],2,FALSE)*AJ157)+(VLOOKUP($AK$8,Prices[],2,FALSE)*AK157)+(VLOOKUP($AL$8,Prices[],2,FALSE)*AL157)+(VLOOKUP($AM$8,Prices[],2,FALSE)*AM157)+(VLOOKUP($AN$8,Prices[],2,FALSE)*AN157)+(VLOOKUP($AO$8,Prices[],2,FALSE)*AO157)+(VLOOKUP($AP$8,Prices[],2,FALSE)*AP157)+(VLOOKUP($AT$8,Prices[],2,FALSE)*AT157)+(VLOOKUP($AQ$8,Prices[],2,FALSE)*AQ157)+(VLOOKUP($AR$8,Prices[],2,FALSE)*AR157)+(VLOOKUP($AS$8,Prices[],2,FALSE)*AS157)</f>
        <v>0</v>
      </c>
      <c r="AV157" s="27">
        <f t="shared" si="10"/>
        <v>0</v>
      </c>
      <c r="AW157" s="30" t="str">
        <f t="shared" si="8"/>
        <v xml:space="preserve"> </v>
      </c>
      <c r="AX157" s="30" t="str">
        <f>IFERROR(IF(VLOOKUP(C157,'Overdue Credits'!$A:$F,6,0)&gt;2,"High Risk Customer",IF(VLOOKUP(C157,'Overdue Credits'!$A:$F,6,0)&gt;0,"Medium Risk Customer","Low Risk Customer")),"Low Risk Customer")</f>
        <v>Low Risk Customer</v>
      </c>
      <c r="AY157" s="81"/>
    </row>
    <row r="158" spans="1:51" x14ac:dyDescent="0.25">
      <c r="A158" s="31">
        <v>149</v>
      </c>
      <c r="B158" s="31"/>
      <c r="C158" s="31"/>
      <c r="D158" s="31"/>
      <c r="E158" s="31"/>
      <c r="F158" s="31"/>
      <c r="G158" s="25">
        <f t="shared" si="9"/>
        <v>0</v>
      </c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27">
        <f>(VLOOKUP($H$8,Prices[],2,FALSE)*H158)+(VLOOKUP($I$8,Prices[],2,FALSE)*I158)+(VLOOKUP($J$8,Prices[],2,FALSE)*J158)+(VLOOKUP($K$8,Prices[],2,FALSE)*K158)+(VLOOKUP($L$8,Prices[],2,FALSE)*L158)+(VLOOKUP($M$8,Prices[],2,FALSE)*M158)+(VLOOKUP($N$8,Prices[],2,FALSE)*N158)+(VLOOKUP($T$8,Prices[],2,FALSE)*T158)+(VLOOKUP($U$8,Prices[],2,FALSE)*U158)+(VLOOKUP($V$8,Prices[],2,FALSE)*V158)+(VLOOKUP($W$8,Prices[],2,FALSE)*W158)+(VLOOKUP($X$8,Prices[],2,FALSE)*X158)+(VLOOKUP($Y$8,Prices[],2,FALSE)*Y158)+(VLOOKUP($Z$8,Prices[],2,FALSE)*Z158)+(VLOOKUP($AB$8,Prices[],2,FALSE)*AB158)+(VLOOKUP($O$8,Prices[],2,FALSE)*O158)+(VLOOKUP($P$8,Prices[],2,FALSE)*P158)+(VLOOKUP($Q$8,Prices[],2,FALSE)*Q158)+(VLOOKUP($R$8,Prices[],2,FALSE)*R158)+(VLOOKUP($AA$8,Prices[],2,FALSE)*AA158)+(VLOOKUP($S$8,Prices[],2,FALSE)*S158)</f>
        <v>0</v>
      </c>
      <c r="AE158" s="27">
        <f t="shared" si="11"/>
        <v>0</v>
      </c>
      <c r="AF158" s="33"/>
      <c r="AG158" s="34"/>
      <c r="AH158" s="34"/>
      <c r="AI158" s="8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27">
        <f>(VLOOKUP($AF$8,Prices[],2,FALSE)*AF158)+(VLOOKUP($AG$8,Prices[],2,FALSE)*AG158)+(VLOOKUP($AH$8,Prices[],2,FALSE)*AH158)+(VLOOKUP($AI$8,Prices[],2,FALSE)*AI158)+(VLOOKUP($AJ$8,Prices[],2,FALSE)*AJ158)+(VLOOKUP($AK$8,Prices[],2,FALSE)*AK158)+(VLOOKUP($AL$8,Prices[],2,FALSE)*AL158)+(VLOOKUP($AM$8,Prices[],2,FALSE)*AM158)+(VLOOKUP($AN$8,Prices[],2,FALSE)*AN158)+(VLOOKUP($AO$8,Prices[],2,FALSE)*AO158)+(VLOOKUP($AP$8,Prices[],2,FALSE)*AP158)+(VLOOKUP($AT$8,Prices[],2,FALSE)*AT158)+(VLOOKUP($AQ$8,Prices[],2,FALSE)*AQ158)+(VLOOKUP($AR$8,Prices[],2,FALSE)*AR158)+(VLOOKUP($AS$8,Prices[],2,FALSE)*AS158)</f>
        <v>0</v>
      </c>
      <c r="AV158" s="27">
        <f t="shared" si="10"/>
        <v>0</v>
      </c>
      <c r="AW158" s="30" t="str">
        <f t="shared" si="8"/>
        <v xml:space="preserve"> </v>
      </c>
      <c r="AX158" s="30" t="str">
        <f>IFERROR(IF(VLOOKUP(C158,'Overdue Credits'!$A:$F,6,0)&gt;2,"High Risk Customer",IF(VLOOKUP(C158,'Overdue Credits'!$A:$F,6,0)&gt;0,"Medium Risk Customer","Low Risk Customer")),"Low Risk Customer")</f>
        <v>Low Risk Customer</v>
      </c>
      <c r="AY158" s="81"/>
    </row>
    <row r="159" spans="1:51" x14ac:dyDescent="0.25">
      <c r="A159" s="31">
        <v>150</v>
      </c>
      <c r="B159" s="31"/>
      <c r="C159" s="31"/>
      <c r="D159" s="31"/>
      <c r="E159" s="31"/>
      <c r="F159" s="31"/>
      <c r="G159" s="25">
        <f t="shared" si="9"/>
        <v>0</v>
      </c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27">
        <f>(VLOOKUP($H$8,Prices[],2,FALSE)*H159)+(VLOOKUP($I$8,Prices[],2,FALSE)*I159)+(VLOOKUP($J$8,Prices[],2,FALSE)*J159)+(VLOOKUP($K$8,Prices[],2,FALSE)*K159)+(VLOOKUP($L$8,Prices[],2,FALSE)*L159)+(VLOOKUP($M$8,Prices[],2,FALSE)*M159)+(VLOOKUP($N$8,Prices[],2,FALSE)*N159)+(VLOOKUP($T$8,Prices[],2,FALSE)*T159)+(VLOOKUP($U$8,Prices[],2,FALSE)*U159)+(VLOOKUP($V$8,Prices[],2,FALSE)*V159)+(VLOOKUP($W$8,Prices[],2,FALSE)*W159)+(VLOOKUP($X$8,Prices[],2,FALSE)*X159)+(VLOOKUP($Y$8,Prices[],2,FALSE)*Y159)+(VLOOKUP($Z$8,Prices[],2,FALSE)*Z159)+(VLOOKUP($AB$8,Prices[],2,FALSE)*AB159)+(VLOOKUP($O$8,Prices[],2,FALSE)*O159)+(VLOOKUP($P$8,Prices[],2,FALSE)*P159)+(VLOOKUP($Q$8,Prices[],2,FALSE)*Q159)+(VLOOKUP($R$8,Prices[],2,FALSE)*R159)+(VLOOKUP($AA$8,Prices[],2,FALSE)*AA159)+(VLOOKUP($S$8,Prices[],2,FALSE)*S159)</f>
        <v>0</v>
      </c>
      <c r="AE159" s="27">
        <f t="shared" si="11"/>
        <v>0</v>
      </c>
      <c r="AF159" s="33"/>
      <c r="AG159" s="34"/>
      <c r="AH159" s="34"/>
      <c r="AI159" s="8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27">
        <f>(VLOOKUP($AF$8,Prices[],2,FALSE)*AF159)+(VLOOKUP($AG$8,Prices[],2,FALSE)*AG159)+(VLOOKUP($AH$8,Prices[],2,FALSE)*AH159)+(VLOOKUP($AI$8,Prices[],2,FALSE)*AI159)+(VLOOKUP($AJ$8,Prices[],2,FALSE)*AJ159)+(VLOOKUP($AK$8,Prices[],2,FALSE)*AK159)+(VLOOKUP($AL$8,Prices[],2,FALSE)*AL159)+(VLOOKUP($AM$8,Prices[],2,FALSE)*AM159)+(VLOOKUP($AN$8,Prices[],2,FALSE)*AN159)+(VLOOKUP($AO$8,Prices[],2,FALSE)*AO159)+(VLOOKUP($AP$8,Prices[],2,FALSE)*AP159)+(VLOOKUP($AT$8,Prices[],2,FALSE)*AT159)+(VLOOKUP($AQ$8,Prices[],2,FALSE)*AQ159)+(VLOOKUP($AR$8,Prices[],2,FALSE)*AR159)+(VLOOKUP($AS$8,Prices[],2,FALSE)*AS159)</f>
        <v>0</v>
      </c>
      <c r="AV159" s="27">
        <f t="shared" si="10"/>
        <v>0</v>
      </c>
      <c r="AW159" s="30" t="str">
        <f t="shared" si="8"/>
        <v xml:space="preserve"> </v>
      </c>
      <c r="AX159" s="30" t="str">
        <f>IFERROR(IF(VLOOKUP(C159,'Overdue Credits'!$A:$F,6,0)&gt;2,"High Risk Customer",IF(VLOOKUP(C159,'Overdue Credits'!$A:$F,6,0)&gt;0,"Medium Risk Customer","Low Risk Customer")),"Low Risk Customer")</f>
        <v>Low Risk Customer</v>
      </c>
      <c r="AY159" s="81"/>
    </row>
    <row r="160" spans="1:51" x14ac:dyDescent="0.25">
      <c r="A160" s="31">
        <v>151</v>
      </c>
      <c r="B160" s="31"/>
      <c r="C160" s="31"/>
      <c r="D160" s="31"/>
      <c r="E160" s="31"/>
      <c r="F160" s="31"/>
      <c r="G160" s="25">
        <f t="shared" si="9"/>
        <v>0</v>
      </c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27">
        <f>(VLOOKUP($H$8,Prices[],2,FALSE)*H160)+(VLOOKUP($I$8,Prices[],2,FALSE)*I160)+(VLOOKUP($J$8,Prices[],2,FALSE)*J160)+(VLOOKUP($K$8,Prices[],2,FALSE)*K160)+(VLOOKUP($L$8,Prices[],2,FALSE)*L160)+(VLOOKUP($M$8,Prices[],2,FALSE)*M160)+(VLOOKUP($N$8,Prices[],2,FALSE)*N160)+(VLOOKUP($T$8,Prices[],2,FALSE)*T160)+(VLOOKUP($U$8,Prices[],2,FALSE)*U160)+(VLOOKUP($V$8,Prices[],2,FALSE)*V160)+(VLOOKUP($W$8,Prices[],2,FALSE)*W160)+(VLOOKUP($X$8,Prices[],2,FALSE)*X160)+(VLOOKUP($Y$8,Prices[],2,FALSE)*Y160)+(VLOOKUP($Z$8,Prices[],2,FALSE)*Z160)+(VLOOKUP($AB$8,Prices[],2,FALSE)*AB160)+(VLOOKUP($O$8,Prices[],2,FALSE)*O160)+(VLOOKUP($P$8,Prices[],2,FALSE)*P160)+(VLOOKUP($Q$8,Prices[],2,FALSE)*Q160)+(VLOOKUP($R$8,Prices[],2,FALSE)*R160)+(VLOOKUP($AA$8,Prices[],2,FALSE)*AA160)+(VLOOKUP($S$8,Prices[],2,FALSE)*S160)</f>
        <v>0</v>
      </c>
      <c r="AE160" s="27">
        <f t="shared" si="11"/>
        <v>0</v>
      </c>
      <c r="AF160" s="33"/>
      <c r="AG160" s="34"/>
      <c r="AH160" s="34"/>
      <c r="AI160" s="8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27">
        <f>(VLOOKUP($AF$8,Prices[],2,FALSE)*AF160)+(VLOOKUP($AG$8,Prices[],2,FALSE)*AG160)+(VLOOKUP($AH$8,Prices[],2,FALSE)*AH160)+(VLOOKUP($AI$8,Prices[],2,FALSE)*AI160)+(VLOOKUP($AJ$8,Prices[],2,FALSE)*AJ160)+(VLOOKUP($AK$8,Prices[],2,FALSE)*AK160)+(VLOOKUP($AL$8,Prices[],2,FALSE)*AL160)+(VLOOKUP($AM$8,Prices[],2,FALSE)*AM160)+(VLOOKUP($AN$8,Prices[],2,FALSE)*AN160)+(VLOOKUP($AO$8,Prices[],2,FALSE)*AO160)+(VLOOKUP($AP$8,Prices[],2,FALSE)*AP160)+(VLOOKUP($AT$8,Prices[],2,FALSE)*AT160)+(VLOOKUP($AQ$8,Prices[],2,FALSE)*AQ160)+(VLOOKUP($AR$8,Prices[],2,FALSE)*AR160)+(VLOOKUP($AS$8,Prices[],2,FALSE)*AS160)</f>
        <v>0</v>
      </c>
      <c r="AV160" s="27">
        <f t="shared" si="10"/>
        <v>0</v>
      </c>
      <c r="AW160" s="30" t="str">
        <f t="shared" si="8"/>
        <v xml:space="preserve"> </v>
      </c>
      <c r="AX160" s="30" t="str">
        <f>IFERROR(IF(VLOOKUP(C160,'Overdue Credits'!$A:$F,6,0)&gt;2,"High Risk Customer",IF(VLOOKUP(C160,'Overdue Credits'!$A:$F,6,0)&gt;0,"Medium Risk Customer","Low Risk Customer")),"Low Risk Customer")</f>
        <v>Low Risk Customer</v>
      </c>
      <c r="AY160" s="81"/>
    </row>
    <row r="161" spans="1:51" x14ac:dyDescent="0.25">
      <c r="A161" s="31">
        <v>152</v>
      </c>
      <c r="B161" s="31"/>
      <c r="C161" s="31"/>
      <c r="D161" s="31"/>
      <c r="E161" s="31"/>
      <c r="F161" s="31"/>
      <c r="G161" s="25">
        <f t="shared" si="9"/>
        <v>0</v>
      </c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27">
        <f>(VLOOKUP($H$8,Prices[],2,FALSE)*H161)+(VLOOKUP($I$8,Prices[],2,FALSE)*I161)+(VLOOKUP($J$8,Prices[],2,FALSE)*J161)+(VLOOKUP($K$8,Prices[],2,FALSE)*K161)+(VLOOKUP($L$8,Prices[],2,FALSE)*L161)+(VLOOKUP($M$8,Prices[],2,FALSE)*M161)+(VLOOKUP($N$8,Prices[],2,FALSE)*N161)+(VLOOKUP($T$8,Prices[],2,FALSE)*T161)+(VLOOKUP($U$8,Prices[],2,FALSE)*U161)+(VLOOKUP($V$8,Prices[],2,FALSE)*V161)+(VLOOKUP($W$8,Prices[],2,FALSE)*W161)+(VLOOKUP($X$8,Prices[],2,FALSE)*X161)+(VLOOKUP($Y$8,Prices[],2,FALSE)*Y161)+(VLOOKUP($Z$8,Prices[],2,FALSE)*Z161)+(VLOOKUP($AB$8,Prices[],2,FALSE)*AB161)+(VLOOKUP($O$8,Prices[],2,FALSE)*O161)+(VLOOKUP($P$8,Prices[],2,FALSE)*P161)+(VLOOKUP($Q$8,Prices[],2,FALSE)*Q161)+(VLOOKUP($R$8,Prices[],2,FALSE)*R161)+(VLOOKUP($AA$8,Prices[],2,FALSE)*AA161)+(VLOOKUP($S$8,Prices[],2,FALSE)*S161)</f>
        <v>0</v>
      </c>
      <c r="AE161" s="27">
        <f t="shared" si="11"/>
        <v>0</v>
      </c>
      <c r="AF161" s="33"/>
      <c r="AG161" s="34"/>
      <c r="AH161" s="34"/>
      <c r="AI161" s="8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27">
        <f>(VLOOKUP($AF$8,Prices[],2,FALSE)*AF161)+(VLOOKUP($AG$8,Prices[],2,FALSE)*AG161)+(VLOOKUP($AH$8,Prices[],2,FALSE)*AH161)+(VLOOKUP($AI$8,Prices[],2,FALSE)*AI161)+(VLOOKUP($AJ$8,Prices[],2,FALSE)*AJ161)+(VLOOKUP($AK$8,Prices[],2,FALSE)*AK161)+(VLOOKUP($AL$8,Prices[],2,FALSE)*AL161)+(VLOOKUP($AM$8,Prices[],2,FALSE)*AM161)+(VLOOKUP($AN$8,Prices[],2,FALSE)*AN161)+(VLOOKUP($AO$8,Prices[],2,FALSE)*AO161)+(VLOOKUP($AP$8,Prices[],2,FALSE)*AP161)+(VLOOKUP($AT$8,Prices[],2,FALSE)*AT161)+(VLOOKUP($AQ$8,Prices[],2,FALSE)*AQ161)+(VLOOKUP($AR$8,Prices[],2,FALSE)*AR161)+(VLOOKUP($AS$8,Prices[],2,FALSE)*AS161)</f>
        <v>0</v>
      </c>
      <c r="AV161" s="27">
        <f t="shared" si="10"/>
        <v>0</v>
      </c>
      <c r="AW161" s="30" t="str">
        <f t="shared" si="8"/>
        <v xml:space="preserve"> </v>
      </c>
      <c r="AX161" s="30" t="str">
        <f>IFERROR(IF(VLOOKUP(C161,'Overdue Credits'!$A:$F,6,0)&gt;2,"High Risk Customer",IF(VLOOKUP(C161,'Overdue Credits'!$A:$F,6,0)&gt;0,"Medium Risk Customer","Low Risk Customer")),"Low Risk Customer")</f>
        <v>Low Risk Customer</v>
      </c>
      <c r="AY161" s="81"/>
    </row>
    <row r="162" spans="1:51" x14ac:dyDescent="0.25">
      <c r="A162" s="31">
        <v>153</v>
      </c>
      <c r="B162" s="31"/>
      <c r="C162" s="31"/>
      <c r="D162" s="31"/>
      <c r="E162" s="31"/>
      <c r="F162" s="31"/>
      <c r="G162" s="25">
        <f t="shared" si="9"/>
        <v>0</v>
      </c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27">
        <f>(VLOOKUP($H$8,Prices[],2,FALSE)*H162)+(VLOOKUP($I$8,Prices[],2,FALSE)*I162)+(VLOOKUP($J$8,Prices[],2,FALSE)*J162)+(VLOOKUP($K$8,Prices[],2,FALSE)*K162)+(VLOOKUP($L$8,Prices[],2,FALSE)*L162)+(VLOOKUP($M$8,Prices[],2,FALSE)*M162)+(VLOOKUP($N$8,Prices[],2,FALSE)*N162)+(VLOOKUP($T$8,Prices[],2,FALSE)*T162)+(VLOOKUP($U$8,Prices[],2,FALSE)*U162)+(VLOOKUP($V$8,Prices[],2,FALSE)*V162)+(VLOOKUP($W$8,Prices[],2,FALSE)*W162)+(VLOOKUP($X$8,Prices[],2,FALSE)*X162)+(VLOOKUP($Y$8,Prices[],2,FALSE)*Y162)+(VLOOKUP($Z$8,Prices[],2,FALSE)*Z162)+(VLOOKUP($AB$8,Prices[],2,FALSE)*AB162)+(VLOOKUP($O$8,Prices[],2,FALSE)*O162)+(VLOOKUP($P$8,Prices[],2,FALSE)*P162)+(VLOOKUP($Q$8,Prices[],2,FALSE)*Q162)+(VLOOKUP($R$8,Prices[],2,FALSE)*R162)+(VLOOKUP($AA$8,Prices[],2,FALSE)*AA162)+(VLOOKUP($S$8,Prices[],2,FALSE)*S162)</f>
        <v>0</v>
      </c>
      <c r="AE162" s="27">
        <f t="shared" si="11"/>
        <v>0</v>
      </c>
      <c r="AF162" s="33"/>
      <c r="AG162" s="34"/>
      <c r="AH162" s="34"/>
      <c r="AI162" s="8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27">
        <f>(VLOOKUP($AF$8,Prices[],2,FALSE)*AF162)+(VLOOKUP($AG$8,Prices[],2,FALSE)*AG162)+(VLOOKUP($AH$8,Prices[],2,FALSE)*AH162)+(VLOOKUP($AI$8,Prices[],2,FALSE)*AI162)+(VLOOKUP($AJ$8,Prices[],2,FALSE)*AJ162)+(VLOOKUP($AK$8,Prices[],2,FALSE)*AK162)+(VLOOKUP($AL$8,Prices[],2,FALSE)*AL162)+(VLOOKUP($AM$8,Prices[],2,FALSE)*AM162)+(VLOOKUP($AN$8,Prices[],2,FALSE)*AN162)+(VLOOKUP($AO$8,Prices[],2,FALSE)*AO162)+(VLOOKUP($AP$8,Prices[],2,FALSE)*AP162)+(VLOOKUP($AT$8,Prices[],2,FALSE)*AT162)+(VLOOKUP($AQ$8,Prices[],2,FALSE)*AQ162)+(VLOOKUP($AR$8,Prices[],2,FALSE)*AR162)+(VLOOKUP($AS$8,Prices[],2,FALSE)*AS162)</f>
        <v>0</v>
      </c>
      <c r="AV162" s="27">
        <f t="shared" si="10"/>
        <v>0</v>
      </c>
      <c r="AW162" s="30" t="str">
        <f t="shared" si="8"/>
        <v xml:space="preserve"> </v>
      </c>
      <c r="AX162" s="30" t="str">
        <f>IFERROR(IF(VLOOKUP(C162,'Overdue Credits'!$A:$F,6,0)&gt;2,"High Risk Customer",IF(VLOOKUP(C162,'Overdue Credits'!$A:$F,6,0)&gt;0,"Medium Risk Customer","Low Risk Customer")),"Low Risk Customer")</f>
        <v>Low Risk Customer</v>
      </c>
      <c r="AY162" s="81"/>
    </row>
    <row r="163" spans="1:51" x14ac:dyDescent="0.25">
      <c r="A163" s="31">
        <v>154</v>
      </c>
      <c r="B163" s="31"/>
      <c r="C163" s="31"/>
      <c r="D163" s="31"/>
      <c r="E163" s="31"/>
      <c r="F163" s="31"/>
      <c r="G163" s="25">
        <f t="shared" si="9"/>
        <v>0</v>
      </c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27">
        <f>(VLOOKUP($H$8,Prices[],2,FALSE)*H163)+(VLOOKUP($I$8,Prices[],2,FALSE)*I163)+(VLOOKUP($J$8,Prices[],2,FALSE)*J163)+(VLOOKUP($K$8,Prices[],2,FALSE)*K163)+(VLOOKUP($L$8,Prices[],2,FALSE)*L163)+(VLOOKUP($M$8,Prices[],2,FALSE)*M163)+(VLOOKUP($N$8,Prices[],2,FALSE)*N163)+(VLOOKUP($T$8,Prices[],2,FALSE)*T163)+(VLOOKUP($U$8,Prices[],2,FALSE)*U163)+(VLOOKUP($V$8,Prices[],2,FALSE)*V163)+(VLOOKUP($W$8,Prices[],2,FALSE)*W163)+(VLOOKUP($X$8,Prices[],2,FALSE)*X163)+(VLOOKUP($Y$8,Prices[],2,FALSE)*Y163)+(VLOOKUP($Z$8,Prices[],2,FALSE)*Z163)+(VLOOKUP($AB$8,Prices[],2,FALSE)*AB163)+(VLOOKUP($O$8,Prices[],2,FALSE)*O163)+(VLOOKUP($P$8,Prices[],2,FALSE)*P163)+(VLOOKUP($Q$8,Prices[],2,FALSE)*Q163)+(VLOOKUP($R$8,Prices[],2,FALSE)*R163)+(VLOOKUP($AA$8,Prices[],2,FALSE)*AA163)+(VLOOKUP($S$8,Prices[],2,FALSE)*S163)</f>
        <v>0</v>
      </c>
      <c r="AE163" s="27">
        <f t="shared" si="11"/>
        <v>0</v>
      </c>
      <c r="AF163" s="33"/>
      <c r="AG163" s="34"/>
      <c r="AH163" s="34"/>
      <c r="AI163" s="8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27">
        <f>(VLOOKUP($AF$8,Prices[],2,FALSE)*AF163)+(VLOOKUP($AG$8,Prices[],2,FALSE)*AG163)+(VLOOKUP($AH$8,Prices[],2,FALSE)*AH163)+(VLOOKUP($AI$8,Prices[],2,FALSE)*AI163)+(VLOOKUP($AJ$8,Prices[],2,FALSE)*AJ163)+(VLOOKUP($AK$8,Prices[],2,FALSE)*AK163)+(VLOOKUP($AL$8,Prices[],2,FALSE)*AL163)+(VLOOKUP($AM$8,Prices[],2,FALSE)*AM163)+(VLOOKUP($AN$8,Prices[],2,FALSE)*AN163)+(VLOOKUP($AO$8,Prices[],2,FALSE)*AO163)+(VLOOKUP($AP$8,Prices[],2,FALSE)*AP163)+(VLOOKUP($AT$8,Prices[],2,FALSE)*AT163)+(VLOOKUP($AQ$8,Prices[],2,FALSE)*AQ163)+(VLOOKUP($AR$8,Prices[],2,FALSE)*AR163)+(VLOOKUP($AS$8,Prices[],2,FALSE)*AS163)</f>
        <v>0</v>
      </c>
      <c r="AV163" s="27">
        <f t="shared" si="10"/>
        <v>0</v>
      </c>
      <c r="AW163" s="30" t="str">
        <f t="shared" si="8"/>
        <v xml:space="preserve"> </v>
      </c>
      <c r="AX163" s="30" t="str">
        <f>IFERROR(IF(VLOOKUP(C163,'Overdue Credits'!$A:$F,6,0)&gt;2,"High Risk Customer",IF(VLOOKUP(C163,'Overdue Credits'!$A:$F,6,0)&gt;0,"Medium Risk Customer","Low Risk Customer")),"Low Risk Customer")</f>
        <v>Low Risk Customer</v>
      </c>
      <c r="AY163" s="81"/>
    </row>
    <row r="164" spans="1:51" x14ac:dyDescent="0.25">
      <c r="A164" s="31">
        <v>155</v>
      </c>
      <c r="B164" s="31"/>
      <c r="C164" s="31"/>
      <c r="D164" s="31"/>
      <c r="E164" s="31"/>
      <c r="F164" s="31"/>
      <c r="G164" s="25">
        <f t="shared" si="9"/>
        <v>0</v>
      </c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27">
        <f>(VLOOKUP($H$8,Prices[],2,FALSE)*H164)+(VLOOKUP($I$8,Prices[],2,FALSE)*I164)+(VLOOKUP($J$8,Prices[],2,FALSE)*J164)+(VLOOKUP($K$8,Prices[],2,FALSE)*K164)+(VLOOKUP($L$8,Prices[],2,FALSE)*L164)+(VLOOKUP($M$8,Prices[],2,FALSE)*M164)+(VLOOKUP($N$8,Prices[],2,FALSE)*N164)+(VLOOKUP($T$8,Prices[],2,FALSE)*T164)+(VLOOKUP($U$8,Prices[],2,FALSE)*U164)+(VLOOKUP($V$8,Prices[],2,FALSE)*V164)+(VLOOKUP($W$8,Prices[],2,FALSE)*W164)+(VLOOKUP($X$8,Prices[],2,FALSE)*X164)+(VLOOKUP($Y$8,Prices[],2,FALSE)*Y164)+(VLOOKUP($Z$8,Prices[],2,FALSE)*Z164)+(VLOOKUP($AB$8,Prices[],2,FALSE)*AB164)+(VLOOKUP($O$8,Prices[],2,FALSE)*O164)+(VLOOKUP($P$8,Prices[],2,FALSE)*P164)+(VLOOKUP($Q$8,Prices[],2,FALSE)*Q164)+(VLOOKUP($R$8,Prices[],2,FALSE)*R164)+(VLOOKUP($AA$8,Prices[],2,FALSE)*AA164)+(VLOOKUP($S$8,Prices[],2,FALSE)*S164)</f>
        <v>0</v>
      </c>
      <c r="AE164" s="27">
        <f t="shared" si="11"/>
        <v>0</v>
      </c>
      <c r="AF164" s="33"/>
      <c r="AG164" s="34"/>
      <c r="AH164" s="34"/>
      <c r="AI164" s="8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27">
        <f>(VLOOKUP($AF$8,Prices[],2,FALSE)*AF164)+(VLOOKUP($AG$8,Prices[],2,FALSE)*AG164)+(VLOOKUP($AH$8,Prices[],2,FALSE)*AH164)+(VLOOKUP($AI$8,Prices[],2,FALSE)*AI164)+(VLOOKUP($AJ$8,Prices[],2,FALSE)*AJ164)+(VLOOKUP($AK$8,Prices[],2,FALSE)*AK164)+(VLOOKUP($AL$8,Prices[],2,FALSE)*AL164)+(VLOOKUP($AM$8,Prices[],2,FALSE)*AM164)+(VLOOKUP($AN$8,Prices[],2,FALSE)*AN164)+(VLOOKUP($AO$8,Prices[],2,FALSE)*AO164)+(VLOOKUP($AP$8,Prices[],2,FALSE)*AP164)+(VLOOKUP($AT$8,Prices[],2,FALSE)*AT164)+(VLOOKUP($AQ$8,Prices[],2,FALSE)*AQ164)+(VLOOKUP($AR$8,Prices[],2,FALSE)*AR164)+(VLOOKUP($AS$8,Prices[],2,FALSE)*AS164)</f>
        <v>0</v>
      </c>
      <c r="AV164" s="27">
        <f t="shared" si="10"/>
        <v>0</v>
      </c>
      <c r="AW164" s="30" t="str">
        <f t="shared" si="8"/>
        <v xml:space="preserve"> </v>
      </c>
      <c r="AX164" s="30" t="str">
        <f>IFERROR(IF(VLOOKUP(C164,'Overdue Credits'!$A:$F,6,0)&gt;2,"High Risk Customer",IF(VLOOKUP(C164,'Overdue Credits'!$A:$F,6,0)&gt;0,"Medium Risk Customer","Low Risk Customer")),"Low Risk Customer")</f>
        <v>Low Risk Customer</v>
      </c>
      <c r="AY164" s="81"/>
    </row>
    <row r="165" spans="1:51" x14ac:dyDescent="0.25">
      <c r="A165" s="31">
        <v>156</v>
      </c>
      <c r="B165" s="31"/>
      <c r="C165" s="31"/>
      <c r="D165" s="31"/>
      <c r="E165" s="31"/>
      <c r="F165" s="31"/>
      <c r="G165" s="25">
        <f t="shared" si="9"/>
        <v>0</v>
      </c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27">
        <f>(VLOOKUP($H$8,Prices[],2,FALSE)*H165)+(VLOOKUP($I$8,Prices[],2,FALSE)*I165)+(VLOOKUP($J$8,Prices[],2,FALSE)*J165)+(VLOOKUP($K$8,Prices[],2,FALSE)*K165)+(VLOOKUP($L$8,Prices[],2,FALSE)*L165)+(VLOOKUP($M$8,Prices[],2,FALSE)*M165)+(VLOOKUP($N$8,Prices[],2,FALSE)*N165)+(VLOOKUP($T$8,Prices[],2,FALSE)*T165)+(VLOOKUP($U$8,Prices[],2,FALSE)*U165)+(VLOOKUP($V$8,Prices[],2,FALSE)*V165)+(VLOOKUP($W$8,Prices[],2,FALSE)*W165)+(VLOOKUP($X$8,Prices[],2,FALSE)*X165)+(VLOOKUP($Y$8,Prices[],2,FALSE)*Y165)+(VLOOKUP($Z$8,Prices[],2,FALSE)*Z165)+(VLOOKUP($AB$8,Prices[],2,FALSE)*AB165)+(VLOOKUP($O$8,Prices[],2,FALSE)*O165)+(VLOOKUP($P$8,Prices[],2,FALSE)*P165)+(VLOOKUP($Q$8,Prices[],2,FALSE)*Q165)+(VLOOKUP($R$8,Prices[],2,FALSE)*R165)+(VLOOKUP($AA$8,Prices[],2,FALSE)*AA165)+(VLOOKUP($S$8,Prices[],2,FALSE)*S165)</f>
        <v>0</v>
      </c>
      <c r="AE165" s="27">
        <f t="shared" si="11"/>
        <v>0</v>
      </c>
      <c r="AF165" s="33"/>
      <c r="AG165" s="34"/>
      <c r="AH165" s="34"/>
      <c r="AI165" s="8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27">
        <f>(VLOOKUP($AF$8,Prices[],2,FALSE)*AF165)+(VLOOKUP($AG$8,Prices[],2,FALSE)*AG165)+(VLOOKUP($AH$8,Prices[],2,FALSE)*AH165)+(VLOOKUP($AI$8,Prices[],2,FALSE)*AI165)+(VLOOKUP($AJ$8,Prices[],2,FALSE)*AJ165)+(VLOOKUP($AK$8,Prices[],2,FALSE)*AK165)+(VLOOKUP($AL$8,Prices[],2,FALSE)*AL165)+(VLOOKUP($AM$8,Prices[],2,FALSE)*AM165)+(VLOOKUP($AN$8,Prices[],2,FALSE)*AN165)+(VLOOKUP($AO$8,Prices[],2,FALSE)*AO165)+(VLOOKUP($AP$8,Prices[],2,FALSE)*AP165)+(VLOOKUP($AT$8,Prices[],2,FALSE)*AT165)+(VLOOKUP($AQ$8,Prices[],2,FALSE)*AQ165)+(VLOOKUP($AR$8,Prices[],2,FALSE)*AR165)+(VLOOKUP($AS$8,Prices[],2,FALSE)*AS165)</f>
        <v>0</v>
      </c>
      <c r="AV165" s="27">
        <f t="shared" si="10"/>
        <v>0</v>
      </c>
      <c r="AW165" s="30" t="str">
        <f t="shared" si="8"/>
        <v xml:space="preserve"> </v>
      </c>
      <c r="AX165" s="30" t="str">
        <f>IFERROR(IF(VLOOKUP(C165,'Overdue Credits'!$A:$F,6,0)&gt;2,"High Risk Customer",IF(VLOOKUP(C165,'Overdue Credits'!$A:$F,6,0)&gt;0,"Medium Risk Customer","Low Risk Customer")),"Low Risk Customer")</f>
        <v>Low Risk Customer</v>
      </c>
      <c r="AY165" s="81"/>
    </row>
    <row r="166" spans="1:51" x14ac:dyDescent="0.25">
      <c r="A166" s="31">
        <v>157</v>
      </c>
      <c r="B166" s="31"/>
      <c r="C166" s="31"/>
      <c r="D166" s="31"/>
      <c r="E166" s="31"/>
      <c r="F166" s="31"/>
      <c r="G166" s="25">
        <f t="shared" si="9"/>
        <v>0</v>
      </c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27">
        <f>(VLOOKUP($H$8,Prices[],2,FALSE)*H166)+(VLOOKUP($I$8,Prices[],2,FALSE)*I166)+(VLOOKUP($J$8,Prices[],2,FALSE)*J166)+(VLOOKUP($K$8,Prices[],2,FALSE)*K166)+(VLOOKUP($L$8,Prices[],2,FALSE)*L166)+(VLOOKUP($M$8,Prices[],2,FALSE)*M166)+(VLOOKUP($N$8,Prices[],2,FALSE)*N166)+(VLOOKUP($T$8,Prices[],2,FALSE)*T166)+(VLOOKUP($U$8,Prices[],2,FALSE)*U166)+(VLOOKUP($V$8,Prices[],2,FALSE)*V166)+(VLOOKUP($W$8,Prices[],2,FALSE)*W166)+(VLOOKUP($X$8,Prices[],2,FALSE)*X166)+(VLOOKUP($Y$8,Prices[],2,FALSE)*Y166)+(VLOOKUP($Z$8,Prices[],2,FALSE)*Z166)+(VLOOKUP($AB$8,Prices[],2,FALSE)*AB166)+(VLOOKUP($O$8,Prices[],2,FALSE)*O166)+(VLOOKUP($P$8,Prices[],2,FALSE)*P166)+(VLOOKUP($Q$8,Prices[],2,FALSE)*Q166)+(VLOOKUP($R$8,Prices[],2,FALSE)*R166)+(VLOOKUP($AA$8,Prices[],2,FALSE)*AA166)+(VLOOKUP($S$8,Prices[],2,FALSE)*S166)</f>
        <v>0</v>
      </c>
      <c r="AE166" s="27">
        <f t="shared" si="11"/>
        <v>0</v>
      </c>
      <c r="AF166" s="33"/>
      <c r="AG166" s="34"/>
      <c r="AH166" s="34"/>
      <c r="AI166" s="8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27">
        <f>(VLOOKUP($AF$8,Prices[],2,FALSE)*AF166)+(VLOOKUP($AG$8,Prices[],2,FALSE)*AG166)+(VLOOKUP($AH$8,Prices[],2,FALSE)*AH166)+(VLOOKUP($AI$8,Prices[],2,FALSE)*AI166)+(VLOOKUP($AJ$8,Prices[],2,FALSE)*AJ166)+(VLOOKUP($AK$8,Prices[],2,FALSE)*AK166)+(VLOOKUP($AL$8,Prices[],2,FALSE)*AL166)+(VLOOKUP($AM$8,Prices[],2,FALSE)*AM166)+(VLOOKUP($AN$8,Prices[],2,FALSE)*AN166)+(VLOOKUP($AO$8,Prices[],2,FALSE)*AO166)+(VLOOKUP($AP$8,Prices[],2,FALSE)*AP166)+(VLOOKUP($AT$8,Prices[],2,FALSE)*AT166)+(VLOOKUP($AQ$8,Prices[],2,FALSE)*AQ166)+(VLOOKUP($AR$8,Prices[],2,FALSE)*AR166)+(VLOOKUP($AS$8,Prices[],2,FALSE)*AS166)</f>
        <v>0</v>
      </c>
      <c r="AV166" s="27">
        <f t="shared" si="10"/>
        <v>0</v>
      </c>
      <c r="AW166" s="30"/>
      <c r="AX166" s="30" t="str">
        <f>IFERROR(IF(VLOOKUP(C166,'Overdue Credits'!$A:$F,6,0)&gt;2,"High Risk Customer",IF(VLOOKUP(C166,'Overdue Credits'!$A:$F,6,0)&gt;0,"Medium Risk Customer","Low Risk Customer")),"Low Risk Customer")</f>
        <v>Low Risk Customer</v>
      </c>
      <c r="AY166" s="81"/>
    </row>
    <row r="167" spans="1:51" x14ac:dyDescent="0.25">
      <c r="A167" s="31">
        <v>158</v>
      </c>
      <c r="B167" s="31"/>
      <c r="C167" s="31"/>
      <c r="D167" s="31"/>
      <c r="E167" s="31"/>
      <c r="F167" s="31"/>
      <c r="G167" s="25">
        <f t="shared" si="9"/>
        <v>0</v>
      </c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27">
        <f>(VLOOKUP($H$8,Prices[],2,FALSE)*H167)+(VLOOKUP($I$8,Prices[],2,FALSE)*I167)+(VLOOKUP($J$8,Prices[],2,FALSE)*J167)+(VLOOKUP($K$8,Prices[],2,FALSE)*K167)+(VLOOKUP($L$8,Prices[],2,FALSE)*L167)+(VLOOKUP($M$8,Prices[],2,FALSE)*M167)+(VLOOKUP($N$8,Prices[],2,FALSE)*N167)+(VLOOKUP($T$8,Prices[],2,FALSE)*T167)+(VLOOKUP($U$8,Prices[],2,FALSE)*U167)+(VLOOKUP($V$8,Prices[],2,FALSE)*V167)+(VLOOKUP($W$8,Prices[],2,FALSE)*W167)+(VLOOKUP($X$8,Prices[],2,FALSE)*X167)+(VLOOKUP($Y$8,Prices[],2,FALSE)*Y167)+(VLOOKUP($Z$8,Prices[],2,FALSE)*Z167)+(VLOOKUP($AB$8,Prices[],2,FALSE)*AB167)+(VLOOKUP($O$8,Prices[],2,FALSE)*O167)+(VLOOKUP($P$8,Prices[],2,FALSE)*P167)+(VLOOKUP($Q$8,Prices[],2,FALSE)*Q167)+(VLOOKUP($R$8,Prices[],2,FALSE)*R167)+(VLOOKUP($AA$8,Prices[],2,FALSE)*AA167)+(VLOOKUP($S$8,Prices[],2,FALSE)*S167)</f>
        <v>0</v>
      </c>
      <c r="AE167" s="27">
        <f t="shared" si="11"/>
        <v>0</v>
      </c>
      <c r="AF167" s="33"/>
      <c r="AG167" s="34"/>
      <c r="AH167" s="34"/>
      <c r="AI167" s="8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27">
        <f>(VLOOKUP($AF$8,Prices[],2,FALSE)*AF167)+(VLOOKUP($AG$8,Prices[],2,FALSE)*AG167)+(VLOOKUP($AH$8,Prices[],2,FALSE)*AH167)+(VLOOKUP($AI$8,Prices[],2,FALSE)*AI167)+(VLOOKUP($AJ$8,Prices[],2,FALSE)*AJ167)+(VLOOKUP($AK$8,Prices[],2,FALSE)*AK167)+(VLOOKUP($AL$8,Prices[],2,FALSE)*AL167)+(VLOOKUP($AM$8,Prices[],2,FALSE)*AM167)+(VLOOKUP($AN$8,Prices[],2,FALSE)*AN167)+(VLOOKUP($AO$8,Prices[],2,FALSE)*AO167)+(VLOOKUP($AP$8,Prices[],2,FALSE)*AP167)+(VLOOKUP($AT$8,Prices[],2,FALSE)*AT167)+(VLOOKUP($AQ$8,Prices[],2,FALSE)*AQ167)+(VLOOKUP($AR$8,Prices[],2,FALSE)*AR167)+(VLOOKUP($AS$8,Prices[],2,FALSE)*AS167)</f>
        <v>0</v>
      </c>
      <c r="AV167" s="27">
        <f t="shared" si="10"/>
        <v>0</v>
      </c>
      <c r="AW167" s="30"/>
      <c r="AX167" s="30" t="str">
        <f>IFERROR(IF(VLOOKUP(C167,'Overdue Credits'!$A:$F,6,0)&gt;2,"High Risk Customer",IF(VLOOKUP(C167,'Overdue Credits'!$A:$F,6,0)&gt;0,"Medium Risk Customer","Low Risk Customer")),"Low Risk Customer")</f>
        <v>Low Risk Customer</v>
      </c>
      <c r="AY167" s="81"/>
    </row>
    <row r="168" spans="1:51" x14ac:dyDescent="0.25">
      <c r="A168" s="31">
        <v>159</v>
      </c>
      <c r="B168" s="31"/>
      <c r="C168" s="31"/>
      <c r="D168" s="31"/>
      <c r="E168" s="31"/>
      <c r="F168" s="31"/>
      <c r="G168" s="25">
        <f t="shared" si="9"/>
        <v>0</v>
      </c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27">
        <f>(VLOOKUP($H$8,Prices[],2,FALSE)*H168)+(VLOOKUP($I$8,Prices[],2,FALSE)*I168)+(VLOOKUP($J$8,Prices[],2,FALSE)*J168)+(VLOOKUP($K$8,Prices[],2,FALSE)*K168)+(VLOOKUP($L$8,Prices[],2,FALSE)*L168)+(VLOOKUP($M$8,Prices[],2,FALSE)*M168)+(VLOOKUP($N$8,Prices[],2,FALSE)*N168)+(VLOOKUP($T$8,Prices[],2,FALSE)*T168)+(VLOOKUP($U$8,Prices[],2,FALSE)*U168)+(VLOOKUP($V$8,Prices[],2,FALSE)*V168)+(VLOOKUP($W$8,Prices[],2,FALSE)*W168)+(VLOOKUP($X$8,Prices[],2,FALSE)*X168)+(VLOOKUP($Y$8,Prices[],2,FALSE)*Y168)+(VLOOKUP($Z$8,Prices[],2,FALSE)*Z168)+(VLOOKUP($AB$8,Prices[],2,FALSE)*AB168)+(VLOOKUP($O$8,Prices[],2,FALSE)*O168)+(VLOOKUP($P$8,Prices[],2,FALSE)*P168)+(VLOOKUP($Q$8,Prices[],2,FALSE)*Q168)+(VLOOKUP($R$8,Prices[],2,FALSE)*R168)+(VLOOKUP($AA$8,Prices[],2,FALSE)*AA168)+(VLOOKUP($S$8,Prices[],2,FALSE)*S168)</f>
        <v>0</v>
      </c>
      <c r="AE168" s="27">
        <f t="shared" si="11"/>
        <v>0</v>
      </c>
      <c r="AF168" s="33"/>
      <c r="AG168" s="34"/>
      <c r="AH168" s="34"/>
      <c r="AI168" s="8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27">
        <f>(VLOOKUP($AF$8,Prices[],2,FALSE)*AF168)+(VLOOKUP($AG$8,Prices[],2,FALSE)*AG168)+(VLOOKUP($AH$8,Prices[],2,FALSE)*AH168)+(VLOOKUP($AI$8,Prices[],2,FALSE)*AI168)+(VLOOKUP($AJ$8,Prices[],2,FALSE)*AJ168)+(VLOOKUP($AK$8,Prices[],2,FALSE)*AK168)+(VLOOKUP($AL$8,Prices[],2,FALSE)*AL168)+(VLOOKUP($AM$8,Prices[],2,FALSE)*AM168)+(VLOOKUP($AN$8,Prices[],2,FALSE)*AN168)+(VLOOKUP($AO$8,Prices[],2,FALSE)*AO168)+(VLOOKUP($AP$8,Prices[],2,FALSE)*AP168)+(VLOOKUP($AT$8,Prices[],2,FALSE)*AT168)+(VLOOKUP($AQ$8,Prices[],2,FALSE)*AQ168)+(VLOOKUP($AR$8,Prices[],2,FALSE)*AR168)+(VLOOKUP($AS$8,Prices[],2,FALSE)*AS168)</f>
        <v>0</v>
      </c>
      <c r="AV168" s="27">
        <f t="shared" si="10"/>
        <v>0</v>
      </c>
      <c r="AW168" s="30"/>
      <c r="AX168" s="30" t="str">
        <f>IFERROR(IF(VLOOKUP(C168,'Overdue Credits'!$A:$F,6,0)&gt;2,"High Risk Customer",IF(VLOOKUP(C168,'Overdue Credits'!$A:$F,6,0)&gt;0,"Medium Risk Customer","Low Risk Customer")),"Low Risk Customer")</f>
        <v>Low Risk Customer</v>
      </c>
      <c r="AY168" s="81"/>
    </row>
    <row r="169" spans="1:51" x14ac:dyDescent="0.25">
      <c r="A169" s="31">
        <v>160</v>
      </c>
      <c r="B169" s="31"/>
      <c r="C169" s="31"/>
      <c r="D169" s="31"/>
      <c r="E169" s="31"/>
      <c r="F169" s="31"/>
      <c r="G169" s="25">
        <f t="shared" si="9"/>
        <v>0</v>
      </c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27">
        <f>(VLOOKUP($H$8,Prices[],2,FALSE)*H169)+(VLOOKUP($I$8,Prices[],2,FALSE)*I169)+(VLOOKUP($J$8,Prices[],2,FALSE)*J169)+(VLOOKUP($K$8,Prices[],2,FALSE)*K169)+(VLOOKUP($L$8,Prices[],2,FALSE)*L169)+(VLOOKUP($M$8,Prices[],2,FALSE)*M169)+(VLOOKUP($N$8,Prices[],2,FALSE)*N169)+(VLOOKUP($T$8,Prices[],2,FALSE)*T169)+(VLOOKUP($U$8,Prices[],2,FALSE)*U169)+(VLOOKUP($V$8,Prices[],2,FALSE)*V169)+(VLOOKUP($W$8,Prices[],2,FALSE)*W169)+(VLOOKUP($X$8,Prices[],2,FALSE)*X169)+(VLOOKUP($Y$8,Prices[],2,FALSE)*Y169)+(VLOOKUP($Z$8,Prices[],2,FALSE)*Z169)+(VLOOKUP($AB$8,Prices[],2,FALSE)*AB169)+(VLOOKUP($O$8,Prices[],2,FALSE)*O169)+(VLOOKUP($P$8,Prices[],2,FALSE)*P169)+(VLOOKUP($Q$8,Prices[],2,FALSE)*Q169)+(VLOOKUP($R$8,Prices[],2,FALSE)*R169)+(VLOOKUP($AA$8,Prices[],2,FALSE)*AA169)+(VLOOKUP($S$8,Prices[],2,FALSE)*S169)</f>
        <v>0</v>
      </c>
      <c r="AE169" s="27">
        <f t="shared" si="11"/>
        <v>0</v>
      </c>
      <c r="AF169" s="33"/>
      <c r="AG169" s="34"/>
      <c r="AH169" s="34"/>
      <c r="AI169" s="8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27">
        <f>(VLOOKUP($AF$8,Prices[],2,FALSE)*AF169)+(VLOOKUP($AG$8,Prices[],2,FALSE)*AG169)+(VLOOKUP($AH$8,Prices[],2,FALSE)*AH169)+(VLOOKUP($AI$8,Prices[],2,FALSE)*AI169)+(VLOOKUP($AJ$8,Prices[],2,FALSE)*AJ169)+(VLOOKUP($AK$8,Prices[],2,FALSE)*AK169)+(VLOOKUP($AL$8,Prices[],2,FALSE)*AL169)+(VLOOKUP($AM$8,Prices[],2,FALSE)*AM169)+(VLOOKUP($AN$8,Prices[],2,FALSE)*AN169)+(VLOOKUP($AO$8,Prices[],2,FALSE)*AO169)+(VLOOKUP($AP$8,Prices[],2,FALSE)*AP169)+(VLOOKUP($AT$8,Prices[],2,FALSE)*AT169)+(VLOOKUP($AQ$8,Prices[],2,FALSE)*AQ169)+(VLOOKUP($AR$8,Prices[],2,FALSE)*AR169)+(VLOOKUP($AS$8,Prices[],2,FALSE)*AS169)</f>
        <v>0</v>
      </c>
      <c r="AV169" s="27">
        <f t="shared" si="10"/>
        <v>0</v>
      </c>
      <c r="AW169" s="30"/>
      <c r="AX169" s="30" t="str">
        <f>IFERROR(IF(VLOOKUP(C169,'Overdue Credits'!$A:$F,6,0)&gt;2,"High Risk Customer",IF(VLOOKUP(C169,'Overdue Credits'!$A:$F,6,0)&gt;0,"Medium Risk Customer","Low Risk Customer")),"Low Risk Customer")</f>
        <v>Low Risk Customer</v>
      </c>
      <c r="AY169" s="81"/>
    </row>
    <row r="170" spans="1:51" x14ac:dyDescent="0.25">
      <c r="A170" s="31">
        <v>161</v>
      </c>
      <c r="B170" s="31"/>
      <c r="C170" s="31"/>
      <c r="D170" s="31"/>
      <c r="E170" s="31"/>
      <c r="F170" s="31"/>
      <c r="G170" s="25">
        <f t="shared" si="9"/>
        <v>0</v>
      </c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27">
        <f>(VLOOKUP($H$8,Prices[],2,FALSE)*H170)+(VLOOKUP($I$8,Prices[],2,FALSE)*I170)+(VLOOKUP($J$8,Prices[],2,FALSE)*J170)+(VLOOKUP($K$8,Prices[],2,FALSE)*K170)+(VLOOKUP($L$8,Prices[],2,FALSE)*L170)+(VLOOKUP($M$8,Prices[],2,FALSE)*M170)+(VLOOKUP($N$8,Prices[],2,FALSE)*N170)+(VLOOKUP($T$8,Prices[],2,FALSE)*T170)+(VLOOKUP($U$8,Prices[],2,FALSE)*U170)+(VLOOKUP($V$8,Prices[],2,FALSE)*V170)+(VLOOKUP($W$8,Prices[],2,FALSE)*W170)+(VLOOKUP($X$8,Prices[],2,FALSE)*X170)+(VLOOKUP($Y$8,Prices[],2,FALSE)*Y170)+(VLOOKUP($Z$8,Prices[],2,FALSE)*Z170)+(VLOOKUP($AB$8,Prices[],2,FALSE)*AB170)+(VLOOKUP($O$8,Prices[],2,FALSE)*O170)+(VLOOKUP($P$8,Prices[],2,FALSE)*P170)+(VLOOKUP($Q$8,Prices[],2,FALSE)*Q170)+(VLOOKUP($R$8,Prices[],2,FALSE)*R170)+(VLOOKUP($AA$8,Prices[],2,FALSE)*AA170)+(VLOOKUP($S$8,Prices[],2,FALSE)*S170)</f>
        <v>0</v>
      </c>
      <c r="AE170" s="27">
        <f t="shared" si="11"/>
        <v>0</v>
      </c>
      <c r="AF170" s="33"/>
      <c r="AG170" s="34"/>
      <c r="AH170" s="34"/>
      <c r="AI170" s="8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27">
        <f>(VLOOKUP($AF$8,Prices[],2,FALSE)*AF170)+(VLOOKUP($AG$8,Prices[],2,FALSE)*AG170)+(VLOOKUP($AH$8,Prices[],2,FALSE)*AH170)+(VLOOKUP($AI$8,Prices[],2,FALSE)*AI170)+(VLOOKUP($AJ$8,Prices[],2,FALSE)*AJ170)+(VLOOKUP($AK$8,Prices[],2,FALSE)*AK170)+(VLOOKUP($AL$8,Prices[],2,FALSE)*AL170)+(VLOOKUP($AM$8,Prices[],2,FALSE)*AM170)+(VLOOKUP($AN$8,Prices[],2,FALSE)*AN170)+(VLOOKUP($AO$8,Prices[],2,FALSE)*AO170)+(VLOOKUP($AP$8,Prices[],2,FALSE)*AP170)+(VLOOKUP($AT$8,Prices[],2,FALSE)*AT170)+(VLOOKUP($AQ$8,Prices[],2,FALSE)*AQ170)+(VLOOKUP($AR$8,Prices[],2,FALSE)*AR170)+(VLOOKUP($AS$8,Prices[],2,FALSE)*AS170)</f>
        <v>0</v>
      </c>
      <c r="AV170" s="27">
        <f t="shared" si="10"/>
        <v>0</v>
      </c>
      <c r="AW170" s="30"/>
      <c r="AX170" s="30" t="str">
        <f>IFERROR(IF(VLOOKUP(C170,'Overdue Credits'!$A:$F,6,0)&gt;2,"High Risk Customer",IF(VLOOKUP(C170,'Overdue Credits'!$A:$F,6,0)&gt;0,"Medium Risk Customer","Low Risk Customer")),"Low Risk Customer")</f>
        <v>Low Risk Customer</v>
      </c>
      <c r="AY170" s="81"/>
    </row>
    <row r="171" spans="1:51" x14ac:dyDescent="0.25">
      <c r="A171" s="31">
        <v>162</v>
      </c>
      <c r="B171" s="31"/>
      <c r="C171" s="31"/>
      <c r="D171" s="31"/>
      <c r="E171" s="31"/>
      <c r="F171" s="31"/>
      <c r="G171" s="25">
        <f t="shared" si="9"/>
        <v>0</v>
      </c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27">
        <f>(VLOOKUP($H$8,Prices[],2,FALSE)*H171)+(VLOOKUP($I$8,Prices[],2,FALSE)*I171)+(VLOOKUP($J$8,Prices[],2,FALSE)*J171)+(VLOOKUP($K$8,Prices[],2,FALSE)*K171)+(VLOOKUP($L$8,Prices[],2,FALSE)*L171)+(VLOOKUP($M$8,Prices[],2,FALSE)*M171)+(VLOOKUP($N$8,Prices[],2,FALSE)*N171)+(VLOOKUP($T$8,Prices[],2,FALSE)*T171)+(VLOOKUP($U$8,Prices[],2,FALSE)*U171)+(VLOOKUP($V$8,Prices[],2,FALSE)*V171)+(VLOOKUP($W$8,Prices[],2,FALSE)*W171)+(VLOOKUP($X$8,Prices[],2,FALSE)*X171)+(VLOOKUP($Y$8,Prices[],2,FALSE)*Y171)+(VLOOKUP($Z$8,Prices[],2,FALSE)*Z171)+(VLOOKUP($AB$8,Prices[],2,FALSE)*AB171)+(VLOOKUP($O$8,Prices[],2,FALSE)*O171)+(VLOOKUP($P$8,Prices[],2,FALSE)*P171)+(VLOOKUP($Q$8,Prices[],2,FALSE)*Q171)+(VLOOKUP($R$8,Prices[],2,FALSE)*R171)+(VLOOKUP($AA$8,Prices[],2,FALSE)*AA171)+(VLOOKUP($S$8,Prices[],2,FALSE)*S171)</f>
        <v>0</v>
      </c>
      <c r="AE171" s="27">
        <f t="shared" si="11"/>
        <v>0</v>
      </c>
      <c r="AF171" s="33"/>
      <c r="AG171" s="34"/>
      <c r="AH171" s="34"/>
      <c r="AI171" s="8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27">
        <f>(VLOOKUP($AF$8,Prices[],2,FALSE)*AF171)+(VLOOKUP($AG$8,Prices[],2,FALSE)*AG171)+(VLOOKUP($AH$8,Prices[],2,FALSE)*AH171)+(VLOOKUP($AI$8,Prices[],2,FALSE)*AI171)+(VLOOKUP($AJ$8,Prices[],2,FALSE)*AJ171)+(VLOOKUP($AK$8,Prices[],2,FALSE)*AK171)+(VLOOKUP($AL$8,Prices[],2,FALSE)*AL171)+(VLOOKUP($AM$8,Prices[],2,FALSE)*AM171)+(VLOOKUP($AN$8,Prices[],2,FALSE)*AN171)+(VLOOKUP($AO$8,Prices[],2,FALSE)*AO171)+(VLOOKUP($AP$8,Prices[],2,FALSE)*AP171)+(VLOOKUP($AT$8,Prices[],2,FALSE)*AT171)+(VLOOKUP($AQ$8,Prices[],2,FALSE)*AQ171)+(VLOOKUP($AR$8,Prices[],2,FALSE)*AR171)+(VLOOKUP($AS$8,Prices[],2,FALSE)*AS171)</f>
        <v>0</v>
      </c>
      <c r="AV171" s="27">
        <f t="shared" si="10"/>
        <v>0</v>
      </c>
      <c r="AW171" s="30"/>
      <c r="AX171" s="30" t="str">
        <f>IFERROR(IF(VLOOKUP(C171,'Overdue Credits'!$A:$F,6,0)&gt;2,"High Risk Customer",IF(VLOOKUP(C171,'Overdue Credits'!$A:$F,6,0)&gt;0,"Medium Risk Customer","Low Risk Customer")),"Low Risk Customer")</f>
        <v>Low Risk Customer</v>
      </c>
      <c r="AY171" s="81"/>
    </row>
    <row r="172" spans="1:51" x14ac:dyDescent="0.25">
      <c r="A172" s="31">
        <v>163</v>
      </c>
      <c r="B172" s="31"/>
      <c r="C172" s="31"/>
      <c r="D172" s="31"/>
      <c r="E172" s="31"/>
      <c r="F172" s="31"/>
      <c r="G172" s="25">
        <f t="shared" si="9"/>
        <v>0</v>
      </c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27">
        <f>(VLOOKUP($H$8,Prices[],2,FALSE)*H172)+(VLOOKUP($I$8,Prices[],2,FALSE)*I172)+(VLOOKUP($J$8,Prices[],2,FALSE)*J172)+(VLOOKUP($K$8,Prices[],2,FALSE)*K172)+(VLOOKUP($L$8,Prices[],2,FALSE)*L172)+(VLOOKUP($M$8,Prices[],2,FALSE)*M172)+(VLOOKUP($N$8,Prices[],2,FALSE)*N172)+(VLOOKUP($T$8,Prices[],2,FALSE)*T172)+(VLOOKUP($U$8,Prices[],2,FALSE)*U172)+(VLOOKUP($V$8,Prices[],2,FALSE)*V172)+(VLOOKUP($W$8,Prices[],2,FALSE)*W172)+(VLOOKUP($X$8,Prices[],2,FALSE)*X172)+(VLOOKUP($Y$8,Prices[],2,FALSE)*Y172)+(VLOOKUP($Z$8,Prices[],2,FALSE)*Z172)+(VLOOKUP($AB$8,Prices[],2,FALSE)*AB172)+(VLOOKUP($O$8,Prices[],2,FALSE)*O172)+(VLOOKUP($P$8,Prices[],2,FALSE)*P172)+(VLOOKUP($Q$8,Prices[],2,FALSE)*Q172)+(VLOOKUP($R$8,Prices[],2,FALSE)*R172)+(VLOOKUP($AA$8,Prices[],2,FALSE)*AA172)+(VLOOKUP($S$8,Prices[],2,FALSE)*S172)</f>
        <v>0</v>
      </c>
      <c r="AE172" s="27">
        <f t="shared" si="11"/>
        <v>0</v>
      </c>
      <c r="AF172" s="33"/>
      <c r="AG172" s="34"/>
      <c r="AH172" s="34"/>
      <c r="AI172" s="8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27">
        <f>(VLOOKUP($AF$8,Prices[],2,FALSE)*AF172)+(VLOOKUP($AG$8,Prices[],2,FALSE)*AG172)+(VLOOKUP($AH$8,Prices[],2,FALSE)*AH172)+(VLOOKUP($AI$8,Prices[],2,FALSE)*AI172)+(VLOOKUP($AJ$8,Prices[],2,FALSE)*AJ172)+(VLOOKUP($AK$8,Prices[],2,FALSE)*AK172)+(VLOOKUP($AL$8,Prices[],2,FALSE)*AL172)+(VLOOKUP($AM$8,Prices[],2,FALSE)*AM172)+(VLOOKUP($AN$8,Prices[],2,FALSE)*AN172)+(VLOOKUP($AO$8,Prices[],2,FALSE)*AO172)+(VLOOKUP($AP$8,Prices[],2,FALSE)*AP172)+(VLOOKUP($AT$8,Prices[],2,FALSE)*AT172)+(VLOOKUP($AQ$8,Prices[],2,FALSE)*AQ172)+(VLOOKUP($AR$8,Prices[],2,FALSE)*AR172)+(VLOOKUP($AS$8,Prices[],2,FALSE)*AS172)</f>
        <v>0</v>
      </c>
      <c r="AV172" s="27">
        <f t="shared" si="10"/>
        <v>0</v>
      </c>
      <c r="AW172" s="30"/>
      <c r="AX172" s="30" t="str">
        <f>IFERROR(IF(VLOOKUP(C172,'Overdue Credits'!$A:$F,6,0)&gt;2,"High Risk Customer",IF(VLOOKUP(C172,'Overdue Credits'!$A:$F,6,0)&gt;0,"Medium Risk Customer","Low Risk Customer")),"Low Risk Customer")</f>
        <v>Low Risk Customer</v>
      </c>
      <c r="AY172" s="81"/>
    </row>
    <row r="173" spans="1:51" x14ac:dyDescent="0.25">
      <c r="A173" s="31">
        <v>164</v>
      </c>
      <c r="B173" s="31"/>
      <c r="C173" s="31"/>
      <c r="D173" s="31"/>
      <c r="E173" s="31"/>
      <c r="F173" s="31"/>
      <c r="G173" s="25">
        <f t="shared" si="9"/>
        <v>0</v>
      </c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27">
        <f>(VLOOKUP($H$8,Prices[],2,FALSE)*H173)+(VLOOKUP($I$8,Prices[],2,FALSE)*I173)+(VLOOKUP($J$8,Prices[],2,FALSE)*J173)+(VLOOKUP($K$8,Prices[],2,FALSE)*K173)+(VLOOKUP($L$8,Prices[],2,FALSE)*L173)+(VLOOKUP($M$8,Prices[],2,FALSE)*M173)+(VLOOKUP($N$8,Prices[],2,FALSE)*N173)+(VLOOKUP($T$8,Prices[],2,FALSE)*T173)+(VLOOKUP($U$8,Prices[],2,FALSE)*U173)+(VLOOKUP($V$8,Prices[],2,FALSE)*V173)+(VLOOKUP($W$8,Prices[],2,FALSE)*W173)+(VLOOKUP($X$8,Prices[],2,FALSE)*X173)+(VLOOKUP($Y$8,Prices[],2,FALSE)*Y173)+(VLOOKUP($Z$8,Prices[],2,FALSE)*Z173)+(VLOOKUP($AB$8,Prices[],2,FALSE)*AB173)+(VLOOKUP($O$8,Prices[],2,FALSE)*O173)+(VLOOKUP($P$8,Prices[],2,FALSE)*P173)+(VLOOKUP($Q$8,Prices[],2,FALSE)*Q173)+(VLOOKUP($R$8,Prices[],2,FALSE)*R173)+(VLOOKUP($AA$8,Prices[],2,FALSE)*AA173)+(VLOOKUP($S$8,Prices[],2,FALSE)*S173)</f>
        <v>0</v>
      </c>
      <c r="AE173" s="27">
        <f t="shared" si="11"/>
        <v>0</v>
      </c>
      <c r="AF173" s="33"/>
      <c r="AG173" s="34"/>
      <c r="AH173" s="34"/>
      <c r="AI173" s="8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27">
        <f>(VLOOKUP($AF$8,Prices[],2,FALSE)*AF173)+(VLOOKUP($AG$8,Prices[],2,FALSE)*AG173)+(VLOOKUP($AH$8,Prices[],2,FALSE)*AH173)+(VLOOKUP($AI$8,Prices[],2,FALSE)*AI173)+(VLOOKUP($AJ$8,Prices[],2,FALSE)*AJ173)+(VLOOKUP($AK$8,Prices[],2,FALSE)*AK173)+(VLOOKUP($AL$8,Prices[],2,FALSE)*AL173)+(VLOOKUP($AM$8,Prices[],2,FALSE)*AM173)+(VLOOKUP($AN$8,Prices[],2,FALSE)*AN173)+(VLOOKUP($AO$8,Prices[],2,FALSE)*AO173)+(VLOOKUP($AP$8,Prices[],2,FALSE)*AP173)+(VLOOKUP($AT$8,Prices[],2,FALSE)*AT173)+(VLOOKUP($AQ$8,Prices[],2,FALSE)*AQ173)+(VLOOKUP($AR$8,Prices[],2,FALSE)*AR173)+(VLOOKUP($AS$8,Prices[],2,FALSE)*AS173)</f>
        <v>0</v>
      </c>
      <c r="AV173" s="27">
        <f t="shared" si="10"/>
        <v>0</v>
      </c>
      <c r="AW173" s="30"/>
      <c r="AX173" s="30" t="str">
        <f>IFERROR(IF(VLOOKUP(C173,'Overdue Credits'!$A:$F,6,0)&gt;2,"High Risk Customer",IF(VLOOKUP(C173,'Overdue Credits'!$A:$F,6,0)&gt;0,"Medium Risk Customer","Low Risk Customer")),"Low Risk Customer")</f>
        <v>Low Risk Customer</v>
      </c>
      <c r="AY173" s="81"/>
    </row>
    <row r="174" spans="1:51" x14ac:dyDescent="0.25">
      <c r="A174" s="31">
        <v>165</v>
      </c>
      <c r="B174" s="31"/>
      <c r="C174" s="31"/>
      <c r="D174" s="31"/>
      <c r="E174" s="31"/>
      <c r="F174" s="31"/>
      <c r="G174" s="25">
        <f t="shared" si="9"/>
        <v>0</v>
      </c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27">
        <f>(VLOOKUP($H$8,Prices[],2,FALSE)*H174)+(VLOOKUP($I$8,Prices[],2,FALSE)*I174)+(VLOOKUP($J$8,Prices[],2,FALSE)*J174)+(VLOOKUP($K$8,Prices[],2,FALSE)*K174)+(VLOOKUP($L$8,Prices[],2,FALSE)*L174)+(VLOOKUP($M$8,Prices[],2,FALSE)*M174)+(VLOOKUP($N$8,Prices[],2,FALSE)*N174)+(VLOOKUP($T$8,Prices[],2,FALSE)*T174)+(VLOOKUP($U$8,Prices[],2,FALSE)*U174)+(VLOOKUP($V$8,Prices[],2,FALSE)*V174)+(VLOOKUP($W$8,Prices[],2,FALSE)*W174)+(VLOOKUP($X$8,Prices[],2,FALSE)*X174)+(VLOOKUP($Y$8,Prices[],2,FALSE)*Y174)+(VLOOKUP($Z$8,Prices[],2,FALSE)*Z174)+(VLOOKUP($AB$8,Prices[],2,FALSE)*AB174)+(VLOOKUP($O$8,Prices[],2,FALSE)*O174)+(VLOOKUP($P$8,Prices[],2,FALSE)*P174)+(VLOOKUP($Q$8,Prices[],2,FALSE)*Q174)+(VLOOKUP($R$8,Prices[],2,FALSE)*R174)+(VLOOKUP($AA$8,Prices[],2,FALSE)*AA174)+(VLOOKUP($S$8,Prices[],2,FALSE)*S174)</f>
        <v>0</v>
      </c>
      <c r="AE174" s="27">
        <f t="shared" si="11"/>
        <v>0</v>
      </c>
      <c r="AF174" s="33"/>
      <c r="AG174" s="34"/>
      <c r="AH174" s="34"/>
      <c r="AI174" s="8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27">
        <f>(VLOOKUP($AF$8,Prices[],2,FALSE)*AF174)+(VLOOKUP($AG$8,Prices[],2,FALSE)*AG174)+(VLOOKUP($AH$8,Prices[],2,FALSE)*AH174)+(VLOOKUP($AI$8,Prices[],2,FALSE)*AI174)+(VLOOKUP($AJ$8,Prices[],2,FALSE)*AJ174)+(VLOOKUP($AK$8,Prices[],2,FALSE)*AK174)+(VLOOKUP($AL$8,Prices[],2,FALSE)*AL174)+(VLOOKUP($AM$8,Prices[],2,FALSE)*AM174)+(VLOOKUP($AN$8,Prices[],2,FALSE)*AN174)+(VLOOKUP($AO$8,Prices[],2,FALSE)*AO174)+(VLOOKUP($AP$8,Prices[],2,FALSE)*AP174)+(VLOOKUP($AT$8,Prices[],2,FALSE)*AT174)+(VLOOKUP($AQ$8,Prices[],2,FALSE)*AQ174)+(VLOOKUP($AR$8,Prices[],2,FALSE)*AR174)+(VLOOKUP($AS$8,Prices[],2,FALSE)*AS174)</f>
        <v>0</v>
      </c>
      <c r="AV174" s="27">
        <f t="shared" si="10"/>
        <v>0</v>
      </c>
      <c r="AW174" s="30"/>
      <c r="AX174" s="30" t="str">
        <f>IFERROR(IF(VLOOKUP(C174,'Overdue Credits'!$A:$F,6,0)&gt;2,"High Risk Customer",IF(VLOOKUP(C174,'Overdue Credits'!$A:$F,6,0)&gt;0,"Medium Risk Customer","Low Risk Customer")),"Low Risk Customer")</f>
        <v>Low Risk Customer</v>
      </c>
      <c r="AY174" s="81"/>
    </row>
    <row r="175" spans="1:51" x14ac:dyDescent="0.25">
      <c r="A175" s="31">
        <v>166</v>
      </c>
      <c r="B175" s="31"/>
      <c r="C175" s="31"/>
      <c r="D175" s="31"/>
      <c r="E175" s="31"/>
      <c r="F175" s="31"/>
      <c r="G175" s="25">
        <f t="shared" si="9"/>
        <v>0</v>
      </c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27">
        <f>(VLOOKUP($H$8,Prices[],2,FALSE)*H175)+(VLOOKUP($I$8,Prices[],2,FALSE)*I175)+(VLOOKUP($J$8,Prices[],2,FALSE)*J175)+(VLOOKUP($K$8,Prices[],2,FALSE)*K175)+(VLOOKUP($L$8,Prices[],2,FALSE)*L175)+(VLOOKUP($M$8,Prices[],2,FALSE)*M175)+(VLOOKUP($N$8,Prices[],2,FALSE)*N175)+(VLOOKUP($T$8,Prices[],2,FALSE)*T175)+(VLOOKUP($U$8,Prices[],2,FALSE)*U175)+(VLOOKUP($V$8,Prices[],2,FALSE)*V175)+(VLOOKUP($W$8,Prices[],2,FALSE)*W175)+(VLOOKUP($X$8,Prices[],2,FALSE)*X175)+(VLOOKUP($Y$8,Prices[],2,FALSE)*Y175)+(VLOOKUP($Z$8,Prices[],2,FALSE)*Z175)+(VLOOKUP($AB$8,Prices[],2,FALSE)*AB175)+(VLOOKUP($O$8,Prices[],2,FALSE)*O175)+(VLOOKUP($P$8,Prices[],2,FALSE)*P175)+(VLOOKUP($Q$8,Prices[],2,FALSE)*Q175)+(VLOOKUP($R$8,Prices[],2,FALSE)*R175)+(VLOOKUP($AA$8,Prices[],2,FALSE)*AA175)+(VLOOKUP($S$8,Prices[],2,FALSE)*S175)</f>
        <v>0</v>
      </c>
      <c r="AE175" s="27">
        <f t="shared" si="11"/>
        <v>0</v>
      </c>
      <c r="AF175" s="33"/>
      <c r="AG175" s="34"/>
      <c r="AH175" s="34"/>
      <c r="AI175" s="8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27">
        <f>(VLOOKUP($AF$8,Prices[],2,FALSE)*AF175)+(VLOOKUP($AG$8,Prices[],2,FALSE)*AG175)+(VLOOKUP($AH$8,Prices[],2,FALSE)*AH175)+(VLOOKUP($AI$8,Prices[],2,FALSE)*AI175)+(VLOOKUP($AJ$8,Prices[],2,FALSE)*AJ175)+(VLOOKUP($AK$8,Prices[],2,FALSE)*AK175)+(VLOOKUP($AL$8,Prices[],2,FALSE)*AL175)+(VLOOKUP($AM$8,Prices[],2,FALSE)*AM175)+(VLOOKUP($AN$8,Prices[],2,FALSE)*AN175)+(VLOOKUP($AO$8,Prices[],2,FALSE)*AO175)+(VLOOKUP($AP$8,Prices[],2,FALSE)*AP175)+(VLOOKUP($AT$8,Prices[],2,FALSE)*AT175)+(VLOOKUP($AQ$8,Prices[],2,FALSE)*AQ175)+(VLOOKUP($AR$8,Prices[],2,FALSE)*AR175)+(VLOOKUP($AS$8,Prices[],2,FALSE)*AS175)</f>
        <v>0</v>
      </c>
      <c r="AV175" s="27">
        <f t="shared" si="10"/>
        <v>0</v>
      </c>
      <c r="AW175" s="30"/>
      <c r="AX175" s="30" t="str">
        <f>IFERROR(IF(VLOOKUP(C175,'Overdue Credits'!$A:$F,6,0)&gt;2,"High Risk Customer",IF(VLOOKUP(C175,'Overdue Credits'!$A:$F,6,0)&gt;0,"Medium Risk Customer","Low Risk Customer")),"Low Risk Customer")</f>
        <v>Low Risk Customer</v>
      </c>
      <c r="AY175" s="81"/>
    </row>
    <row r="176" spans="1:51" x14ac:dyDescent="0.25">
      <c r="A176" s="31">
        <v>167</v>
      </c>
      <c r="B176" s="31"/>
      <c r="C176" s="31"/>
      <c r="D176" s="31"/>
      <c r="E176" s="31"/>
      <c r="F176" s="31"/>
      <c r="G176" s="25">
        <f t="shared" si="9"/>
        <v>0</v>
      </c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27">
        <f>(VLOOKUP($H$8,Prices[],2,FALSE)*H176)+(VLOOKUP($I$8,Prices[],2,FALSE)*I176)+(VLOOKUP($J$8,Prices[],2,FALSE)*J176)+(VLOOKUP($K$8,Prices[],2,FALSE)*K176)+(VLOOKUP($L$8,Prices[],2,FALSE)*L176)+(VLOOKUP($M$8,Prices[],2,FALSE)*M176)+(VLOOKUP($N$8,Prices[],2,FALSE)*N176)+(VLOOKUP($T$8,Prices[],2,FALSE)*T176)+(VLOOKUP($U$8,Prices[],2,FALSE)*U176)+(VLOOKUP($V$8,Prices[],2,FALSE)*V176)+(VLOOKUP($W$8,Prices[],2,FALSE)*W176)+(VLOOKUP($X$8,Prices[],2,FALSE)*X176)+(VLOOKUP($Y$8,Prices[],2,FALSE)*Y176)+(VLOOKUP($Z$8,Prices[],2,FALSE)*Z176)+(VLOOKUP($AB$8,Prices[],2,FALSE)*AB176)+(VLOOKUP($O$8,Prices[],2,FALSE)*O176)+(VLOOKUP($P$8,Prices[],2,FALSE)*P176)+(VLOOKUP($Q$8,Prices[],2,FALSE)*Q176)+(VLOOKUP($R$8,Prices[],2,FALSE)*R176)+(VLOOKUP($AA$8,Prices[],2,FALSE)*AA176)+(VLOOKUP($S$8,Prices[],2,FALSE)*S176)</f>
        <v>0</v>
      </c>
      <c r="AE176" s="27">
        <f t="shared" si="11"/>
        <v>0</v>
      </c>
      <c r="AF176" s="33"/>
      <c r="AG176" s="34"/>
      <c r="AH176" s="34"/>
      <c r="AI176" s="8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27">
        <f>(VLOOKUP($AF$8,Prices[],2,FALSE)*AF176)+(VLOOKUP($AG$8,Prices[],2,FALSE)*AG176)+(VLOOKUP($AH$8,Prices[],2,FALSE)*AH176)+(VLOOKUP($AI$8,Prices[],2,FALSE)*AI176)+(VLOOKUP($AJ$8,Prices[],2,FALSE)*AJ176)+(VLOOKUP($AK$8,Prices[],2,FALSE)*AK176)+(VLOOKUP($AL$8,Prices[],2,FALSE)*AL176)+(VLOOKUP($AM$8,Prices[],2,FALSE)*AM176)+(VLOOKUP($AN$8,Prices[],2,FALSE)*AN176)+(VLOOKUP($AO$8,Prices[],2,FALSE)*AO176)+(VLOOKUP($AP$8,Prices[],2,FALSE)*AP176)+(VLOOKUP($AT$8,Prices[],2,FALSE)*AT176)+(VLOOKUP($AQ$8,Prices[],2,FALSE)*AQ176)+(VLOOKUP($AR$8,Prices[],2,FALSE)*AR176)+(VLOOKUP($AS$8,Prices[],2,FALSE)*AS176)</f>
        <v>0</v>
      </c>
      <c r="AV176" s="27">
        <f t="shared" si="10"/>
        <v>0</v>
      </c>
      <c r="AW176" s="30"/>
      <c r="AX176" s="30" t="str">
        <f>IFERROR(IF(VLOOKUP(C176,'Overdue Credits'!$A:$F,6,0)&gt;2,"High Risk Customer",IF(VLOOKUP(C176,'Overdue Credits'!$A:$F,6,0)&gt;0,"Medium Risk Customer","Low Risk Customer")),"Low Risk Customer")</f>
        <v>Low Risk Customer</v>
      </c>
      <c r="AY176" s="81"/>
    </row>
    <row r="177" spans="1:51" x14ac:dyDescent="0.25">
      <c r="A177" s="31">
        <v>168</v>
      </c>
      <c r="B177" s="31"/>
      <c r="C177" s="31"/>
      <c r="D177" s="31"/>
      <c r="E177" s="31"/>
      <c r="F177" s="31"/>
      <c r="G177" s="25">
        <f t="shared" si="9"/>
        <v>0</v>
      </c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27">
        <f>(VLOOKUP($H$8,Prices[],2,FALSE)*H177)+(VLOOKUP($I$8,Prices[],2,FALSE)*I177)+(VLOOKUP($J$8,Prices[],2,FALSE)*J177)+(VLOOKUP($K$8,Prices[],2,FALSE)*K177)+(VLOOKUP($L$8,Prices[],2,FALSE)*L177)+(VLOOKUP($M$8,Prices[],2,FALSE)*M177)+(VLOOKUP($N$8,Prices[],2,FALSE)*N177)+(VLOOKUP($T$8,Prices[],2,FALSE)*T177)+(VLOOKUP($U$8,Prices[],2,FALSE)*U177)+(VLOOKUP($V$8,Prices[],2,FALSE)*V177)+(VLOOKUP($W$8,Prices[],2,FALSE)*W177)+(VLOOKUP($X$8,Prices[],2,FALSE)*X177)+(VLOOKUP($Y$8,Prices[],2,FALSE)*Y177)+(VLOOKUP($Z$8,Prices[],2,FALSE)*Z177)+(VLOOKUP($AB$8,Prices[],2,FALSE)*AB177)+(VLOOKUP($O$8,Prices[],2,FALSE)*O177)+(VLOOKUP($P$8,Prices[],2,FALSE)*P177)+(VLOOKUP($Q$8,Prices[],2,FALSE)*Q177)+(VLOOKUP($R$8,Prices[],2,FALSE)*R177)+(VLOOKUP($AA$8,Prices[],2,FALSE)*AA177)+(VLOOKUP($S$8,Prices[],2,FALSE)*S177)</f>
        <v>0</v>
      </c>
      <c r="AE177" s="27">
        <f t="shared" si="11"/>
        <v>0</v>
      </c>
      <c r="AF177" s="33"/>
      <c r="AG177" s="34"/>
      <c r="AH177" s="34"/>
      <c r="AI177" s="8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27">
        <f>(VLOOKUP($AF$8,Prices[],2,FALSE)*AF177)+(VLOOKUP($AG$8,Prices[],2,FALSE)*AG177)+(VLOOKUP($AH$8,Prices[],2,FALSE)*AH177)+(VLOOKUP($AI$8,Prices[],2,FALSE)*AI177)+(VLOOKUP($AJ$8,Prices[],2,FALSE)*AJ177)+(VLOOKUP($AK$8,Prices[],2,FALSE)*AK177)+(VLOOKUP($AL$8,Prices[],2,FALSE)*AL177)+(VLOOKUP($AM$8,Prices[],2,FALSE)*AM177)+(VLOOKUP($AN$8,Prices[],2,FALSE)*AN177)+(VLOOKUP($AO$8,Prices[],2,FALSE)*AO177)+(VLOOKUP($AP$8,Prices[],2,FALSE)*AP177)+(VLOOKUP($AT$8,Prices[],2,FALSE)*AT177)+(VLOOKUP($AQ$8,Prices[],2,FALSE)*AQ177)+(VLOOKUP($AR$8,Prices[],2,FALSE)*AR177)+(VLOOKUP($AS$8,Prices[],2,FALSE)*AS177)</f>
        <v>0</v>
      </c>
      <c r="AV177" s="27">
        <f t="shared" si="10"/>
        <v>0</v>
      </c>
      <c r="AW177" s="30"/>
      <c r="AX177" s="30" t="str">
        <f>IFERROR(IF(VLOOKUP(C177,'Overdue Credits'!$A:$F,6,0)&gt;2,"High Risk Customer",IF(VLOOKUP(C177,'Overdue Credits'!$A:$F,6,0)&gt;0,"Medium Risk Customer","Low Risk Customer")),"Low Risk Customer")</f>
        <v>Low Risk Customer</v>
      </c>
      <c r="AY177" s="81"/>
    </row>
    <row r="178" spans="1:51" x14ac:dyDescent="0.25">
      <c r="A178" s="31">
        <v>169</v>
      </c>
      <c r="B178" s="31"/>
      <c r="C178" s="31"/>
      <c r="D178" s="31"/>
      <c r="E178" s="31"/>
      <c r="F178" s="31"/>
      <c r="G178" s="25">
        <f t="shared" si="9"/>
        <v>0</v>
      </c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27">
        <f>(VLOOKUP($H$8,Prices[],2,FALSE)*H178)+(VLOOKUP($I$8,Prices[],2,FALSE)*I178)+(VLOOKUP($J$8,Prices[],2,FALSE)*J178)+(VLOOKUP($K$8,Prices[],2,FALSE)*K178)+(VLOOKUP($L$8,Prices[],2,FALSE)*L178)+(VLOOKUP($M$8,Prices[],2,FALSE)*M178)+(VLOOKUP($N$8,Prices[],2,FALSE)*N178)+(VLOOKUP($T$8,Prices[],2,FALSE)*T178)+(VLOOKUP($U$8,Prices[],2,FALSE)*U178)+(VLOOKUP($V$8,Prices[],2,FALSE)*V178)+(VLOOKUP($W$8,Prices[],2,FALSE)*W178)+(VLOOKUP($X$8,Prices[],2,FALSE)*X178)+(VLOOKUP($Y$8,Prices[],2,FALSE)*Y178)+(VLOOKUP($Z$8,Prices[],2,FALSE)*Z178)+(VLOOKUP($AB$8,Prices[],2,FALSE)*AB178)+(VLOOKUP($O$8,Prices[],2,FALSE)*O178)+(VLOOKUP($P$8,Prices[],2,FALSE)*P178)+(VLOOKUP($Q$8,Prices[],2,FALSE)*Q178)+(VLOOKUP($R$8,Prices[],2,FALSE)*R178)+(VLOOKUP($AA$8,Prices[],2,FALSE)*AA178)+(VLOOKUP($S$8,Prices[],2,FALSE)*S178)</f>
        <v>0</v>
      </c>
      <c r="AE178" s="27">
        <f t="shared" si="11"/>
        <v>0</v>
      </c>
      <c r="AF178" s="33"/>
      <c r="AG178" s="34"/>
      <c r="AH178" s="34"/>
      <c r="AI178" s="8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27">
        <f>(VLOOKUP($AF$8,Prices[],2,FALSE)*AF178)+(VLOOKUP($AG$8,Prices[],2,FALSE)*AG178)+(VLOOKUP($AH$8,Prices[],2,FALSE)*AH178)+(VLOOKUP($AI$8,Prices[],2,FALSE)*AI178)+(VLOOKUP($AJ$8,Prices[],2,FALSE)*AJ178)+(VLOOKUP($AK$8,Prices[],2,FALSE)*AK178)+(VLOOKUP($AL$8,Prices[],2,FALSE)*AL178)+(VLOOKUP($AM$8,Prices[],2,FALSE)*AM178)+(VLOOKUP($AN$8,Prices[],2,FALSE)*AN178)+(VLOOKUP($AO$8,Prices[],2,FALSE)*AO178)+(VLOOKUP($AP$8,Prices[],2,FALSE)*AP178)+(VLOOKUP($AT$8,Prices[],2,FALSE)*AT178)+(VLOOKUP($AQ$8,Prices[],2,FALSE)*AQ178)+(VLOOKUP($AR$8,Prices[],2,FALSE)*AR178)+(VLOOKUP($AS$8,Prices[],2,FALSE)*AS178)</f>
        <v>0</v>
      </c>
      <c r="AV178" s="27">
        <f t="shared" si="10"/>
        <v>0</v>
      </c>
      <c r="AW178" s="30"/>
      <c r="AX178" s="30" t="str">
        <f>IFERROR(IF(VLOOKUP(C178,'Overdue Credits'!$A:$F,6,0)&gt;2,"High Risk Customer",IF(VLOOKUP(C178,'Overdue Credits'!$A:$F,6,0)&gt;0,"Medium Risk Customer","Low Risk Customer")),"Low Risk Customer")</f>
        <v>Low Risk Customer</v>
      </c>
      <c r="AY178" s="81"/>
    </row>
    <row r="179" spans="1:51" x14ac:dyDescent="0.25">
      <c r="A179" s="31">
        <v>170</v>
      </c>
      <c r="B179" s="31"/>
      <c r="C179" s="31"/>
      <c r="D179" s="31"/>
      <c r="E179" s="31"/>
      <c r="F179" s="31"/>
      <c r="G179" s="25">
        <f t="shared" si="9"/>
        <v>0</v>
      </c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27">
        <f>(VLOOKUP($H$8,Prices[],2,FALSE)*H179)+(VLOOKUP($I$8,Prices[],2,FALSE)*I179)+(VLOOKUP($J$8,Prices[],2,FALSE)*J179)+(VLOOKUP($K$8,Prices[],2,FALSE)*K179)+(VLOOKUP($L$8,Prices[],2,FALSE)*L179)+(VLOOKUP($M$8,Prices[],2,FALSE)*M179)+(VLOOKUP($N$8,Prices[],2,FALSE)*N179)+(VLOOKUP($T$8,Prices[],2,FALSE)*T179)+(VLOOKUP($U$8,Prices[],2,FALSE)*U179)+(VLOOKUP($V$8,Prices[],2,FALSE)*V179)+(VLOOKUP($W$8,Prices[],2,FALSE)*W179)+(VLOOKUP($X$8,Prices[],2,FALSE)*X179)+(VLOOKUP($Y$8,Prices[],2,FALSE)*Y179)+(VLOOKUP($Z$8,Prices[],2,FALSE)*Z179)+(VLOOKUP($AB$8,Prices[],2,FALSE)*AB179)+(VLOOKUP($O$8,Prices[],2,FALSE)*O179)+(VLOOKUP($P$8,Prices[],2,FALSE)*P179)+(VLOOKUP($Q$8,Prices[],2,FALSE)*Q179)+(VLOOKUP($R$8,Prices[],2,FALSE)*R179)+(VLOOKUP($AA$8,Prices[],2,FALSE)*AA179)+(VLOOKUP($S$8,Prices[],2,FALSE)*S179)</f>
        <v>0</v>
      </c>
      <c r="AE179" s="27">
        <f t="shared" si="11"/>
        <v>0</v>
      </c>
      <c r="AF179" s="33"/>
      <c r="AG179" s="34"/>
      <c r="AH179" s="34"/>
      <c r="AI179" s="8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27">
        <f>(VLOOKUP($AF$8,Prices[],2,FALSE)*AF179)+(VLOOKUP($AG$8,Prices[],2,FALSE)*AG179)+(VLOOKUP($AH$8,Prices[],2,FALSE)*AH179)+(VLOOKUP($AI$8,Prices[],2,FALSE)*AI179)+(VLOOKUP($AJ$8,Prices[],2,FALSE)*AJ179)+(VLOOKUP($AK$8,Prices[],2,FALSE)*AK179)+(VLOOKUP($AL$8,Prices[],2,FALSE)*AL179)+(VLOOKUP($AM$8,Prices[],2,FALSE)*AM179)+(VLOOKUP($AN$8,Prices[],2,FALSE)*AN179)+(VLOOKUP($AO$8,Prices[],2,FALSE)*AO179)+(VLOOKUP($AP$8,Prices[],2,FALSE)*AP179)+(VLOOKUP($AT$8,Prices[],2,FALSE)*AT179)+(VLOOKUP($AQ$8,Prices[],2,FALSE)*AQ179)+(VLOOKUP($AR$8,Prices[],2,FALSE)*AR179)+(VLOOKUP($AS$8,Prices[],2,FALSE)*AS179)</f>
        <v>0</v>
      </c>
      <c r="AV179" s="27">
        <f t="shared" si="10"/>
        <v>0</v>
      </c>
      <c r="AW179" s="30"/>
      <c r="AX179" s="30" t="str">
        <f>IFERROR(IF(VLOOKUP(C179,'Overdue Credits'!$A:$F,6,0)&gt;2,"High Risk Customer",IF(VLOOKUP(C179,'Overdue Credits'!$A:$F,6,0)&gt;0,"Medium Risk Customer","Low Risk Customer")),"Low Risk Customer")</f>
        <v>Low Risk Customer</v>
      </c>
      <c r="AY179" s="81"/>
    </row>
    <row r="180" spans="1:51" x14ac:dyDescent="0.25">
      <c r="A180" s="31">
        <v>171</v>
      </c>
      <c r="B180" s="31"/>
      <c r="C180" s="31"/>
      <c r="D180" s="31"/>
      <c r="E180" s="31"/>
      <c r="F180" s="31"/>
      <c r="G180" s="25">
        <f t="shared" si="9"/>
        <v>0</v>
      </c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27">
        <f>(VLOOKUP($H$8,Prices[],2,FALSE)*H180)+(VLOOKUP($I$8,Prices[],2,FALSE)*I180)+(VLOOKUP($J$8,Prices[],2,FALSE)*J180)+(VLOOKUP($K$8,Prices[],2,FALSE)*K180)+(VLOOKUP($L$8,Prices[],2,FALSE)*L180)+(VLOOKUP($M$8,Prices[],2,FALSE)*M180)+(VLOOKUP($N$8,Prices[],2,FALSE)*N180)+(VLOOKUP($T$8,Prices[],2,FALSE)*T180)+(VLOOKUP($U$8,Prices[],2,FALSE)*U180)+(VLOOKUP($V$8,Prices[],2,FALSE)*V180)+(VLOOKUP($W$8,Prices[],2,FALSE)*W180)+(VLOOKUP($X$8,Prices[],2,FALSE)*X180)+(VLOOKUP($Y$8,Prices[],2,FALSE)*Y180)+(VLOOKUP($Z$8,Prices[],2,FALSE)*Z180)+(VLOOKUP($AB$8,Prices[],2,FALSE)*AB180)+(VLOOKUP($O$8,Prices[],2,FALSE)*O180)+(VLOOKUP($P$8,Prices[],2,FALSE)*P180)+(VLOOKUP($Q$8,Prices[],2,FALSE)*Q180)+(VLOOKUP($R$8,Prices[],2,FALSE)*R180)+(VLOOKUP($AA$8,Prices[],2,FALSE)*AA180)+(VLOOKUP($S$8,Prices[],2,FALSE)*S180)</f>
        <v>0</v>
      </c>
      <c r="AE180" s="27">
        <f t="shared" si="11"/>
        <v>0</v>
      </c>
      <c r="AF180" s="33"/>
      <c r="AG180" s="34"/>
      <c r="AH180" s="34"/>
      <c r="AI180" s="8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27">
        <f>(VLOOKUP($AF$8,Prices[],2,FALSE)*AF180)+(VLOOKUP($AG$8,Prices[],2,FALSE)*AG180)+(VLOOKUP($AH$8,Prices[],2,FALSE)*AH180)+(VLOOKUP($AI$8,Prices[],2,FALSE)*AI180)+(VLOOKUP($AJ$8,Prices[],2,FALSE)*AJ180)+(VLOOKUP($AK$8,Prices[],2,FALSE)*AK180)+(VLOOKUP($AL$8,Prices[],2,FALSE)*AL180)+(VLOOKUP($AM$8,Prices[],2,FALSE)*AM180)+(VLOOKUP($AN$8,Prices[],2,FALSE)*AN180)+(VLOOKUP($AO$8,Prices[],2,FALSE)*AO180)+(VLOOKUP($AP$8,Prices[],2,FALSE)*AP180)+(VLOOKUP($AT$8,Prices[],2,FALSE)*AT180)+(VLOOKUP($AQ$8,Prices[],2,FALSE)*AQ180)+(VLOOKUP($AR$8,Prices[],2,FALSE)*AR180)+(VLOOKUP($AS$8,Prices[],2,FALSE)*AS180)</f>
        <v>0</v>
      </c>
      <c r="AV180" s="27">
        <f t="shared" si="10"/>
        <v>0</v>
      </c>
      <c r="AW180" s="30"/>
      <c r="AX180" s="30" t="str">
        <f>IFERROR(IF(VLOOKUP(C180,'Overdue Credits'!$A:$F,6,0)&gt;2,"High Risk Customer",IF(VLOOKUP(C180,'Overdue Credits'!$A:$F,6,0)&gt;0,"Medium Risk Customer","Low Risk Customer")),"Low Risk Customer")</f>
        <v>Low Risk Customer</v>
      </c>
      <c r="AY180" s="81"/>
    </row>
    <row r="181" spans="1:51" x14ac:dyDescent="0.25">
      <c r="A181" s="31">
        <v>172</v>
      </c>
      <c r="B181" s="31"/>
      <c r="C181" s="31"/>
      <c r="D181" s="31"/>
      <c r="E181" s="31"/>
      <c r="F181" s="31"/>
      <c r="G181" s="25">
        <f t="shared" si="9"/>
        <v>0</v>
      </c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27">
        <f>(VLOOKUP($H$8,Prices[],2,FALSE)*H181)+(VLOOKUP($I$8,Prices[],2,FALSE)*I181)+(VLOOKUP($J$8,Prices[],2,FALSE)*J181)+(VLOOKUP($K$8,Prices[],2,FALSE)*K181)+(VLOOKUP($L$8,Prices[],2,FALSE)*L181)+(VLOOKUP($M$8,Prices[],2,FALSE)*M181)+(VLOOKUP($N$8,Prices[],2,FALSE)*N181)+(VLOOKUP($T$8,Prices[],2,FALSE)*T181)+(VLOOKUP($U$8,Prices[],2,FALSE)*U181)+(VLOOKUP($V$8,Prices[],2,FALSE)*V181)+(VLOOKUP($W$8,Prices[],2,FALSE)*W181)+(VLOOKUP($X$8,Prices[],2,FALSE)*X181)+(VLOOKUP($Y$8,Prices[],2,FALSE)*Y181)+(VLOOKUP($Z$8,Prices[],2,FALSE)*Z181)+(VLOOKUP($AB$8,Prices[],2,FALSE)*AB181)+(VLOOKUP($O$8,Prices[],2,FALSE)*O181)+(VLOOKUP($P$8,Prices[],2,FALSE)*P181)+(VLOOKUP($Q$8,Prices[],2,FALSE)*Q181)+(VLOOKUP($R$8,Prices[],2,FALSE)*R181)+(VLOOKUP($AA$8,Prices[],2,FALSE)*AA181)+(VLOOKUP($S$8,Prices[],2,FALSE)*S181)</f>
        <v>0</v>
      </c>
      <c r="AE181" s="27">
        <f t="shared" si="11"/>
        <v>0</v>
      </c>
      <c r="AF181" s="33"/>
      <c r="AG181" s="34"/>
      <c r="AH181" s="34"/>
      <c r="AI181" s="8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27">
        <f>(VLOOKUP($AF$8,Prices[],2,FALSE)*AF181)+(VLOOKUP($AG$8,Prices[],2,FALSE)*AG181)+(VLOOKUP($AH$8,Prices[],2,FALSE)*AH181)+(VLOOKUP($AI$8,Prices[],2,FALSE)*AI181)+(VLOOKUP($AJ$8,Prices[],2,FALSE)*AJ181)+(VLOOKUP($AK$8,Prices[],2,FALSE)*AK181)+(VLOOKUP($AL$8,Prices[],2,FALSE)*AL181)+(VLOOKUP($AM$8,Prices[],2,FALSE)*AM181)+(VLOOKUP($AN$8,Prices[],2,FALSE)*AN181)+(VLOOKUP($AO$8,Prices[],2,FALSE)*AO181)+(VLOOKUP($AP$8,Prices[],2,FALSE)*AP181)+(VLOOKUP($AT$8,Prices[],2,FALSE)*AT181)+(VLOOKUP($AQ$8,Prices[],2,FALSE)*AQ181)+(VLOOKUP($AR$8,Prices[],2,FALSE)*AR181)+(VLOOKUP($AS$8,Prices[],2,FALSE)*AS181)</f>
        <v>0</v>
      </c>
      <c r="AV181" s="27">
        <f t="shared" si="10"/>
        <v>0</v>
      </c>
      <c r="AW181" s="30"/>
      <c r="AX181" s="30" t="str">
        <f>IFERROR(IF(VLOOKUP(C181,'Overdue Credits'!$A:$F,6,0)&gt;2,"High Risk Customer",IF(VLOOKUP(C181,'Overdue Credits'!$A:$F,6,0)&gt;0,"Medium Risk Customer","Low Risk Customer")),"Low Risk Customer")</f>
        <v>Low Risk Customer</v>
      </c>
      <c r="AY181" s="81"/>
    </row>
    <row r="182" spans="1:51" x14ac:dyDescent="0.25">
      <c r="A182" s="31">
        <v>173</v>
      </c>
      <c r="B182" s="31"/>
      <c r="C182" s="31"/>
      <c r="D182" s="31"/>
      <c r="E182" s="31"/>
      <c r="F182" s="31"/>
      <c r="G182" s="25">
        <f t="shared" si="9"/>
        <v>0</v>
      </c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27">
        <f>(VLOOKUP($H$8,Prices[],2,FALSE)*H182)+(VLOOKUP($I$8,Prices[],2,FALSE)*I182)+(VLOOKUP($J$8,Prices[],2,FALSE)*J182)+(VLOOKUP($K$8,Prices[],2,FALSE)*K182)+(VLOOKUP($L$8,Prices[],2,FALSE)*L182)+(VLOOKUP($M$8,Prices[],2,FALSE)*M182)+(VLOOKUP($N$8,Prices[],2,FALSE)*N182)+(VLOOKUP($T$8,Prices[],2,FALSE)*T182)+(VLOOKUP($U$8,Prices[],2,FALSE)*U182)+(VLOOKUP($V$8,Prices[],2,FALSE)*V182)+(VLOOKUP($W$8,Prices[],2,FALSE)*W182)+(VLOOKUP($X$8,Prices[],2,FALSE)*X182)+(VLOOKUP($Y$8,Prices[],2,FALSE)*Y182)+(VLOOKUP($Z$8,Prices[],2,FALSE)*Z182)+(VLOOKUP($AB$8,Prices[],2,FALSE)*AB182)+(VLOOKUP($O$8,Prices[],2,FALSE)*O182)+(VLOOKUP($P$8,Prices[],2,FALSE)*P182)+(VLOOKUP($Q$8,Prices[],2,FALSE)*Q182)+(VLOOKUP($R$8,Prices[],2,FALSE)*R182)+(VLOOKUP($AA$8,Prices[],2,FALSE)*AA182)+(VLOOKUP($S$8,Prices[],2,FALSE)*S182)</f>
        <v>0</v>
      </c>
      <c r="AE182" s="27">
        <f t="shared" si="11"/>
        <v>0</v>
      </c>
      <c r="AF182" s="33"/>
      <c r="AG182" s="34"/>
      <c r="AH182" s="34"/>
      <c r="AI182" s="8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27">
        <f>(VLOOKUP($AF$8,Prices[],2,FALSE)*AF182)+(VLOOKUP($AG$8,Prices[],2,FALSE)*AG182)+(VLOOKUP($AH$8,Prices[],2,FALSE)*AH182)+(VLOOKUP($AI$8,Prices[],2,FALSE)*AI182)+(VLOOKUP($AJ$8,Prices[],2,FALSE)*AJ182)+(VLOOKUP($AK$8,Prices[],2,FALSE)*AK182)+(VLOOKUP($AL$8,Prices[],2,FALSE)*AL182)+(VLOOKUP($AM$8,Prices[],2,FALSE)*AM182)+(VLOOKUP($AN$8,Prices[],2,FALSE)*AN182)+(VLOOKUP($AO$8,Prices[],2,FALSE)*AO182)+(VLOOKUP($AP$8,Prices[],2,FALSE)*AP182)+(VLOOKUP($AT$8,Prices[],2,FALSE)*AT182)+(VLOOKUP($AQ$8,Prices[],2,FALSE)*AQ182)+(VLOOKUP($AR$8,Prices[],2,FALSE)*AR182)+(VLOOKUP($AS$8,Prices[],2,FALSE)*AS182)</f>
        <v>0</v>
      </c>
      <c r="AV182" s="27">
        <f t="shared" si="10"/>
        <v>0</v>
      </c>
      <c r="AW182" s="30"/>
      <c r="AX182" s="30" t="str">
        <f>IFERROR(IF(VLOOKUP(C182,'Overdue Credits'!$A:$F,6,0)&gt;2,"High Risk Customer",IF(VLOOKUP(C182,'Overdue Credits'!$A:$F,6,0)&gt;0,"Medium Risk Customer","Low Risk Customer")),"Low Risk Customer")</f>
        <v>Low Risk Customer</v>
      </c>
      <c r="AY182" s="81"/>
    </row>
    <row r="183" spans="1:51" x14ac:dyDescent="0.25">
      <c r="A183" s="31">
        <v>174</v>
      </c>
      <c r="B183" s="31"/>
      <c r="C183" s="31"/>
      <c r="D183" s="31"/>
      <c r="E183" s="31"/>
      <c r="F183" s="31"/>
      <c r="G183" s="25">
        <f t="shared" si="9"/>
        <v>0</v>
      </c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27">
        <f>(VLOOKUP($H$8,Prices[],2,FALSE)*H183)+(VLOOKUP($I$8,Prices[],2,FALSE)*I183)+(VLOOKUP($J$8,Prices[],2,FALSE)*J183)+(VLOOKUP($K$8,Prices[],2,FALSE)*K183)+(VLOOKUP($L$8,Prices[],2,FALSE)*L183)+(VLOOKUP($M$8,Prices[],2,FALSE)*M183)+(VLOOKUP($N$8,Prices[],2,FALSE)*N183)+(VLOOKUP($T$8,Prices[],2,FALSE)*T183)+(VLOOKUP($U$8,Prices[],2,FALSE)*U183)+(VLOOKUP($V$8,Prices[],2,FALSE)*V183)+(VLOOKUP($W$8,Prices[],2,FALSE)*W183)+(VLOOKUP($X$8,Prices[],2,FALSE)*X183)+(VLOOKUP($Y$8,Prices[],2,FALSE)*Y183)+(VLOOKUP($Z$8,Prices[],2,FALSE)*Z183)+(VLOOKUP($AB$8,Prices[],2,FALSE)*AB183)+(VLOOKUP($O$8,Prices[],2,FALSE)*O183)+(VLOOKUP($P$8,Prices[],2,FALSE)*P183)+(VLOOKUP($Q$8,Prices[],2,FALSE)*Q183)+(VLOOKUP($R$8,Prices[],2,FALSE)*R183)+(VLOOKUP($AA$8,Prices[],2,FALSE)*AA183)+(VLOOKUP($S$8,Prices[],2,FALSE)*S183)</f>
        <v>0</v>
      </c>
      <c r="AE183" s="27">
        <f t="shared" si="11"/>
        <v>0</v>
      </c>
      <c r="AF183" s="33"/>
      <c r="AG183" s="34"/>
      <c r="AH183" s="34"/>
      <c r="AI183" s="8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27">
        <f>(VLOOKUP($AF$8,Prices[],2,FALSE)*AF183)+(VLOOKUP($AG$8,Prices[],2,FALSE)*AG183)+(VLOOKUP($AH$8,Prices[],2,FALSE)*AH183)+(VLOOKUP($AI$8,Prices[],2,FALSE)*AI183)+(VLOOKUP($AJ$8,Prices[],2,FALSE)*AJ183)+(VLOOKUP($AK$8,Prices[],2,FALSE)*AK183)+(VLOOKUP($AL$8,Prices[],2,FALSE)*AL183)+(VLOOKUP($AM$8,Prices[],2,FALSE)*AM183)+(VLOOKUP($AN$8,Prices[],2,FALSE)*AN183)+(VLOOKUP($AO$8,Prices[],2,FALSE)*AO183)+(VLOOKUP($AP$8,Prices[],2,FALSE)*AP183)+(VLOOKUP($AT$8,Prices[],2,FALSE)*AT183)+(VLOOKUP($AQ$8,Prices[],2,FALSE)*AQ183)+(VLOOKUP($AR$8,Prices[],2,FALSE)*AR183)+(VLOOKUP($AS$8,Prices[],2,FALSE)*AS183)</f>
        <v>0</v>
      </c>
      <c r="AV183" s="27">
        <f t="shared" si="10"/>
        <v>0</v>
      </c>
      <c r="AW183" s="30"/>
      <c r="AX183" s="30" t="str">
        <f>IFERROR(IF(VLOOKUP(C183,'Overdue Credits'!$A:$F,6,0)&gt;2,"High Risk Customer",IF(VLOOKUP(C183,'Overdue Credits'!$A:$F,6,0)&gt;0,"Medium Risk Customer","Low Risk Customer")),"Low Risk Customer")</f>
        <v>Low Risk Customer</v>
      </c>
      <c r="AY183" s="81"/>
    </row>
    <row r="184" spans="1:51" x14ac:dyDescent="0.25">
      <c r="A184" s="31">
        <v>175</v>
      </c>
      <c r="B184" s="31"/>
      <c r="C184" s="31"/>
      <c r="D184" s="31"/>
      <c r="E184" s="31"/>
      <c r="F184" s="31"/>
      <c r="G184" s="25">
        <f t="shared" si="9"/>
        <v>0</v>
      </c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27">
        <f>(VLOOKUP($H$8,Prices[],2,FALSE)*H184)+(VLOOKUP($I$8,Prices[],2,FALSE)*I184)+(VLOOKUP($J$8,Prices[],2,FALSE)*J184)+(VLOOKUP($K$8,Prices[],2,FALSE)*K184)+(VLOOKUP($L$8,Prices[],2,FALSE)*L184)+(VLOOKUP($M$8,Prices[],2,FALSE)*M184)+(VLOOKUP($N$8,Prices[],2,FALSE)*N184)+(VLOOKUP($T$8,Prices[],2,FALSE)*T184)+(VLOOKUP($U$8,Prices[],2,FALSE)*U184)+(VLOOKUP($V$8,Prices[],2,FALSE)*V184)+(VLOOKUP($W$8,Prices[],2,FALSE)*W184)+(VLOOKUP($X$8,Prices[],2,FALSE)*X184)+(VLOOKUP($Y$8,Prices[],2,FALSE)*Y184)+(VLOOKUP($Z$8,Prices[],2,FALSE)*Z184)+(VLOOKUP($AB$8,Prices[],2,FALSE)*AB184)+(VLOOKUP($O$8,Prices[],2,FALSE)*O184)+(VLOOKUP($P$8,Prices[],2,FALSE)*P184)+(VLOOKUP($Q$8,Prices[],2,FALSE)*Q184)+(VLOOKUP($R$8,Prices[],2,FALSE)*R184)+(VLOOKUP($AA$8,Prices[],2,FALSE)*AA184)+(VLOOKUP($S$8,Prices[],2,FALSE)*S184)</f>
        <v>0</v>
      </c>
      <c r="AE184" s="27">
        <f t="shared" si="11"/>
        <v>0</v>
      </c>
      <c r="AF184" s="33"/>
      <c r="AG184" s="34"/>
      <c r="AH184" s="34"/>
      <c r="AI184" s="8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27">
        <f>(VLOOKUP($AF$8,Prices[],2,FALSE)*AF184)+(VLOOKUP($AG$8,Prices[],2,FALSE)*AG184)+(VLOOKUP($AH$8,Prices[],2,FALSE)*AH184)+(VLOOKUP($AI$8,Prices[],2,FALSE)*AI184)+(VLOOKUP($AJ$8,Prices[],2,FALSE)*AJ184)+(VLOOKUP($AK$8,Prices[],2,FALSE)*AK184)+(VLOOKUP($AL$8,Prices[],2,FALSE)*AL184)+(VLOOKUP($AM$8,Prices[],2,FALSE)*AM184)+(VLOOKUP($AN$8,Prices[],2,FALSE)*AN184)+(VLOOKUP($AO$8,Prices[],2,FALSE)*AO184)+(VLOOKUP($AP$8,Prices[],2,FALSE)*AP184)+(VLOOKUP($AT$8,Prices[],2,FALSE)*AT184)+(VLOOKUP($AQ$8,Prices[],2,FALSE)*AQ184)+(VLOOKUP($AR$8,Prices[],2,FALSE)*AR184)+(VLOOKUP($AS$8,Prices[],2,FALSE)*AS184)</f>
        <v>0</v>
      </c>
      <c r="AV184" s="27">
        <f t="shared" si="10"/>
        <v>0</v>
      </c>
      <c r="AW184" s="30"/>
      <c r="AX184" s="30" t="str">
        <f>IFERROR(IF(VLOOKUP(C184,'Overdue Credits'!$A:$F,6,0)&gt;2,"High Risk Customer",IF(VLOOKUP(C184,'Overdue Credits'!$A:$F,6,0)&gt;0,"Medium Risk Customer","Low Risk Customer")),"Low Risk Customer")</f>
        <v>Low Risk Customer</v>
      </c>
      <c r="AY184" s="81"/>
    </row>
    <row r="185" spans="1:51" x14ac:dyDescent="0.25">
      <c r="A185" s="31">
        <v>176</v>
      </c>
      <c r="B185" s="31"/>
      <c r="C185" s="31"/>
      <c r="D185" s="31"/>
      <c r="E185" s="31"/>
      <c r="F185" s="31"/>
      <c r="G185" s="25">
        <f t="shared" si="9"/>
        <v>0</v>
      </c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27">
        <f>(VLOOKUP($H$8,Prices[],2,FALSE)*H185)+(VLOOKUP($I$8,Prices[],2,FALSE)*I185)+(VLOOKUP($J$8,Prices[],2,FALSE)*J185)+(VLOOKUP($K$8,Prices[],2,FALSE)*K185)+(VLOOKUP($L$8,Prices[],2,FALSE)*L185)+(VLOOKUP($M$8,Prices[],2,FALSE)*M185)+(VLOOKUP($N$8,Prices[],2,FALSE)*N185)+(VLOOKUP($T$8,Prices[],2,FALSE)*T185)+(VLOOKUP($U$8,Prices[],2,FALSE)*U185)+(VLOOKUP($V$8,Prices[],2,FALSE)*V185)+(VLOOKUP($W$8,Prices[],2,FALSE)*W185)+(VLOOKUP($X$8,Prices[],2,FALSE)*X185)+(VLOOKUP($Y$8,Prices[],2,FALSE)*Y185)+(VLOOKUP($Z$8,Prices[],2,FALSE)*Z185)+(VLOOKUP($AB$8,Prices[],2,FALSE)*AB185)+(VLOOKUP($O$8,Prices[],2,FALSE)*O185)+(VLOOKUP($P$8,Prices[],2,FALSE)*P185)+(VLOOKUP($Q$8,Prices[],2,FALSE)*Q185)+(VLOOKUP($R$8,Prices[],2,FALSE)*R185)+(VLOOKUP($AA$8,Prices[],2,FALSE)*AA185)+(VLOOKUP($S$8,Prices[],2,FALSE)*S185)</f>
        <v>0</v>
      </c>
      <c r="AE185" s="27">
        <f t="shared" si="11"/>
        <v>0</v>
      </c>
      <c r="AF185" s="33"/>
      <c r="AG185" s="34"/>
      <c r="AH185" s="34"/>
      <c r="AI185" s="8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27">
        <f>(VLOOKUP($AF$8,Prices[],2,FALSE)*AF185)+(VLOOKUP($AG$8,Prices[],2,FALSE)*AG185)+(VLOOKUP($AH$8,Prices[],2,FALSE)*AH185)+(VLOOKUP($AI$8,Prices[],2,FALSE)*AI185)+(VLOOKUP($AJ$8,Prices[],2,FALSE)*AJ185)+(VLOOKUP($AK$8,Prices[],2,FALSE)*AK185)+(VLOOKUP($AL$8,Prices[],2,FALSE)*AL185)+(VLOOKUP($AM$8,Prices[],2,FALSE)*AM185)+(VLOOKUP($AN$8,Prices[],2,FALSE)*AN185)+(VLOOKUP($AO$8,Prices[],2,FALSE)*AO185)+(VLOOKUP($AP$8,Prices[],2,FALSE)*AP185)+(VLOOKUP($AT$8,Prices[],2,FALSE)*AT185)+(VLOOKUP($AQ$8,Prices[],2,FALSE)*AQ185)+(VLOOKUP($AR$8,Prices[],2,FALSE)*AR185)+(VLOOKUP($AS$8,Prices[],2,FALSE)*AS185)</f>
        <v>0</v>
      </c>
      <c r="AV185" s="27">
        <f t="shared" si="10"/>
        <v>0</v>
      </c>
      <c r="AW185" s="30"/>
      <c r="AX185" s="30" t="str">
        <f>IFERROR(IF(VLOOKUP(C185,'Overdue Credits'!$A:$F,6,0)&gt;2,"High Risk Customer",IF(VLOOKUP(C185,'Overdue Credits'!$A:$F,6,0)&gt;0,"Medium Risk Customer","Low Risk Customer")),"Low Risk Customer")</f>
        <v>Low Risk Customer</v>
      </c>
      <c r="AY185" s="81"/>
    </row>
    <row r="186" spans="1:51" x14ac:dyDescent="0.25">
      <c r="A186" s="31">
        <v>177</v>
      </c>
      <c r="B186" s="31"/>
      <c r="C186" s="31"/>
      <c r="D186" s="31"/>
      <c r="E186" s="31"/>
      <c r="F186" s="31"/>
      <c r="G186" s="25">
        <f t="shared" si="9"/>
        <v>0</v>
      </c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27">
        <f>(VLOOKUP($H$8,Prices[],2,FALSE)*H186)+(VLOOKUP($I$8,Prices[],2,FALSE)*I186)+(VLOOKUP($J$8,Prices[],2,FALSE)*J186)+(VLOOKUP($K$8,Prices[],2,FALSE)*K186)+(VLOOKUP($L$8,Prices[],2,FALSE)*L186)+(VLOOKUP($M$8,Prices[],2,FALSE)*M186)+(VLOOKUP($N$8,Prices[],2,FALSE)*N186)+(VLOOKUP($T$8,Prices[],2,FALSE)*T186)+(VLOOKUP($U$8,Prices[],2,FALSE)*U186)+(VLOOKUP($V$8,Prices[],2,FALSE)*V186)+(VLOOKUP($W$8,Prices[],2,FALSE)*W186)+(VLOOKUP($X$8,Prices[],2,FALSE)*X186)+(VLOOKUP($Y$8,Prices[],2,FALSE)*Y186)+(VLOOKUP($Z$8,Prices[],2,FALSE)*Z186)+(VLOOKUP($AB$8,Prices[],2,FALSE)*AB186)+(VLOOKUP($O$8,Prices[],2,FALSE)*O186)+(VLOOKUP($P$8,Prices[],2,FALSE)*P186)+(VLOOKUP($Q$8,Prices[],2,FALSE)*Q186)+(VLOOKUP($R$8,Prices[],2,FALSE)*R186)+(VLOOKUP($AA$8,Prices[],2,FALSE)*AA186)+(VLOOKUP($S$8,Prices[],2,FALSE)*S186)</f>
        <v>0</v>
      </c>
      <c r="AE186" s="27">
        <f t="shared" si="11"/>
        <v>0</v>
      </c>
      <c r="AF186" s="33"/>
      <c r="AG186" s="34"/>
      <c r="AH186" s="34"/>
      <c r="AI186" s="8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27">
        <f>(VLOOKUP($AF$8,Prices[],2,FALSE)*AF186)+(VLOOKUP($AG$8,Prices[],2,FALSE)*AG186)+(VLOOKUP($AH$8,Prices[],2,FALSE)*AH186)+(VLOOKUP($AI$8,Prices[],2,FALSE)*AI186)+(VLOOKUP($AJ$8,Prices[],2,FALSE)*AJ186)+(VLOOKUP($AK$8,Prices[],2,FALSE)*AK186)+(VLOOKUP($AL$8,Prices[],2,FALSE)*AL186)+(VLOOKUP($AM$8,Prices[],2,FALSE)*AM186)+(VLOOKUP($AN$8,Prices[],2,FALSE)*AN186)+(VLOOKUP($AO$8,Prices[],2,FALSE)*AO186)+(VLOOKUP($AP$8,Prices[],2,FALSE)*AP186)+(VLOOKUP($AT$8,Prices[],2,FALSE)*AT186)+(VLOOKUP($AQ$8,Prices[],2,FALSE)*AQ186)+(VLOOKUP($AR$8,Prices[],2,FALSE)*AR186)+(VLOOKUP($AS$8,Prices[],2,FALSE)*AS186)</f>
        <v>0</v>
      </c>
      <c r="AV186" s="27">
        <f t="shared" si="10"/>
        <v>0</v>
      </c>
      <c r="AW186" s="30"/>
      <c r="AX186" s="30" t="str">
        <f>IFERROR(IF(VLOOKUP(C186,'Overdue Credits'!$A:$F,6,0)&gt;2,"High Risk Customer",IF(VLOOKUP(C186,'Overdue Credits'!$A:$F,6,0)&gt;0,"Medium Risk Customer","Low Risk Customer")),"Low Risk Customer")</f>
        <v>Low Risk Customer</v>
      </c>
      <c r="AY186" s="81"/>
    </row>
    <row r="187" spans="1:51" x14ac:dyDescent="0.25">
      <c r="A187" s="31">
        <v>178</v>
      </c>
      <c r="B187" s="31"/>
      <c r="C187" s="31"/>
      <c r="D187" s="31"/>
      <c r="E187" s="31"/>
      <c r="F187" s="31"/>
      <c r="G187" s="25">
        <f t="shared" si="9"/>
        <v>0</v>
      </c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27">
        <f>(VLOOKUP($H$8,Prices[],2,FALSE)*H187)+(VLOOKUP($I$8,Prices[],2,FALSE)*I187)+(VLOOKUP($J$8,Prices[],2,FALSE)*J187)+(VLOOKUP($K$8,Prices[],2,FALSE)*K187)+(VLOOKUP($L$8,Prices[],2,FALSE)*L187)+(VLOOKUP($M$8,Prices[],2,FALSE)*M187)+(VLOOKUP($N$8,Prices[],2,FALSE)*N187)+(VLOOKUP($T$8,Prices[],2,FALSE)*T187)+(VLOOKUP($U$8,Prices[],2,FALSE)*U187)+(VLOOKUP($V$8,Prices[],2,FALSE)*V187)+(VLOOKUP($W$8,Prices[],2,FALSE)*W187)+(VLOOKUP($X$8,Prices[],2,FALSE)*X187)+(VLOOKUP($Y$8,Prices[],2,FALSE)*Y187)+(VLOOKUP($Z$8,Prices[],2,FALSE)*Z187)+(VLOOKUP($AB$8,Prices[],2,FALSE)*AB187)+(VLOOKUP($O$8,Prices[],2,FALSE)*O187)+(VLOOKUP($P$8,Prices[],2,FALSE)*P187)+(VLOOKUP($Q$8,Prices[],2,FALSE)*Q187)+(VLOOKUP($R$8,Prices[],2,FALSE)*R187)+(VLOOKUP($AA$8,Prices[],2,FALSE)*AA187)+(VLOOKUP($S$8,Prices[],2,FALSE)*S187)</f>
        <v>0</v>
      </c>
      <c r="AE187" s="27">
        <f t="shared" si="11"/>
        <v>0</v>
      </c>
      <c r="AF187" s="33"/>
      <c r="AG187" s="34"/>
      <c r="AH187" s="34"/>
      <c r="AI187" s="8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27">
        <f>(VLOOKUP($AF$8,Prices[],2,FALSE)*AF187)+(VLOOKUP($AG$8,Prices[],2,FALSE)*AG187)+(VLOOKUP($AH$8,Prices[],2,FALSE)*AH187)+(VLOOKUP($AI$8,Prices[],2,FALSE)*AI187)+(VLOOKUP($AJ$8,Prices[],2,FALSE)*AJ187)+(VLOOKUP($AK$8,Prices[],2,FALSE)*AK187)+(VLOOKUP($AL$8,Prices[],2,FALSE)*AL187)+(VLOOKUP($AM$8,Prices[],2,FALSE)*AM187)+(VLOOKUP($AN$8,Prices[],2,FALSE)*AN187)+(VLOOKUP($AO$8,Prices[],2,FALSE)*AO187)+(VLOOKUP($AP$8,Prices[],2,FALSE)*AP187)+(VLOOKUP($AT$8,Prices[],2,FALSE)*AT187)+(VLOOKUP($AQ$8,Prices[],2,FALSE)*AQ187)+(VLOOKUP($AR$8,Prices[],2,FALSE)*AR187)+(VLOOKUP($AS$8,Prices[],2,FALSE)*AS187)</f>
        <v>0</v>
      </c>
      <c r="AV187" s="27">
        <f t="shared" si="10"/>
        <v>0</v>
      </c>
      <c r="AW187" s="30"/>
      <c r="AX187" s="30" t="str">
        <f>IFERROR(IF(VLOOKUP(C187,'Overdue Credits'!$A:$F,6,0)&gt;2,"High Risk Customer",IF(VLOOKUP(C187,'Overdue Credits'!$A:$F,6,0)&gt;0,"Medium Risk Customer","Low Risk Customer")),"Low Risk Customer")</f>
        <v>Low Risk Customer</v>
      </c>
      <c r="AY187" s="81"/>
    </row>
    <row r="188" spans="1:51" x14ac:dyDescent="0.25">
      <c r="A188" s="31">
        <v>179</v>
      </c>
      <c r="B188" s="31"/>
      <c r="C188" s="31"/>
      <c r="D188" s="31"/>
      <c r="E188" s="31"/>
      <c r="F188" s="31"/>
      <c r="G188" s="25">
        <f t="shared" si="9"/>
        <v>0</v>
      </c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27">
        <f>(VLOOKUP($H$8,Prices[],2,FALSE)*H188)+(VLOOKUP($I$8,Prices[],2,FALSE)*I188)+(VLOOKUP($J$8,Prices[],2,FALSE)*J188)+(VLOOKUP($K$8,Prices[],2,FALSE)*K188)+(VLOOKUP($L$8,Prices[],2,FALSE)*L188)+(VLOOKUP($M$8,Prices[],2,FALSE)*M188)+(VLOOKUP($N$8,Prices[],2,FALSE)*N188)+(VLOOKUP($T$8,Prices[],2,FALSE)*T188)+(VLOOKUP($U$8,Prices[],2,FALSE)*U188)+(VLOOKUP($V$8,Prices[],2,FALSE)*V188)+(VLOOKUP($W$8,Prices[],2,FALSE)*W188)+(VLOOKUP($X$8,Prices[],2,FALSE)*X188)+(VLOOKUP($Y$8,Prices[],2,FALSE)*Y188)+(VLOOKUP($Z$8,Prices[],2,FALSE)*Z188)+(VLOOKUP($AB$8,Prices[],2,FALSE)*AB188)+(VLOOKUP($O$8,Prices[],2,FALSE)*O188)+(VLOOKUP($P$8,Prices[],2,FALSE)*P188)+(VLOOKUP($Q$8,Prices[],2,FALSE)*Q188)+(VLOOKUP($R$8,Prices[],2,FALSE)*R188)+(VLOOKUP($AA$8,Prices[],2,FALSE)*AA188)+(VLOOKUP($S$8,Prices[],2,FALSE)*S188)</f>
        <v>0</v>
      </c>
      <c r="AE188" s="27">
        <f t="shared" si="11"/>
        <v>0</v>
      </c>
      <c r="AF188" s="33"/>
      <c r="AG188" s="34"/>
      <c r="AH188" s="34"/>
      <c r="AI188" s="8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27">
        <f>(VLOOKUP($AF$8,Prices[],2,FALSE)*AF188)+(VLOOKUP($AG$8,Prices[],2,FALSE)*AG188)+(VLOOKUP($AH$8,Prices[],2,FALSE)*AH188)+(VLOOKUP($AI$8,Prices[],2,FALSE)*AI188)+(VLOOKUP($AJ$8,Prices[],2,FALSE)*AJ188)+(VLOOKUP($AK$8,Prices[],2,FALSE)*AK188)+(VLOOKUP($AL$8,Prices[],2,FALSE)*AL188)+(VLOOKUP($AM$8,Prices[],2,FALSE)*AM188)+(VLOOKUP($AN$8,Prices[],2,FALSE)*AN188)+(VLOOKUP($AO$8,Prices[],2,FALSE)*AO188)+(VLOOKUP($AP$8,Prices[],2,FALSE)*AP188)+(VLOOKUP($AT$8,Prices[],2,FALSE)*AT188)+(VLOOKUP($AQ$8,Prices[],2,FALSE)*AQ188)+(VLOOKUP($AR$8,Prices[],2,FALSE)*AR188)+(VLOOKUP($AS$8,Prices[],2,FALSE)*AS188)</f>
        <v>0</v>
      </c>
      <c r="AV188" s="27">
        <f t="shared" si="10"/>
        <v>0</v>
      </c>
      <c r="AW188" s="30"/>
      <c r="AX188" s="30" t="str">
        <f>IFERROR(IF(VLOOKUP(C188,'Overdue Credits'!$A:$F,6,0)&gt;2,"High Risk Customer",IF(VLOOKUP(C188,'Overdue Credits'!$A:$F,6,0)&gt;0,"Medium Risk Customer","Low Risk Customer")),"Low Risk Customer")</f>
        <v>Low Risk Customer</v>
      </c>
      <c r="AY188" s="81"/>
    </row>
    <row r="189" spans="1:51" x14ac:dyDescent="0.25">
      <c r="A189" s="31">
        <v>180</v>
      </c>
      <c r="B189" s="31"/>
      <c r="C189" s="31"/>
      <c r="D189" s="31"/>
      <c r="E189" s="31"/>
      <c r="F189" s="31"/>
      <c r="G189" s="25">
        <f t="shared" si="9"/>
        <v>0</v>
      </c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27">
        <f>(VLOOKUP($H$8,Prices[],2,FALSE)*H189)+(VLOOKUP($I$8,Prices[],2,FALSE)*I189)+(VLOOKUP($J$8,Prices[],2,FALSE)*J189)+(VLOOKUP($K$8,Prices[],2,FALSE)*K189)+(VLOOKUP($L$8,Prices[],2,FALSE)*L189)+(VLOOKUP($M$8,Prices[],2,FALSE)*M189)+(VLOOKUP($N$8,Prices[],2,FALSE)*N189)+(VLOOKUP($T$8,Prices[],2,FALSE)*T189)+(VLOOKUP($U$8,Prices[],2,FALSE)*U189)+(VLOOKUP($V$8,Prices[],2,FALSE)*V189)+(VLOOKUP($W$8,Prices[],2,FALSE)*W189)+(VLOOKUP($X$8,Prices[],2,FALSE)*X189)+(VLOOKUP($Y$8,Prices[],2,FALSE)*Y189)+(VLOOKUP($Z$8,Prices[],2,FALSE)*Z189)+(VLOOKUP($AB$8,Prices[],2,FALSE)*AB189)+(VLOOKUP($O$8,Prices[],2,FALSE)*O189)+(VLOOKUP($P$8,Prices[],2,FALSE)*P189)+(VLOOKUP($Q$8,Prices[],2,FALSE)*Q189)+(VLOOKUP($R$8,Prices[],2,FALSE)*R189)+(VLOOKUP($AA$8,Prices[],2,FALSE)*AA189)+(VLOOKUP($S$8,Prices[],2,FALSE)*S189)</f>
        <v>0</v>
      </c>
      <c r="AE189" s="27">
        <f t="shared" si="11"/>
        <v>0</v>
      </c>
      <c r="AF189" s="33"/>
      <c r="AG189" s="34"/>
      <c r="AH189" s="34"/>
      <c r="AI189" s="8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27">
        <f>(VLOOKUP($AF$8,Prices[],2,FALSE)*AF189)+(VLOOKUP($AG$8,Prices[],2,FALSE)*AG189)+(VLOOKUP($AH$8,Prices[],2,FALSE)*AH189)+(VLOOKUP($AI$8,Prices[],2,FALSE)*AI189)+(VLOOKUP($AJ$8,Prices[],2,FALSE)*AJ189)+(VLOOKUP($AK$8,Prices[],2,FALSE)*AK189)+(VLOOKUP($AL$8,Prices[],2,FALSE)*AL189)+(VLOOKUP($AM$8,Prices[],2,FALSE)*AM189)+(VLOOKUP($AN$8,Prices[],2,FALSE)*AN189)+(VLOOKUP($AO$8,Prices[],2,FALSE)*AO189)+(VLOOKUP($AP$8,Prices[],2,FALSE)*AP189)+(VLOOKUP($AT$8,Prices[],2,FALSE)*AT189)+(VLOOKUP($AQ$8,Prices[],2,FALSE)*AQ189)+(VLOOKUP($AR$8,Prices[],2,FALSE)*AR189)+(VLOOKUP($AS$8,Prices[],2,FALSE)*AS189)</f>
        <v>0</v>
      </c>
      <c r="AV189" s="27">
        <f t="shared" si="10"/>
        <v>0</v>
      </c>
      <c r="AW189" s="30"/>
      <c r="AX189" s="30" t="str">
        <f>IFERROR(IF(VLOOKUP(C189,'Overdue Credits'!$A:$F,6,0)&gt;2,"High Risk Customer",IF(VLOOKUP(C189,'Overdue Credits'!$A:$F,6,0)&gt;0,"Medium Risk Customer","Low Risk Customer")),"Low Risk Customer")</f>
        <v>Low Risk Customer</v>
      </c>
      <c r="AY189" s="81"/>
    </row>
    <row r="190" spans="1:51" x14ac:dyDescent="0.25">
      <c r="A190" s="31">
        <v>181</v>
      </c>
      <c r="B190" s="31"/>
      <c r="C190" s="31"/>
      <c r="D190" s="31"/>
      <c r="E190" s="31"/>
      <c r="F190" s="31"/>
      <c r="G190" s="25">
        <f t="shared" si="9"/>
        <v>0</v>
      </c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27">
        <f>(VLOOKUP($H$8,Prices[],2,FALSE)*H190)+(VLOOKUP($I$8,Prices[],2,FALSE)*I190)+(VLOOKUP($J$8,Prices[],2,FALSE)*J190)+(VLOOKUP($K$8,Prices[],2,FALSE)*K190)+(VLOOKUP($L$8,Prices[],2,FALSE)*L190)+(VLOOKUP($M$8,Prices[],2,FALSE)*M190)+(VLOOKUP($N$8,Prices[],2,FALSE)*N190)+(VLOOKUP($T$8,Prices[],2,FALSE)*T190)+(VLOOKUP($U$8,Prices[],2,FALSE)*U190)+(VLOOKUP($V$8,Prices[],2,FALSE)*V190)+(VLOOKUP($W$8,Prices[],2,FALSE)*W190)+(VLOOKUP($X$8,Prices[],2,FALSE)*X190)+(VLOOKUP($Y$8,Prices[],2,FALSE)*Y190)+(VLOOKUP($Z$8,Prices[],2,FALSE)*Z190)+(VLOOKUP($AB$8,Prices[],2,FALSE)*AB190)+(VLOOKUP($O$8,Prices[],2,FALSE)*O190)+(VLOOKUP($P$8,Prices[],2,FALSE)*P190)+(VLOOKUP($Q$8,Prices[],2,FALSE)*Q190)+(VLOOKUP($R$8,Prices[],2,FALSE)*R190)+(VLOOKUP($AA$8,Prices[],2,FALSE)*AA190)+(VLOOKUP($S$8,Prices[],2,FALSE)*S190)</f>
        <v>0</v>
      </c>
      <c r="AE190" s="27">
        <f t="shared" si="11"/>
        <v>0</v>
      </c>
      <c r="AF190" s="33"/>
      <c r="AG190" s="34"/>
      <c r="AH190" s="34"/>
      <c r="AI190" s="8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27">
        <f>(VLOOKUP($AF$8,Prices[],2,FALSE)*AF190)+(VLOOKUP($AG$8,Prices[],2,FALSE)*AG190)+(VLOOKUP($AH$8,Prices[],2,FALSE)*AH190)+(VLOOKUP($AI$8,Prices[],2,FALSE)*AI190)+(VLOOKUP($AJ$8,Prices[],2,FALSE)*AJ190)+(VLOOKUP($AK$8,Prices[],2,FALSE)*AK190)+(VLOOKUP($AL$8,Prices[],2,FALSE)*AL190)+(VLOOKUP($AM$8,Prices[],2,FALSE)*AM190)+(VLOOKUP($AN$8,Prices[],2,FALSE)*AN190)+(VLOOKUP($AO$8,Prices[],2,FALSE)*AO190)+(VLOOKUP($AP$8,Prices[],2,FALSE)*AP190)+(VLOOKUP($AT$8,Prices[],2,FALSE)*AT190)+(VLOOKUP($AQ$8,Prices[],2,FALSE)*AQ190)+(VLOOKUP($AR$8,Prices[],2,FALSE)*AR190)+(VLOOKUP($AS$8,Prices[],2,FALSE)*AS190)</f>
        <v>0</v>
      </c>
      <c r="AV190" s="27">
        <f t="shared" si="10"/>
        <v>0</v>
      </c>
      <c r="AW190" s="30"/>
      <c r="AX190" s="30" t="str">
        <f>IFERROR(IF(VLOOKUP(C190,'Overdue Credits'!$A:$F,6,0)&gt;2,"High Risk Customer",IF(VLOOKUP(C190,'Overdue Credits'!$A:$F,6,0)&gt;0,"Medium Risk Customer","Low Risk Customer")),"Low Risk Customer")</f>
        <v>Low Risk Customer</v>
      </c>
      <c r="AY190" s="81"/>
    </row>
    <row r="191" spans="1:51" x14ac:dyDescent="0.25">
      <c r="A191" s="31">
        <v>182</v>
      </c>
      <c r="B191" s="31"/>
      <c r="C191" s="31"/>
      <c r="D191" s="31"/>
      <c r="E191" s="31"/>
      <c r="F191" s="31"/>
      <c r="G191" s="25">
        <f t="shared" si="9"/>
        <v>0</v>
      </c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27">
        <f>(VLOOKUP($H$8,Prices[],2,FALSE)*H191)+(VLOOKUP($I$8,Prices[],2,FALSE)*I191)+(VLOOKUP($J$8,Prices[],2,FALSE)*J191)+(VLOOKUP($K$8,Prices[],2,FALSE)*K191)+(VLOOKUP($L$8,Prices[],2,FALSE)*L191)+(VLOOKUP($M$8,Prices[],2,FALSE)*M191)+(VLOOKUP($N$8,Prices[],2,FALSE)*N191)+(VLOOKUP($T$8,Prices[],2,FALSE)*T191)+(VLOOKUP($U$8,Prices[],2,FALSE)*U191)+(VLOOKUP($V$8,Prices[],2,FALSE)*V191)+(VLOOKUP($W$8,Prices[],2,FALSE)*W191)+(VLOOKUP($X$8,Prices[],2,FALSE)*X191)+(VLOOKUP($Y$8,Prices[],2,FALSE)*Y191)+(VLOOKUP($Z$8,Prices[],2,FALSE)*Z191)+(VLOOKUP($AB$8,Prices[],2,FALSE)*AB191)+(VLOOKUP($O$8,Prices[],2,FALSE)*O191)+(VLOOKUP($P$8,Prices[],2,FALSE)*P191)+(VLOOKUP($Q$8,Prices[],2,FALSE)*Q191)+(VLOOKUP($R$8,Prices[],2,FALSE)*R191)+(VLOOKUP($AA$8,Prices[],2,FALSE)*AA191)+(VLOOKUP($S$8,Prices[],2,FALSE)*S191)</f>
        <v>0</v>
      </c>
      <c r="AE191" s="27">
        <f t="shared" si="11"/>
        <v>0</v>
      </c>
      <c r="AF191" s="33"/>
      <c r="AG191" s="34"/>
      <c r="AH191" s="34"/>
      <c r="AI191" s="8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27">
        <f>(VLOOKUP($AF$8,Prices[],2,FALSE)*AF191)+(VLOOKUP($AG$8,Prices[],2,FALSE)*AG191)+(VLOOKUP($AH$8,Prices[],2,FALSE)*AH191)+(VLOOKUP($AI$8,Prices[],2,FALSE)*AI191)+(VLOOKUP($AJ$8,Prices[],2,FALSE)*AJ191)+(VLOOKUP($AK$8,Prices[],2,FALSE)*AK191)+(VLOOKUP($AL$8,Prices[],2,FALSE)*AL191)+(VLOOKUP($AM$8,Prices[],2,FALSE)*AM191)+(VLOOKUP($AN$8,Prices[],2,FALSE)*AN191)+(VLOOKUP($AO$8,Prices[],2,FALSE)*AO191)+(VLOOKUP($AP$8,Prices[],2,FALSE)*AP191)+(VLOOKUP($AT$8,Prices[],2,FALSE)*AT191)+(VLOOKUP($AQ$8,Prices[],2,FALSE)*AQ191)+(VLOOKUP($AR$8,Prices[],2,FALSE)*AR191)+(VLOOKUP($AS$8,Prices[],2,FALSE)*AS191)</f>
        <v>0</v>
      </c>
      <c r="AV191" s="27">
        <f t="shared" si="10"/>
        <v>0</v>
      </c>
      <c r="AW191" s="30"/>
      <c r="AX191" s="30" t="str">
        <f>IFERROR(IF(VLOOKUP(C191,'Overdue Credits'!$A:$F,6,0)&gt;2,"High Risk Customer",IF(VLOOKUP(C191,'Overdue Credits'!$A:$F,6,0)&gt;0,"Medium Risk Customer","Low Risk Customer")),"Low Risk Customer")</f>
        <v>Low Risk Customer</v>
      </c>
      <c r="AY191" s="81"/>
    </row>
    <row r="192" spans="1:51" x14ac:dyDescent="0.25">
      <c r="A192" s="31">
        <v>183</v>
      </c>
      <c r="B192" s="31"/>
      <c r="C192" s="31"/>
      <c r="D192" s="31"/>
      <c r="E192" s="31"/>
      <c r="F192" s="31"/>
      <c r="G192" s="25">
        <f t="shared" si="9"/>
        <v>0</v>
      </c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27">
        <f>(VLOOKUP($H$8,Prices[],2,FALSE)*H192)+(VLOOKUP($I$8,Prices[],2,FALSE)*I192)+(VLOOKUP($J$8,Prices[],2,FALSE)*J192)+(VLOOKUP($K$8,Prices[],2,FALSE)*K192)+(VLOOKUP($L$8,Prices[],2,FALSE)*L192)+(VLOOKUP($M$8,Prices[],2,FALSE)*M192)+(VLOOKUP($N$8,Prices[],2,FALSE)*N192)+(VLOOKUP($T$8,Prices[],2,FALSE)*T192)+(VLOOKUP($U$8,Prices[],2,FALSE)*U192)+(VLOOKUP($V$8,Prices[],2,FALSE)*V192)+(VLOOKUP($W$8,Prices[],2,FALSE)*W192)+(VLOOKUP($X$8,Prices[],2,FALSE)*X192)+(VLOOKUP($Y$8,Prices[],2,FALSE)*Y192)+(VLOOKUP($Z$8,Prices[],2,FALSE)*Z192)+(VLOOKUP($AB$8,Prices[],2,FALSE)*AB192)+(VLOOKUP($O$8,Prices[],2,FALSE)*O192)+(VLOOKUP($P$8,Prices[],2,FALSE)*P192)+(VLOOKUP($Q$8,Prices[],2,FALSE)*Q192)+(VLOOKUP($R$8,Prices[],2,FALSE)*R192)+(VLOOKUP($AA$8,Prices[],2,FALSE)*AA192)+(VLOOKUP($S$8,Prices[],2,FALSE)*S192)</f>
        <v>0</v>
      </c>
      <c r="AE192" s="27">
        <f t="shared" si="11"/>
        <v>0</v>
      </c>
      <c r="AF192" s="33"/>
      <c r="AG192" s="34"/>
      <c r="AH192" s="34"/>
      <c r="AI192" s="8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27">
        <f>(VLOOKUP($AF$8,Prices[],2,FALSE)*AF192)+(VLOOKUP($AG$8,Prices[],2,FALSE)*AG192)+(VLOOKUP($AH$8,Prices[],2,FALSE)*AH192)+(VLOOKUP($AI$8,Prices[],2,FALSE)*AI192)+(VLOOKUP($AJ$8,Prices[],2,FALSE)*AJ192)+(VLOOKUP($AK$8,Prices[],2,FALSE)*AK192)+(VLOOKUP($AL$8,Prices[],2,FALSE)*AL192)+(VLOOKUP($AM$8,Prices[],2,FALSE)*AM192)+(VLOOKUP($AN$8,Prices[],2,FALSE)*AN192)+(VLOOKUP($AO$8,Prices[],2,FALSE)*AO192)+(VLOOKUP($AP$8,Prices[],2,FALSE)*AP192)+(VLOOKUP($AT$8,Prices[],2,FALSE)*AT192)+(VLOOKUP($AQ$8,Prices[],2,FALSE)*AQ192)+(VLOOKUP($AR$8,Prices[],2,FALSE)*AR192)+(VLOOKUP($AS$8,Prices[],2,FALSE)*AS192)</f>
        <v>0</v>
      </c>
      <c r="AV192" s="27">
        <f t="shared" si="10"/>
        <v>0</v>
      </c>
      <c r="AW192" s="30"/>
      <c r="AX192" s="30" t="str">
        <f>IFERROR(IF(VLOOKUP(C192,'Overdue Credits'!$A:$F,6,0)&gt;2,"High Risk Customer",IF(VLOOKUP(C192,'Overdue Credits'!$A:$F,6,0)&gt;0,"Medium Risk Customer","Low Risk Customer")),"Low Risk Customer")</f>
        <v>Low Risk Customer</v>
      </c>
      <c r="AY192" s="81"/>
    </row>
    <row r="193" spans="1:51" x14ac:dyDescent="0.25">
      <c r="A193" s="31">
        <v>184</v>
      </c>
      <c r="B193" s="31"/>
      <c r="C193" s="31"/>
      <c r="D193" s="31"/>
      <c r="E193" s="31"/>
      <c r="F193" s="31"/>
      <c r="G193" s="25">
        <f t="shared" si="9"/>
        <v>0</v>
      </c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27">
        <f>(VLOOKUP($H$8,Prices[],2,FALSE)*H193)+(VLOOKUP($I$8,Prices[],2,FALSE)*I193)+(VLOOKUP($J$8,Prices[],2,FALSE)*J193)+(VLOOKUP($K$8,Prices[],2,FALSE)*K193)+(VLOOKUP($L$8,Prices[],2,FALSE)*L193)+(VLOOKUP($M$8,Prices[],2,FALSE)*M193)+(VLOOKUP($N$8,Prices[],2,FALSE)*N193)+(VLOOKUP($T$8,Prices[],2,FALSE)*T193)+(VLOOKUP($U$8,Prices[],2,FALSE)*U193)+(VLOOKUP($V$8,Prices[],2,FALSE)*V193)+(VLOOKUP($W$8,Prices[],2,FALSE)*W193)+(VLOOKUP($X$8,Prices[],2,FALSE)*X193)+(VLOOKUP($Y$8,Prices[],2,FALSE)*Y193)+(VLOOKUP($Z$8,Prices[],2,FALSE)*Z193)+(VLOOKUP($AB$8,Prices[],2,FALSE)*AB193)+(VLOOKUP($O$8,Prices[],2,FALSE)*O193)+(VLOOKUP($P$8,Prices[],2,FALSE)*P193)+(VLOOKUP($Q$8,Prices[],2,FALSE)*Q193)+(VLOOKUP($R$8,Prices[],2,FALSE)*R193)+(VLOOKUP($AA$8,Prices[],2,FALSE)*AA193)+(VLOOKUP($S$8,Prices[],2,FALSE)*S193)</f>
        <v>0</v>
      </c>
      <c r="AE193" s="27">
        <f t="shared" si="11"/>
        <v>0</v>
      </c>
      <c r="AF193" s="33"/>
      <c r="AG193" s="34"/>
      <c r="AH193" s="34"/>
      <c r="AI193" s="8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27">
        <f>(VLOOKUP($AF$8,Prices[],2,FALSE)*AF193)+(VLOOKUP($AG$8,Prices[],2,FALSE)*AG193)+(VLOOKUP($AH$8,Prices[],2,FALSE)*AH193)+(VLOOKUP($AI$8,Prices[],2,FALSE)*AI193)+(VLOOKUP($AJ$8,Prices[],2,FALSE)*AJ193)+(VLOOKUP($AK$8,Prices[],2,FALSE)*AK193)+(VLOOKUP($AL$8,Prices[],2,FALSE)*AL193)+(VLOOKUP($AM$8,Prices[],2,FALSE)*AM193)+(VLOOKUP($AN$8,Prices[],2,FALSE)*AN193)+(VLOOKUP($AO$8,Prices[],2,FALSE)*AO193)+(VLOOKUP($AP$8,Prices[],2,FALSE)*AP193)+(VLOOKUP($AT$8,Prices[],2,FALSE)*AT193)+(VLOOKUP($AQ$8,Prices[],2,FALSE)*AQ193)+(VLOOKUP($AR$8,Prices[],2,FALSE)*AR193)+(VLOOKUP($AS$8,Prices[],2,FALSE)*AS193)</f>
        <v>0</v>
      </c>
      <c r="AV193" s="27">
        <f t="shared" si="10"/>
        <v>0</v>
      </c>
      <c r="AW193" s="30"/>
      <c r="AX193" s="30" t="str">
        <f>IFERROR(IF(VLOOKUP(C193,'Overdue Credits'!$A:$F,6,0)&gt;2,"High Risk Customer",IF(VLOOKUP(C193,'Overdue Credits'!$A:$F,6,0)&gt;0,"Medium Risk Customer","Low Risk Customer")),"Low Risk Customer")</f>
        <v>Low Risk Customer</v>
      </c>
      <c r="AY193" s="81"/>
    </row>
    <row r="194" spans="1:51" x14ac:dyDescent="0.25">
      <c r="A194" s="31">
        <v>185</v>
      </c>
      <c r="B194" s="31"/>
      <c r="C194" s="31"/>
      <c r="D194" s="31"/>
      <c r="E194" s="31"/>
      <c r="F194" s="31"/>
      <c r="G194" s="25">
        <f t="shared" si="9"/>
        <v>0</v>
      </c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27">
        <f>(VLOOKUP($H$8,Prices[],2,FALSE)*H194)+(VLOOKUP($I$8,Prices[],2,FALSE)*I194)+(VLOOKUP($J$8,Prices[],2,FALSE)*J194)+(VLOOKUP($K$8,Prices[],2,FALSE)*K194)+(VLOOKUP($L$8,Prices[],2,FALSE)*L194)+(VLOOKUP($M$8,Prices[],2,FALSE)*M194)+(VLOOKUP($N$8,Prices[],2,FALSE)*N194)+(VLOOKUP($T$8,Prices[],2,FALSE)*T194)+(VLOOKUP($U$8,Prices[],2,FALSE)*U194)+(VLOOKUP($V$8,Prices[],2,FALSE)*V194)+(VLOOKUP($W$8,Prices[],2,FALSE)*W194)+(VLOOKUP($X$8,Prices[],2,FALSE)*X194)+(VLOOKUP($Y$8,Prices[],2,FALSE)*Y194)+(VLOOKUP($Z$8,Prices[],2,FALSE)*Z194)+(VLOOKUP($AB$8,Prices[],2,FALSE)*AB194)+(VLOOKUP($O$8,Prices[],2,FALSE)*O194)+(VLOOKUP($P$8,Prices[],2,FALSE)*P194)+(VLOOKUP($Q$8,Prices[],2,FALSE)*Q194)+(VLOOKUP($R$8,Prices[],2,FALSE)*R194)+(VLOOKUP($AA$8,Prices[],2,FALSE)*AA194)+(VLOOKUP($S$8,Prices[],2,FALSE)*S194)</f>
        <v>0</v>
      </c>
      <c r="AE194" s="27">
        <f t="shared" si="11"/>
        <v>0</v>
      </c>
      <c r="AF194" s="33"/>
      <c r="AG194" s="34"/>
      <c r="AH194" s="34"/>
      <c r="AI194" s="8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27">
        <f>(VLOOKUP($AF$8,Prices[],2,FALSE)*AF194)+(VLOOKUP($AG$8,Prices[],2,FALSE)*AG194)+(VLOOKUP($AH$8,Prices[],2,FALSE)*AH194)+(VLOOKUP($AI$8,Prices[],2,FALSE)*AI194)+(VLOOKUP($AJ$8,Prices[],2,FALSE)*AJ194)+(VLOOKUP($AK$8,Prices[],2,FALSE)*AK194)+(VLOOKUP($AL$8,Prices[],2,FALSE)*AL194)+(VLOOKUP($AM$8,Prices[],2,FALSE)*AM194)+(VLOOKUP($AN$8,Prices[],2,FALSE)*AN194)+(VLOOKUP($AO$8,Prices[],2,FALSE)*AO194)+(VLOOKUP($AP$8,Prices[],2,FALSE)*AP194)+(VLOOKUP($AT$8,Prices[],2,FALSE)*AT194)+(VLOOKUP($AQ$8,Prices[],2,FALSE)*AQ194)+(VLOOKUP($AR$8,Prices[],2,FALSE)*AR194)+(VLOOKUP($AS$8,Prices[],2,FALSE)*AS194)</f>
        <v>0</v>
      </c>
      <c r="AV194" s="27">
        <f t="shared" si="10"/>
        <v>0</v>
      </c>
      <c r="AW194" s="30"/>
      <c r="AX194" s="30" t="str">
        <f>IFERROR(IF(VLOOKUP(C194,'Overdue Credits'!$A:$F,6,0)&gt;2,"High Risk Customer",IF(VLOOKUP(C194,'Overdue Credits'!$A:$F,6,0)&gt;0,"Medium Risk Customer","Low Risk Customer")),"Low Risk Customer")</f>
        <v>Low Risk Customer</v>
      </c>
      <c r="AY194" s="81"/>
    </row>
    <row r="195" spans="1:51" x14ac:dyDescent="0.25">
      <c r="A195" s="31">
        <v>188</v>
      </c>
      <c r="B195" s="31"/>
      <c r="C195" s="31"/>
      <c r="D195" s="31"/>
      <c r="E195" s="31"/>
      <c r="F195" s="31"/>
      <c r="G195" s="25">
        <f t="shared" si="9"/>
        <v>0</v>
      </c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27">
        <f>(VLOOKUP($H$8,Prices[],2,FALSE)*H195)+(VLOOKUP($I$8,Prices[],2,FALSE)*I195)+(VLOOKUP($J$8,Prices[],2,FALSE)*J195)+(VLOOKUP($K$8,Prices[],2,FALSE)*K195)+(VLOOKUP($L$8,Prices[],2,FALSE)*L195)+(VLOOKUP($M$8,Prices[],2,FALSE)*M195)+(VLOOKUP($N$8,Prices[],2,FALSE)*N195)+(VLOOKUP($T$8,Prices[],2,FALSE)*T195)+(VLOOKUP($U$8,Prices[],2,FALSE)*U195)+(VLOOKUP($V$8,Prices[],2,FALSE)*V195)+(VLOOKUP($W$8,Prices[],2,FALSE)*W195)+(VLOOKUP($X$8,Prices[],2,FALSE)*X195)+(VLOOKUP($Y$8,Prices[],2,FALSE)*Y195)+(VLOOKUP($Z$8,Prices[],2,FALSE)*Z195)+(VLOOKUP($AB$8,Prices[],2,FALSE)*AB195)+(VLOOKUP($O$8,Prices[],2,FALSE)*O195)+(VLOOKUP($P$8,Prices[],2,FALSE)*P195)+(VLOOKUP($Q$8,Prices[],2,FALSE)*Q195)+(VLOOKUP($R$8,Prices[],2,FALSE)*R195)+(VLOOKUP($AA$8,Prices[],2,FALSE)*AA195)+(VLOOKUP($S$8,Prices[],2,FALSE)*S195)</f>
        <v>0</v>
      </c>
      <c r="AE195" s="27">
        <f t="shared" si="11"/>
        <v>0</v>
      </c>
      <c r="AF195" s="33"/>
      <c r="AG195" s="34"/>
      <c r="AH195" s="34"/>
      <c r="AI195" s="8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27">
        <f>(VLOOKUP($AF$8,Prices[],2,FALSE)*AF195)+(VLOOKUP($AG$8,Prices[],2,FALSE)*AG195)+(VLOOKUP($AH$8,Prices[],2,FALSE)*AH195)+(VLOOKUP($AI$8,Prices[],2,FALSE)*AI195)+(VLOOKUP($AJ$8,Prices[],2,FALSE)*AJ195)+(VLOOKUP($AK$8,Prices[],2,FALSE)*AK195)+(VLOOKUP($AL$8,Prices[],2,FALSE)*AL195)+(VLOOKUP($AM$8,Prices[],2,FALSE)*AM195)+(VLOOKUP($AN$8,Prices[],2,FALSE)*AN195)+(VLOOKUP($AO$8,Prices[],2,FALSE)*AO195)+(VLOOKUP($AP$8,Prices[],2,FALSE)*AP195)+(VLOOKUP($AT$8,Prices[],2,FALSE)*AT195)+(VLOOKUP($AQ$8,Prices[],2,FALSE)*AQ195)+(VLOOKUP($AR$8,Prices[],2,FALSE)*AR195)+(VLOOKUP($AS$8,Prices[],2,FALSE)*AS195)</f>
        <v>0</v>
      </c>
      <c r="AV195" s="27">
        <f t="shared" si="10"/>
        <v>0</v>
      </c>
      <c r="AW195" s="30"/>
      <c r="AX195" s="30" t="str">
        <f>IFERROR(IF(VLOOKUP(C195,'Overdue Credits'!$A:$F,6,0)&gt;2,"High Risk Customer",IF(VLOOKUP(C195,'Overdue Credits'!$A:$F,6,0)&gt;0,"Medium Risk Customer","Low Risk Customer")),"Low Risk Customer")</f>
        <v>Low Risk Customer</v>
      </c>
      <c r="AY195" s="81"/>
    </row>
    <row r="196" spans="1:51" x14ac:dyDescent="0.25">
      <c r="A196" s="31">
        <v>189</v>
      </c>
      <c r="B196" s="31"/>
      <c r="C196" s="31"/>
      <c r="D196" s="31"/>
      <c r="E196" s="31"/>
      <c r="F196" s="31"/>
      <c r="G196" s="25">
        <f t="shared" si="9"/>
        <v>0</v>
      </c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27">
        <f>(VLOOKUP($H$8,Prices[],2,FALSE)*H196)+(VLOOKUP($I$8,Prices[],2,FALSE)*I196)+(VLOOKUP($J$8,Prices[],2,FALSE)*J196)+(VLOOKUP($K$8,Prices[],2,FALSE)*K196)+(VLOOKUP($L$8,Prices[],2,FALSE)*L196)+(VLOOKUP($M$8,Prices[],2,FALSE)*M196)+(VLOOKUP($N$8,Prices[],2,FALSE)*N196)+(VLOOKUP($T$8,Prices[],2,FALSE)*T196)+(VLOOKUP($U$8,Prices[],2,FALSE)*U196)+(VLOOKUP($V$8,Prices[],2,FALSE)*V196)+(VLOOKUP($W$8,Prices[],2,FALSE)*W196)+(VLOOKUP($X$8,Prices[],2,FALSE)*X196)+(VLOOKUP($Y$8,Prices[],2,FALSE)*Y196)+(VLOOKUP($Z$8,Prices[],2,FALSE)*Z196)+(VLOOKUP($AB$8,Prices[],2,FALSE)*AB196)+(VLOOKUP($O$8,Prices[],2,FALSE)*O196)+(VLOOKUP($P$8,Prices[],2,FALSE)*P196)+(VLOOKUP($Q$8,Prices[],2,FALSE)*Q196)+(VLOOKUP($R$8,Prices[],2,FALSE)*R196)+(VLOOKUP($AA$8,Prices[],2,FALSE)*AA196)+(VLOOKUP($S$8,Prices[],2,FALSE)*S196)</f>
        <v>0</v>
      </c>
      <c r="AE196" s="27">
        <f t="shared" si="11"/>
        <v>0</v>
      </c>
      <c r="AF196" s="33"/>
      <c r="AG196" s="34"/>
      <c r="AH196" s="34"/>
      <c r="AI196" s="8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27">
        <f>(VLOOKUP($AF$8,Prices[],2,FALSE)*AF196)+(VLOOKUP($AG$8,Prices[],2,FALSE)*AG196)+(VLOOKUP($AH$8,Prices[],2,FALSE)*AH196)+(VLOOKUP($AI$8,Prices[],2,FALSE)*AI196)+(VLOOKUP($AJ$8,Prices[],2,FALSE)*AJ196)+(VLOOKUP($AK$8,Prices[],2,FALSE)*AK196)+(VLOOKUP($AL$8,Prices[],2,FALSE)*AL196)+(VLOOKUP($AM$8,Prices[],2,FALSE)*AM196)+(VLOOKUP($AN$8,Prices[],2,FALSE)*AN196)+(VLOOKUP($AO$8,Prices[],2,FALSE)*AO196)+(VLOOKUP($AP$8,Prices[],2,FALSE)*AP196)+(VLOOKUP($AT$8,Prices[],2,FALSE)*AT196)+(VLOOKUP($AQ$8,Prices[],2,FALSE)*AQ196)+(VLOOKUP($AR$8,Prices[],2,FALSE)*AR196)+(VLOOKUP($AS$8,Prices[],2,FALSE)*AS196)</f>
        <v>0</v>
      </c>
      <c r="AV196" s="27">
        <f t="shared" si="10"/>
        <v>0</v>
      </c>
      <c r="AW196" s="30"/>
      <c r="AX196" s="30" t="str">
        <f>IFERROR(IF(VLOOKUP(C196,'Overdue Credits'!$A:$F,6,0)&gt;2,"High Risk Customer",IF(VLOOKUP(C196,'Overdue Credits'!$A:$F,6,0)&gt;0,"Medium Risk Customer","Low Risk Customer")),"Low Risk Customer")</f>
        <v>Low Risk Customer</v>
      </c>
      <c r="AY196" s="81"/>
    </row>
    <row r="197" spans="1:51" x14ac:dyDescent="0.25">
      <c r="A197" s="31">
        <v>190</v>
      </c>
      <c r="B197" s="31"/>
      <c r="C197" s="31"/>
      <c r="D197" s="31"/>
      <c r="E197" s="31"/>
      <c r="F197" s="31"/>
      <c r="G197" s="25">
        <f t="shared" si="9"/>
        <v>0</v>
      </c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27">
        <f>(VLOOKUP($H$8,Prices[],2,FALSE)*H197)+(VLOOKUP($I$8,Prices[],2,FALSE)*I197)+(VLOOKUP($J$8,Prices[],2,FALSE)*J197)+(VLOOKUP($K$8,Prices[],2,FALSE)*K197)+(VLOOKUP($L$8,Prices[],2,FALSE)*L197)+(VLOOKUP($M$8,Prices[],2,FALSE)*M197)+(VLOOKUP($N$8,Prices[],2,FALSE)*N197)+(VLOOKUP($T$8,Prices[],2,FALSE)*T197)+(VLOOKUP($U$8,Prices[],2,FALSE)*U197)+(VLOOKUP($V$8,Prices[],2,FALSE)*V197)+(VLOOKUP($W$8,Prices[],2,FALSE)*W197)+(VLOOKUP($X$8,Prices[],2,FALSE)*X197)+(VLOOKUP($Y$8,Prices[],2,FALSE)*Y197)+(VLOOKUP($Z$8,Prices[],2,FALSE)*Z197)+(VLOOKUP($AB$8,Prices[],2,FALSE)*AB197)+(VLOOKUP($O$8,Prices[],2,FALSE)*O197)+(VLOOKUP($P$8,Prices[],2,FALSE)*P197)+(VLOOKUP($Q$8,Prices[],2,FALSE)*Q197)+(VLOOKUP($R$8,Prices[],2,FALSE)*R197)+(VLOOKUP($AA$8,Prices[],2,FALSE)*AA197)+(VLOOKUP($S$8,Prices[],2,FALSE)*S197)</f>
        <v>0</v>
      </c>
      <c r="AE197" s="27">
        <f t="shared" si="11"/>
        <v>0</v>
      </c>
      <c r="AF197" s="33"/>
      <c r="AG197" s="34"/>
      <c r="AH197" s="34"/>
      <c r="AI197" s="8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27">
        <f>(VLOOKUP($AF$8,Prices[],2,FALSE)*AF197)+(VLOOKUP($AG$8,Prices[],2,FALSE)*AG197)+(VLOOKUP($AH$8,Prices[],2,FALSE)*AH197)+(VLOOKUP($AI$8,Prices[],2,FALSE)*AI197)+(VLOOKUP($AJ$8,Prices[],2,FALSE)*AJ197)+(VLOOKUP($AK$8,Prices[],2,FALSE)*AK197)+(VLOOKUP($AL$8,Prices[],2,FALSE)*AL197)+(VLOOKUP($AM$8,Prices[],2,FALSE)*AM197)+(VLOOKUP($AN$8,Prices[],2,FALSE)*AN197)+(VLOOKUP($AO$8,Prices[],2,FALSE)*AO197)+(VLOOKUP($AP$8,Prices[],2,FALSE)*AP197)+(VLOOKUP($AT$8,Prices[],2,FALSE)*AT197)+(VLOOKUP($AQ$8,Prices[],2,FALSE)*AQ197)+(VLOOKUP($AR$8,Prices[],2,FALSE)*AR197)+(VLOOKUP($AS$8,Prices[],2,FALSE)*AS197)</f>
        <v>0</v>
      </c>
      <c r="AV197" s="27">
        <f t="shared" si="10"/>
        <v>0</v>
      </c>
      <c r="AW197" s="30"/>
      <c r="AX197" s="30" t="str">
        <f>IFERROR(IF(VLOOKUP(C197,'Overdue Credits'!$A:$F,6,0)&gt;2,"High Risk Customer",IF(VLOOKUP(C197,'Overdue Credits'!$A:$F,6,0)&gt;0,"Medium Risk Customer","Low Risk Customer")),"Low Risk Customer")</f>
        <v>Low Risk Customer</v>
      </c>
      <c r="AY197" s="81"/>
    </row>
    <row r="198" spans="1:51" x14ac:dyDescent="0.25">
      <c r="A198" s="31">
        <v>191</v>
      </c>
      <c r="B198" s="31"/>
      <c r="C198" s="31"/>
      <c r="D198" s="31"/>
      <c r="E198" s="31"/>
      <c r="F198" s="31"/>
      <c r="G198" s="25">
        <f t="shared" si="9"/>
        <v>0</v>
      </c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27">
        <f>(VLOOKUP($H$8,Prices[],2,FALSE)*H198)+(VLOOKUP($I$8,Prices[],2,FALSE)*I198)+(VLOOKUP($J$8,Prices[],2,FALSE)*J198)+(VLOOKUP($K$8,Prices[],2,FALSE)*K198)+(VLOOKUP($L$8,Prices[],2,FALSE)*L198)+(VLOOKUP($M$8,Prices[],2,FALSE)*M198)+(VLOOKUP($N$8,Prices[],2,FALSE)*N198)+(VLOOKUP($T$8,Prices[],2,FALSE)*T198)+(VLOOKUP($U$8,Prices[],2,FALSE)*U198)+(VLOOKUP($V$8,Prices[],2,FALSE)*V198)+(VLOOKUP($W$8,Prices[],2,FALSE)*W198)+(VLOOKUP($X$8,Prices[],2,FALSE)*X198)+(VLOOKUP($Y$8,Prices[],2,FALSE)*Y198)+(VLOOKUP($Z$8,Prices[],2,FALSE)*Z198)+(VLOOKUP($AB$8,Prices[],2,FALSE)*AB198)+(VLOOKUP($O$8,Prices[],2,FALSE)*O198)+(VLOOKUP($P$8,Prices[],2,FALSE)*P198)+(VLOOKUP($Q$8,Prices[],2,FALSE)*Q198)+(VLOOKUP($R$8,Prices[],2,FALSE)*R198)+(VLOOKUP($AA$8,Prices[],2,FALSE)*AA198)+(VLOOKUP($S$8,Prices[],2,FALSE)*S198)</f>
        <v>0</v>
      </c>
      <c r="AE198" s="27">
        <f t="shared" si="11"/>
        <v>0</v>
      </c>
      <c r="AF198" s="33"/>
      <c r="AG198" s="34"/>
      <c r="AH198" s="34"/>
      <c r="AI198" s="8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27">
        <f>(VLOOKUP($AF$8,Prices[],2,FALSE)*AF198)+(VLOOKUP($AG$8,Prices[],2,FALSE)*AG198)+(VLOOKUP($AH$8,Prices[],2,FALSE)*AH198)+(VLOOKUP($AI$8,Prices[],2,FALSE)*AI198)+(VLOOKUP($AJ$8,Prices[],2,FALSE)*AJ198)+(VLOOKUP($AK$8,Prices[],2,FALSE)*AK198)+(VLOOKUP($AL$8,Prices[],2,FALSE)*AL198)+(VLOOKUP($AM$8,Prices[],2,FALSE)*AM198)+(VLOOKUP($AN$8,Prices[],2,FALSE)*AN198)+(VLOOKUP($AO$8,Prices[],2,FALSE)*AO198)+(VLOOKUP($AP$8,Prices[],2,FALSE)*AP198)+(VLOOKUP($AT$8,Prices[],2,FALSE)*AT198)+(VLOOKUP($AQ$8,Prices[],2,FALSE)*AQ198)+(VLOOKUP($AR$8,Prices[],2,FALSE)*AR198)+(VLOOKUP($AS$8,Prices[],2,FALSE)*AS198)</f>
        <v>0</v>
      </c>
      <c r="AV198" s="27">
        <f t="shared" si="10"/>
        <v>0</v>
      </c>
      <c r="AW198" s="30"/>
      <c r="AX198" s="30" t="str">
        <f>IFERROR(IF(VLOOKUP(C198,'Overdue Credits'!$A:$F,6,0)&gt;2,"High Risk Customer",IF(VLOOKUP(C198,'Overdue Credits'!$A:$F,6,0)&gt;0,"Medium Risk Customer","Low Risk Customer")),"Low Risk Customer")</f>
        <v>Low Risk Customer</v>
      </c>
      <c r="AY198" s="81"/>
    </row>
  </sheetData>
  <sheetProtection autoFilter="0"/>
  <protectedRanges>
    <protectedRange sqref="T57:T59 H58:H59 L58:S59 U58:U59 I57:K59 H60:U61 W57:AB61" name="Range1_1"/>
    <protectedRange sqref="T62:T69 T71:T81 I62:K69 I71:K81 W62:AB69 W71:AB81" name="Range1_4"/>
    <protectedRange sqref="V14:V48 V71:V94 H14:U34 W14:AB34 V50:V69 I11:I13 L11:L13 Q11:U13 W11:W13 Y11:Z13 AB11:AB13" name="Range1"/>
    <protectedRange sqref="J95:J107 H108:AB108" name="Range1_5"/>
    <protectedRange sqref="U95:U107 K95:S107 H95:I107" name="Range1_1_1"/>
    <protectedRange sqref="AB95:AB107" name="Range1_2_1"/>
    <protectedRange sqref="T95:T107 V95:AA107" name="Range1_4_1"/>
    <protectedRange sqref="H82:U94 W82:AB94" name="Range1_2"/>
    <protectedRange sqref="H12:H13" name="Range1_6"/>
    <protectedRange sqref="H11" name="Range1_3_1_2"/>
    <protectedRange sqref="J12:J13" name="Range1_7"/>
    <protectedRange sqref="J11" name="Range1_3_1_3"/>
    <protectedRange sqref="K12:K13" name="Range1_8"/>
    <protectedRange sqref="K11" name="Range1_3_1_4"/>
    <protectedRange sqref="M12:M13" name="Range1_9"/>
    <protectedRange sqref="M11" name="Range1_3_1_5"/>
    <protectedRange sqref="N12:N13" name="Range1_10"/>
    <protectedRange sqref="N11" name="Range1_3_1_6"/>
    <protectedRange sqref="O12:O13" name="Range1_11"/>
    <protectedRange sqref="O11" name="Range1_3_1_7"/>
    <protectedRange sqref="P12:P13" name="Range1_12"/>
    <protectedRange sqref="P11" name="Range1_3_1_8"/>
    <protectedRange sqref="V12:V13" name="Range1_13"/>
    <protectedRange sqref="V11" name="Range1_3_1_9"/>
    <protectedRange sqref="X12:X13" name="Range1_14"/>
    <protectedRange sqref="X11" name="Range1_3_1_10"/>
    <protectedRange sqref="AA12:AA13" name="Range1_15"/>
    <protectedRange sqref="AA11" name="Range1_3_1_11"/>
    <protectedRange sqref="H10:I10 Z10:AB10" name="Range1_3_1_12"/>
    <protectedRange sqref="J10:Y10" name="Range1_3_1_1_1"/>
    <protectedRange sqref="H9:I9" name="Range1_3_1_13"/>
    <protectedRange sqref="V9" name="Range1_3"/>
    <protectedRange sqref="W9:AB9 J9:U9" name="Range1_2_1_1"/>
  </protectedRanges>
  <autoFilter ref="A8:AX198" xr:uid="{00000000-0009-0000-0000-000004000000}"/>
  <mergeCells count="3">
    <mergeCell ref="B4:E5"/>
    <mergeCell ref="H4:AC5"/>
    <mergeCell ref="AE4:AX5"/>
  </mergeCells>
  <conditionalFormatting sqref="AY1:AY3 AY7 AW71:AW163 AW199:AW1048576 AW61:AW69 AW8:AW59">
    <cfRule type="cellIs" dxfId="23" priority="20" operator="equal">
      <formula>"Credit is above Limit. Requires HOTM approval"</formula>
    </cfRule>
    <cfRule type="cellIs" dxfId="22" priority="21" operator="equal">
      <formula>"Credit is within limit"</formula>
    </cfRule>
  </conditionalFormatting>
  <conditionalFormatting sqref="F2">
    <cfRule type="cellIs" dxfId="21" priority="19" operator="greaterThan">
      <formula>$F$1</formula>
    </cfRule>
  </conditionalFormatting>
  <conditionalFormatting sqref="AX8">
    <cfRule type="cellIs" dxfId="20" priority="17" operator="equal">
      <formula>"Credit is above Limit. Requires HOTM approval"</formula>
    </cfRule>
    <cfRule type="cellIs" dxfId="19" priority="18" operator="equal">
      <formula>"Credit is within limit"</formula>
    </cfRule>
  </conditionalFormatting>
  <conditionalFormatting sqref="AW70">
    <cfRule type="cellIs" dxfId="18" priority="12" operator="equal">
      <formula>"Credit is above Limit. Requires HOTM approval"</formula>
    </cfRule>
    <cfRule type="cellIs" dxfId="17" priority="13" operator="equal">
      <formula>"Credit is within limit"</formula>
    </cfRule>
  </conditionalFormatting>
  <conditionalFormatting sqref="AW164">
    <cfRule type="cellIs" dxfId="16" priority="10" operator="equal">
      <formula>"Credit is above Limit. Requires HOTM approval"</formula>
    </cfRule>
    <cfRule type="cellIs" dxfId="15" priority="11" operator="equal">
      <formula>"Credit is within limit"</formula>
    </cfRule>
  </conditionalFormatting>
  <conditionalFormatting sqref="AW60">
    <cfRule type="cellIs" dxfId="14" priority="8" operator="equal">
      <formula>"Credit is above Limit. Requires HOTM approval"</formula>
    </cfRule>
    <cfRule type="cellIs" dxfId="13" priority="9" operator="equal">
      <formula>"Credit is within limit"</formula>
    </cfRule>
  </conditionalFormatting>
  <conditionalFormatting sqref="AW165">
    <cfRule type="cellIs" dxfId="12" priority="6" operator="equal">
      <formula>"Credit is above Limit. Requires HOTM approval"</formula>
    </cfRule>
    <cfRule type="cellIs" dxfId="11" priority="7" operator="equal">
      <formula>"Credit is within limit"</formula>
    </cfRule>
  </conditionalFormatting>
  <conditionalFormatting sqref="AW166:AW198">
    <cfRule type="cellIs" dxfId="10" priority="1" operator="equal">
      <formula>"Credit is above Limit. Requires HOTM approval"</formula>
    </cfRule>
    <cfRule type="cellIs" dxfId="9" priority="2" operator="equal">
      <formula>"Credit is within limit"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4" operator="equal" id="{3D355178-E7F9-4EAB-9165-6A0BE7A9F898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5" operator="equal" id="{6684947E-17EC-44A3-AF20-9402533415C3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6" operator="equal" id="{FC85143C-CE36-4020-9233-03F273E987B6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AX9:AX165</xm:sqref>
        </x14:conditionalFormatting>
        <x14:conditionalFormatting xmlns:xm="http://schemas.microsoft.com/office/excel/2006/main">
          <x14:cfRule type="cellIs" priority="3" operator="equal" id="{BB549BD9-72AC-4F72-8250-4A08445209F0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" operator="equal" id="{428184C7-4CF7-45F1-A4D6-44D80DCA2595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equal" id="{6E8C0C0E-4260-4B9F-A0CC-79CF2D8AFE51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AX166:AX198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400-000000000000}">
          <x14:formula1>
            <xm:f>'Brand Prices'!$G$2:$G$13</xm:f>
          </x14:formula1>
          <xm:sqref>C1:C2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26"/>
  <sheetViews>
    <sheetView workbookViewId="0">
      <selection activeCell="K7" sqref="K7"/>
    </sheetView>
  </sheetViews>
  <sheetFormatPr defaultRowHeight="15" x14ac:dyDescent="0.25"/>
  <cols>
    <col min="1" max="1" width="16" customWidth="1"/>
    <col min="2" max="2" width="33" bestFit="1" customWidth="1"/>
    <col min="3" max="5" width="15.42578125" bestFit="1" customWidth="1"/>
    <col min="6" max="6" width="18" bestFit="1" customWidth="1"/>
    <col min="9" max="9" width="18.42578125" bestFit="1" customWidth="1"/>
    <col min="11" max="11" width="20.42578125" customWidth="1"/>
    <col min="12" max="12" width="14.28515625" customWidth="1"/>
  </cols>
  <sheetData>
    <row r="1" spans="1:12" x14ac:dyDescent="0.25">
      <c r="A1" t="s">
        <v>832</v>
      </c>
      <c r="B1" t="s">
        <v>6</v>
      </c>
      <c r="C1" s="141" t="s">
        <v>509</v>
      </c>
      <c r="D1" s="141" t="s">
        <v>510</v>
      </c>
      <c r="E1" t="s">
        <v>428</v>
      </c>
      <c r="F1" t="s">
        <v>838</v>
      </c>
      <c r="K1" s="139"/>
      <c r="L1" s="140"/>
    </row>
    <row r="2" spans="1:12" x14ac:dyDescent="0.25">
      <c r="A2" t="s">
        <v>339</v>
      </c>
      <c r="B2" t="s">
        <v>770</v>
      </c>
      <c r="C2" s="127">
        <v>0</v>
      </c>
      <c r="D2" s="127">
        <v>0</v>
      </c>
      <c r="E2" s="127">
        <v>0</v>
      </c>
      <c r="F2">
        <f>COUNTIF(C2:E2,"&gt;0")</f>
        <v>0</v>
      </c>
      <c r="I2" t="s">
        <v>834</v>
      </c>
      <c r="K2" s="139"/>
      <c r="L2" s="140"/>
    </row>
    <row r="3" spans="1:12" x14ac:dyDescent="0.25">
      <c r="A3" t="s">
        <v>239</v>
      </c>
      <c r="B3" t="s">
        <v>240</v>
      </c>
      <c r="C3" s="127">
        <v>2474777.19</v>
      </c>
      <c r="D3" s="127">
        <v>2424777.19</v>
      </c>
      <c r="E3" s="127">
        <v>2424777.19</v>
      </c>
      <c r="F3" s="141">
        <f t="shared" ref="F3:F66" si="0">COUNTIF(C3:E3,"&gt;0")</f>
        <v>3</v>
      </c>
      <c r="I3" t="s">
        <v>835</v>
      </c>
      <c r="K3" s="139"/>
      <c r="L3" s="140"/>
    </row>
    <row r="4" spans="1:12" x14ac:dyDescent="0.25">
      <c r="A4" t="s">
        <v>315</v>
      </c>
      <c r="B4" t="s">
        <v>316</v>
      </c>
      <c r="C4" s="127">
        <v>0</v>
      </c>
      <c r="D4" s="127">
        <v>0</v>
      </c>
      <c r="E4" s="127">
        <v>0</v>
      </c>
      <c r="F4" s="141">
        <f t="shared" si="0"/>
        <v>0</v>
      </c>
      <c r="I4" t="s">
        <v>836</v>
      </c>
      <c r="K4" s="139"/>
      <c r="L4" s="140"/>
    </row>
    <row r="5" spans="1:12" x14ac:dyDescent="0.25">
      <c r="A5" t="s">
        <v>326</v>
      </c>
      <c r="B5" t="s">
        <v>327</v>
      </c>
      <c r="C5" s="127">
        <v>0</v>
      </c>
      <c r="D5" s="127">
        <v>0</v>
      </c>
      <c r="E5" s="127">
        <v>0</v>
      </c>
      <c r="F5" s="141">
        <f t="shared" si="0"/>
        <v>0</v>
      </c>
      <c r="K5" s="139"/>
      <c r="L5" s="140"/>
    </row>
    <row r="6" spans="1:12" x14ac:dyDescent="0.25">
      <c r="A6" t="s">
        <v>346</v>
      </c>
      <c r="B6" t="s">
        <v>347</v>
      </c>
      <c r="C6" s="127">
        <v>0</v>
      </c>
      <c r="D6" s="127">
        <v>0</v>
      </c>
      <c r="E6" s="127">
        <v>0</v>
      </c>
      <c r="F6" s="141">
        <f t="shared" si="0"/>
        <v>0</v>
      </c>
      <c r="K6" s="139"/>
      <c r="L6" s="140"/>
    </row>
    <row r="7" spans="1:12" x14ac:dyDescent="0.25">
      <c r="A7" t="s">
        <v>353</v>
      </c>
      <c r="B7" t="s">
        <v>670</v>
      </c>
      <c r="C7" s="127">
        <v>0</v>
      </c>
      <c r="D7" s="127">
        <v>0</v>
      </c>
      <c r="E7" s="127">
        <v>0</v>
      </c>
      <c r="F7" s="141">
        <f t="shared" si="0"/>
        <v>0</v>
      </c>
      <c r="K7" s="139"/>
      <c r="L7" s="140"/>
    </row>
    <row r="8" spans="1:12" x14ac:dyDescent="0.25">
      <c r="A8" t="s">
        <v>553</v>
      </c>
      <c r="B8" t="s">
        <v>348</v>
      </c>
      <c r="C8" s="127">
        <v>0</v>
      </c>
      <c r="D8" s="127">
        <v>0</v>
      </c>
      <c r="E8" s="127">
        <v>0</v>
      </c>
      <c r="F8" s="141">
        <f t="shared" si="0"/>
        <v>0</v>
      </c>
      <c r="K8" s="139"/>
      <c r="L8" s="140"/>
    </row>
    <row r="9" spans="1:12" x14ac:dyDescent="0.25">
      <c r="A9" t="s">
        <v>519</v>
      </c>
      <c r="B9" t="s">
        <v>520</v>
      </c>
      <c r="C9" s="127">
        <v>0</v>
      </c>
      <c r="D9" s="127">
        <v>0</v>
      </c>
      <c r="E9" s="127">
        <v>0</v>
      </c>
      <c r="F9" s="141">
        <f t="shared" si="0"/>
        <v>0</v>
      </c>
      <c r="K9" s="139"/>
      <c r="L9" s="140"/>
    </row>
    <row r="10" spans="1:12" x14ac:dyDescent="0.25">
      <c r="A10" t="s">
        <v>862</v>
      </c>
      <c r="B10" t="s">
        <v>863</v>
      </c>
      <c r="C10" s="127">
        <v>0</v>
      </c>
      <c r="D10" s="127">
        <v>0</v>
      </c>
      <c r="E10" s="127">
        <v>0</v>
      </c>
      <c r="F10" s="141">
        <f t="shared" si="0"/>
        <v>0</v>
      </c>
      <c r="K10" s="139"/>
      <c r="L10" s="140"/>
    </row>
    <row r="11" spans="1:12" x14ac:dyDescent="0.25">
      <c r="A11" t="s">
        <v>312</v>
      </c>
      <c r="B11" t="s">
        <v>313</v>
      </c>
      <c r="C11" s="127">
        <v>0</v>
      </c>
      <c r="D11" s="127">
        <v>0</v>
      </c>
      <c r="E11" s="127">
        <v>0</v>
      </c>
      <c r="F11" s="141">
        <f t="shared" si="0"/>
        <v>0</v>
      </c>
      <c r="K11" s="139"/>
      <c r="L11" s="140"/>
    </row>
    <row r="12" spans="1:12" x14ac:dyDescent="0.25">
      <c r="A12" t="s">
        <v>343</v>
      </c>
      <c r="B12" t="s">
        <v>672</v>
      </c>
      <c r="C12" s="127">
        <v>0</v>
      </c>
      <c r="D12" s="127">
        <v>0</v>
      </c>
      <c r="E12" s="127">
        <v>25264727.949999996</v>
      </c>
      <c r="F12" s="141">
        <f t="shared" si="0"/>
        <v>1</v>
      </c>
      <c r="K12" s="139"/>
      <c r="L12" s="140"/>
    </row>
    <row r="13" spans="1:12" x14ac:dyDescent="0.25">
      <c r="A13" t="s">
        <v>310</v>
      </c>
      <c r="B13" t="s">
        <v>311</v>
      </c>
      <c r="C13" s="127">
        <v>0</v>
      </c>
      <c r="D13" s="127">
        <v>0</v>
      </c>
      <c r="E13" s="127">
        <v>0</v>
      </c>
      <c r="F13" s="141">
        <f t="shared" si="0"/>
        <v>0</v>
      </c>
      <c r="K13" s="139"/>
      <c r="L13" s="140"/>
    </row>
    <row r="14" spans="1:12" x14ac:dyDescent="0.25">
      <c r="A14" t="s">
        <v>322</v>
      </c>
      <c r="B14" t="s">
        <v>323</v>
      </c>
      <c r="C14" s="127">
        <v>0</v>
      </c>
      <c r="D14" s="127">
        <v>0</v>
      </c>
      <c r="E14" s="127">
        <v>0</v>
      </c>
      <c r="F14" s="141">
        <f t="shared" si="0"/>
        <v>0</v>
      </c>
      <c r="K14" s="139"/>
      <c r="L14" s="140"/>
    </row>
    <row r="15" spans="1:12" x14ac:dyDescent="0.25">
      <c r="A15" t="s">
        <v>517</v>
      </c>
      <c r="B15" t="s">
        <v>857</v>
      </c>
      <c r="C15" s="127">
        <v>0</v>
      </c>
      <c r="D15" s="127">
        <v>0</v>
      </c>
      <c r="E15" s="127">
        <v>0</v>
      </c>
      <c r="F15" s="141">
        <f t="shared" si="0"/>
        <v>0</v>
      </c>
      <c r="K15" s="139"/>
      <c r="L15" s="140"/>
    </row>
    <row r="16" spans="1:12" x14ac:dyDescent="0.25">
      <c r="A16" t="s">
        <v>336</v>
      </c>
      <c r="B16" t="s">
        <v>669</v>
      </c>
      <c r="C16" s="127">
        <v>0</v>
      </c>
      <c r="D16" s="127">
        <v>0</v>
      </c>
      <c r="E16" s="127">
        <v>0</v>
      </c>
      <c r="F16" s="141">
        <f t="shared" si="0"/>
        <v>0</v>
      </c>
      <c r="K16" s="139"/>
      <c r="L16" s="140"/>
    </row>
    <row r="17" spans="1:12" x14ac:dyDescent="0.25">
      <c r="A17" t="s">
        <v>330</v>
      </c>
      <c r="B17" t="s">
        <v>667</v>
      </c>
      <c r="C17" s="127">
        <v>0</v>
      </c>
      <c r="D17" s="127">
        <v>0</v>
      </c>
      <c r="E17" s="127">
        <v>0</v>
      </c>
      <c r="F17" s="141">
        <f t="shared" si="0"/>
        <v>0</v>
      </c>
      <c r="K17" s="139"/>
      <c r="L17" s="140"/>
    </row>
    <row r="18" spans="1:12" x14ac:dyDescent="0.25">
      <c r="A18" t="s">
        <v>307</v>
      </c>
      <c r="B18" t="s">
        <v>668</v>
      </c>
      <c r="C18" s="127">
        <v>0</v>
      </c>
      <c r="D18" s="127">
        <v>0</v>
      </c>
      <c r="E18" s="127">
        <v>0</v>
      </c>
      <c r="F18" s="141">
        <f t="shared" si="0"/>
        <v>0</v>
      </c>
      <c r="K18" s="139"/>
      <c r="L18" s="140"/>
    </row>
    <row r="19" spans="1:12" x14ac:dyDescent="0.25">
      <c r="A19" t="s">
        <v>328</v>
      </c>
      <c r="B19" s="115" t="s">
        <v>329</v>
      </c>
      <c r="C19" s="127">
        <v>19809850.440000001</v>
      </c>
      <c r="D19" s="127">
        <v>0</v>
      </c>
      <c r="E19" s="127">
        <v>7454888.9800000004</v>
      </c>
      <c r="F19" s="141">
        <f t="shared" si="0"/>
        <v>2</v>
      </c>
      <c r="K19" s="139"/>
      <c r="L19" s="140"/>
    </row>
    <row r="20" spans="1:12" x14ac:dyDescent="0.25">
      <c r="A20" t="s">
        <v>331</v>
      </c>
      <c r="B20" t="s">
        <v>332</v>
      </c>
      <c r="C20" s="127">
        <v>0</v>
      </c>
      <c r="D20" s="127">
        <v>0</v>
      </c>
      <c r="E20" s="127">
        <v>0</v>
      </c>
      <c r="F20" s="141">
        <f t="shared" si="0"/>
        <v>0</v>
      </c>
      <c r="K20" s="139"/>
      <c r="L20" s="140"/>
    </row>
    <row r="21" spans="1:12" x14ac:dyDescent="0.25">
      <c r="A21" t="s">
        <v>333</v>
      </c>
      <c r="B21" t="s">
        <v>732</v>
      </c>
      <c r="C21" s="127">
        <v>0</v>
      </c>
      <c r="D21" s="127">
        <v>0</v>
      </c>
      <c r="E21" s="127">
        <v>0</v>
      </c>
      <c r="F21" s="141">
        <f t="shared" si="0"/>
        <v>0</v>
      </c>
      <c r="K21" s="139"/>
      <c r="L21" s="140"/>
    </row>
    <row r="22" spans="1:12" x14ac:dyDescent="0.25">
      <c r="A22" t="s">
        <v>320</v>
      </c>
      <c r="B22" t="s">
        <v>321</v>
      </c>
      <c r="C22" s="127">
        <v>2716398.0399999991</v>
      </c>
      <c r="D22" s="127">
        <v>0</v>
      </c>
      <c r="E22" s="127">
        <v>26907672.579999998</v>
      </c>
      <c r="F22" s="141">
        <f t="shared" si="0"/>
        <v>2</v>
      </c>
      <c r="K22" s="139"/>
      <c r="L22" s="140"/>
    </row>
    <row r="23" spans="1:12" x14ac:dyDescent="0.25">
      <c r="A23" t="s">
        <v>341</v>
      </c>
      <c r="B23" t="s">
        <v>342</v>
      </c>
      <c r="C23" s="127">
        <v>0</v>
      </c>
      <c r="D23" s="127">
        <v>0</v>
      </c>
      <c r="E23" s="127">
        <v>0</v>
      </c>
      <c r="F23" s="141">
        <f t="shared" si="0"/>
        <v>0</v>
      </c>
      <c r="K23" s="139"/>
      <c r="L23" s="140"/>
    </row>
    <row r="24" spans="1:12" x14ac:dyDescent="0.25">
      <c r="A24" t="s">
        <v>324</v>
      </c>
      <c r="B24" t="s">
        <v>325</v>
      </c>
      <c r="C24" s="127">
        <v>0</v>
      </c>
      <c r="D24" s="127">
        <v>0</v>
      </c>
      <c r="E24" s="127">
        <v>0</v>
      </c>
      <c r="F24" s="141">
        <f t="shared" si="0"/>
        <v>0</v>
      </c>
      <c r="K24" s="139"/>
      <c r="L24" s="140"/>
    </row>
    <row r="25" spans="1:12" x14ac:dyDescent="0.25">
      <c r="A25" t="s">
        <v>317</v>
      </c>
      <c r="B25" t="s">
        <v>318</v>
      </c>
      <c r="C25" s="127">
        <v>0</v>
      </c>
      <c r="D25" s="127">
        <v>0</v>
      </c>
      <c r="E25" s="127">
        <v>0</v>
      </c>
      <c r="F25" s="141">
        <f t="shared" si="0"/>
        <v>0</v>
      </c>
      <c r="K25" s="139"/>
      <c r="L25" s="140"/>
    </row>
    <row r="26" spans="1:12" x14ac:dyDescent="0.25">
      <c r="A26" t="s">
        <v>308</v>
      </c>
      <c r="B26" t="s">
        <v>309</v>
      </c>
      <c r="C26" s="127">
        <v>0</v>
      </c>
      <c r="D26" s="127">
        <v>4151418.8899999997</v>
      </c>
      <c r="E26" s="127">
        <v>2797418.8900000006</v>
      </c>
      <c r="F26" s="141">
        <f t="shared" si="0"/>
        <v>2</v>
      </c>
      <c r="K26" s="139"/>
      <c r="L26" s="140"/>
    </row>
    <row r="27" spans="1:12" x14ac:dyDescent="0.25">
      <c r="A27" t="s">
        <v>334</v>
      </c>
      <c r="B27" t="s">
        <v>335</v>
      </c>
      <c r="C27" s="127">
        <v>0</v>
      </c>
      <c r="D27" s="127">
        <v>57357071.800000012</v>
      </c>
      <c r="E27" s="127">
        <v>0</v>
      </c>
      <c r="F27" s="141">
        <f t="shared" si="0"/>
        <v>1</v>
      </c>
      <c r="K27" s="139"/>
      <c r="L27" s="140"/>
    </row>
    <row r="28" spans="1:12" x14ac:dyDescent="0.25">
      <c r="A28" t="s">
        <v>349</v>
      </c>
      <c r="B28" t="s">
        <v>350</v>
      </c>
      <c r="C28" s="127">
        <v>0</v>
      </c>
      <c r="D28" s="127">
        <v>0</v>
      </c>
      <c r="E28" s="127">
        <v>4682825.82</v>
      </c>
      <c r="F28" s="141">
        <f t="shared" si="0"/>
        <v>1</v>
      </c>
      <c r="K28" s="139"/>
      <c r="L28" s="140"/>
    </row>
    <row r="29" spans="1:12" x14ac:dyDescent="0.25">
      <c r="A29" t="s">
        <v>337</v>
      </c>
      <c r="B29" t="s">
        <v>338</v>
      </c>
      <c r="C29" s="127">
        <v>0</v>
      </c>
      <c r="D29" s="127">
        <v>0</v>
      </c>
      <c r="E29" s="127">
        <v>0</v>
      </c>
      <c r="F29" s="141">
        <f t="shared" si="0"/>
        <v>0</v>
      </c>
      <c r="K29" s="139"/>
      <c r="L29" s="140"/>
    </row>
    <row r="30" spans="1:12" x14ac:dyDescent="0.25">
      <c r="A30" t="s">
        <v>306</v>
      </c>
      <c r="B30" t="s">
        <v>725</v>
      </c>
      <c r="C30" s="127">
        <v>0</v>
      </c>
      <c r="D30" s="127">
        <v>0</v>
      </c>
      <c r="E30" s="127">
        <v>3237517.0800000019</v>
      </c>
      <c r="F30" s="141">
        <f t="shared" si="0"/>
        <v>1</v>
      </c>
      <c r="K30" s="139"/>
      <c r="L30" s="140"/>
    </row>
    <row r="31" spans="1:12" x14ac:dyDescent="0.25">
      <c r="A31" t="s">
        <v>344</v>
      </c>
      <c r="B31" t="s">
        <v>345</v>
      </c>
      <c r="C31" s="127">
        <v>0</v>
      </c>
      <c r="D31" s="127">
        <v>2433337.84</v>
      </c>
      <c r="E31" s="127">
        <v>18950407.84</v>
      </c>
      <c r="F31" s="141">
        <f t="shared" si="0"/>
        <v>2</v>
      </c>
      <c r="K31" s="139"/>
      <c r="L31" s="140"/>
    </row>
    <row r="32" spans="1:12" x14ac:dyDescent="0.25">
      <c r="A32" t="s">
        <v>319</v>
      </c>
      <c r="B32" t="s">
        <v>671</v>
      </c>
      <c r="C32" s="127">
        <v>0</v>
      </c>
      <c r="D32" s="127">
        <v>0</v>
      </c>
      <c r="E32" s="127">
        <v>0</v>
      </c>
      <c r="F32" s="141">
        <f t="shared" si="0"/>
        <v>0</v>
      </c>
      <c r="K32" s="139"/>
      <c r="L32" s="140"/>
    </row>
    <row r="33" spans="1:12" x14ac:dyDescent="0.25">
      <c r="A33" t="s">
        <v>864</v>
      </c>
      <c r="B33" t="s">
        <v>906</v>
      </c>
      <c r="C33" s="127">
        <v>0</v>
      </c>
      <c r="D33" s="127">
        <v>0</v>
      </c>
      <c r="E33" s="127">
        <v>0</v>
      </c>
      <c r="F33" s="141">
        <f t="shared" si="0"/>
        <v>0</v>
      </c>
      <c r="K33" s="139"/>
      <c r="L33" s="140"/>
    </row>
    <row r="34" spans="1:12" x14ac:dyDescent="0.25">
      <c r="A34" t="s">
        <v>522</v>
      </c>
      <c r="B34" t="s">
        <v>523</v>
      </c>
      <c r="C34" s="127">
        <v>2107164.46</v>
      </c>
      <c r="D34" s="127">
        <v>2107164.46</v>
      </c>
      <c r="E34" s="127">
        <v>2107164.46</v>
      </c>
      <c r="F34" s="141">
        <f t="shared" si="0"/>
        <v>3</v>
      </c>
      <c r="K34" s="139"/>
      <c r="L34" s="140"/>
    </row>
    <row r="35" spans="1:12" x14ac:dyDescent="0.25">
      <c r="A35" t="s">
        <v>524</v>
      </c>
      <c r="B35" t="s">
        <v>747</v>
      </c>
      <c r="C35" s="127">
        <v>194997.5</v>
      </c>
      <c r="D35" s="127">
        <v>194997.5</v>
      </c>
      <c r="E35" s="127">
        <v>194997.5</v>
      </c>
      <c r="F35" s="141">
        <f t="shared" si="0"/>
        <v>3</v>
      </c>
      <c r="K35" s="139"/>
      <c r="L35" s="140"/>
    </row>
    <row r="36" spans="1:12" x14ac:dyDescent="0.25">
      <c r="A36" t="s">
        <v>297</v>
      </c>
      <c r="B36" t="s">
        <v>298</v>
      </c>
      <c r="C36" s="127">
        <v>0</v>
      </c>
      <c r="D36" s="127">
        <v>0</v>
      </c>
      <c r="E36" s="127">
        <v>0</v>
      </c>
      <c r="F36" s="141">
        <f t="shared" si="0"/>
        <v>0</v>
      </c>
      <c r="K36" s="139"/>
      <c r="L36" s="140"/>
    </row>
    <row r="37" spans="1:12" x14ac:dyDescent="0.25">
      <c r="A37" t="s">
        <v>301</v>
      </c>
      <c r="B37" t="s">
        <v>302</v>
      </c>
      <c r="C37" s="127">
        <v>0</v>
      </c>
      <c r="D37" s="127">
        <v>0</v>
      </c>
      <c r="E37" s="127">
        <v>0</v>
      </c>
      <c r="F37" s="141">
        <f t="shared" si="0"/>
        <v>0</v>
      </c>
      <c r="K37" s="139"/>
      <c r="L37" s="140"/>
    </row>
    <row r="38" spans="1:12" x14ac:dyDescent="0.25">
      <c r="A38" t="s">
        <v>303</v>
      </c>
      <c r="B38" t="s">
        <v>304</v>
      </c>
      <c r="C38" s="127">
        <v>0</v>
      </c>
      <c r="D38" s="127">
        <v>0</v>
      </c>
      <c r="E38" s="127">
        <v>0</v>
      </c>
      <c r="F38" s="141">
        <f t="shared" si="0"/>
        <v>0</v>
      </c>
      <c r="K38" s="139"/>
      <c r="L38" s="140"/>
    </row>
    <row r="39" spans="1:12" x14ac:dyDescent="0.25">
      <c r="A39" t="s">
        <v>305</v>
      </c>
      <c r="B39" t="s">
        <v>734</v>
      </c>
      <c r="C39" s="127">
        <v>0</v>
      </c>
      <c r="D39" s="127">
        <v>0</v>
      </c>
      <c r="E39" s="127">
        <v>0</v>
      </c>
      <c r="F39" s="141">
        <f t="shared" si="0"/>
        <v>0</v>
      </c>
      <c r="K39" s="139"/>
      <c r="L39" s="140"/>
    </row>
    <row r="40" spans="1:12" x14ac:dyDescent="0.25">
      <c r="A40" t="s">
        <v>299</v>
      </c>
      <c r="B40" t="s">
        <v>300</v>
      </c>
      <c r="C40" s="127">
        <v>0</v>
      </c>
      <c r="D40" s="127">
        <v>0</v>
      </c>
      <c r="E40" s="127">
        <v>0</v>
      </c>
      <c r="F40" s="141">
        <f t="shared" si="0"/>
        <v>0</v>
      </c>
      <c r="K40" s="139"/>
      <c r="L40" s="140"/>
    </row>
    <row r="41" spans="1:12" x14ac:dyDescent="0.25">
      <c r="A41" t="s">
        <v>554</v>
      </c>
      <c r="B41" t="s">
        <v>268</v>
      </c>
      <c r="C41" s="127">
        <v>0</v>
      </c>
      <c r="D41" s="127">
        <v>0</v>
      </c>
      <c r="E41" s="127">
        <v>0</v>
      </c>
      <c r="F41" s="141">
        <f t="shared" si="0"/>
        <v>0</v>
      </c>
      <c r="K41" s="139"/>
      <c r="L41" s="140"/>
    </row>
    <row r="42" spans="1:12" x14ac:dyDescent="0.25">
      <c r="A42" t="s">
        <v>275</v>
      </c>
      <c r="B42" t="s">
        <v>673</v>
      </c>
      <c r="C42" s="127">
        <v>853902.75</v>
      </c>
      <c r="D42" s="127">
        <v>853902.75</v>
      </c>
      <c r="E42" s="127">
        <v>853902.75</v>
      </c>
      <c r="F42" s="141">
        <f t="shared" si="0"/>
        <v>3</v>
      </c>
      <c r="K42" s="139"/>
      <c r="L42" s="140"/>
    </row>
    <row r="43" spans="1:12" x14ac:dyDescent="0.25">
      <c r="A43" t="s">
        <v>278</v>
      </c>
      <c r="B43" t="s">
        <v>769</v>
      </c>
      <c r="C43" s="127">
        <v>0</v>
      </c>
      <c r="D43" s="127">
        <v>0</v>
      </c>
      <c r="E43" s="127">
        <v>0</v>
      </c>
      <c r="F43" s="141">
        <f t="shared" si="0"/>
        <v>0</v>
      </c>
      <c r="K43" s="139"/>
      <c r="L43" s="140"/>
    </row>
    <row r="44" spans="1:12" x14ac:dyDescent="0.25">
      <c r="A44" t="s">
        <v>290</v>
      </c>
      <c r="B44" t="s">
        <v>291</v>
      </c>
      <c r="C44" s="127">
        <v>0</v>
      </c>
      <c r="D44" s="127">
        <v>0</v>
      </c>
      <c r="E44" s="127">
        <v>0</v>
      </c>
      <c r="F44" s="141">
        <f t="shared" si="0"/>
        <v>0</v>
      </c>
      <c r="K44" s="139"/>
      <c r="L44" s="140"/>
    </row>
    <row r="45" spans="1:12" x14ac:dyDescent="0.25">
      <c r="A45" t="s">
        <v>768</v>
      </c>
      <c r="B45" t="s">
        <v>525</v>
      </c>
      <c r="C45" s="127">
        <v>0</v>
      </c>
      <c r="D45" s="127">
        <v>9677242.1500000004</v>
      </c>
      <c r="E45" s="127">
        <v>0</v>
      </c>
      <c r="F45" s="141">
        <f t="shared" si="0"/>
        <v>1</v>
      </c>
      <c r="K45" s="139"/>
      <c r="L45" s="140"/>
    </row>
    <row r="46" spans="1:12" x14ac:dyDescent="0.25">
      <c r="A46" t="s">
        <v>527</v>
      </c>
      <c r="B46" s="115" t="s">
        <v>766</v>
      </c>
      <c r="C46" s="127">
        <v>0</v>
      </c>
      <c r="D46" s="127">
        <v>0</v>
      </c>
      <c r="E46" s="127">
        <v>0</v>
      </c>
      <c r="F46" s="141">
        <f t="shared" si="0"/>
        <v>0</v>
      </c>
      <c r="K46" s="139"/>
      <c r="L46" s="140"/>
    </row>
    <row r="47" spans="1:12" x14ac:dyDescent="0.25">
      <c r="A47" t="s">
        <v>526</v>
      </c>
      <c r="B47" t="s">
        <v>881</v>
      </c>
      <c r="C47" s="127">
        <v>0</v>
      </c>
      <c r="D47" s="127">
        <v>0</v>
      </c>
      <c r="E47" s="127">
        <v>0</v>
      </c>
      <c r="F47" s="141">
        <f t="shared" si="0"/>
        <v>0</v>
      </c>
      <c r="K47" s="139"/>
      <c r="L47" s="140"/>
    </row>
    <row r="48" spans="1:12" x14ac:dyDescent="0.25">
      <c r="A48" t="s">
        <v>951</v>
      </c>
      <c r="B48" t="s">
        <v>678</v>
      </c>
      <c r="C48" s="127">
        <v>0</v>
      </c>
      <c r="D48" s="127">
        <v>0</v>
      </c>
      <c r="E48" s="127">
        <v>0</v>
      </c>
      <c r="F48" s="141">
        <f t="shared" si="0"/>
        <v>0</v>
      </c>
      <c r="K48" s="139"/>
      <c r="L48" s="140"/>
    </row>
    <row r="49" spans="1:12" x14ac:dyDescent="0.25">
      <c r="A49" t="s">
        <v>558</v>
      </c>
      <c r="B49" t="s">
        <v>528</v>
      </c>
      <c r="C49" s="127">
        <v>0</v>
      </c>
      <c r="D49" s="127">
        <v>5181735.57</v>
      </c>
      <c r="E49" s="127">
        <v>4233735.57</v>
      </c>
      <c r="F49" s="141">
        <f t="shared" si="0"/>
        <v>2</v>
      </c>
      <c r="K49" s="139"/>
      <c r="L49" s="140"/>
    </row>
    <row r="50" spans="1:12" x14ac:dyDescent="0.25">
      <c r="A50" t="s">
        <v>529</v>
      </c>
      <c r="B50" t="s">
        <v>680</v>
      </c>
      <c r="C50" s="127">
        <v>0</v>
      </c>
      <c r="D50" s="127">
        <v>0</v>
      </c>
      <c r="E50" s="127">
        <v>0</v>
      </c>
      <c r="F50" s="141">
        <f t="shared" si="0"/>
        <v>0</v>
      </c>
      <c r="K50" s="139"/>
      <c r="L50" s="140"/>
    </row>
    <row r="51" spans="1:12" x14ac:dyDescent="0.25">
      <c r="A51" t="s">
        <v>242</v>
      </c>
      <c r="B51" t="s">
        <v>243</v>
      </c>
      <c r="C51" s="127">
        <v>0</v>
      </c>
      <c r="D51" s="127">
        <v>0</v>
      </c>
      <c r="E51" s="127">
        <v>9612042.0500000007</v>
      </c>
      <c r="F51" s="141">
        <f t="shared" si="0"/>
        <v>1</v>
      </c>
      <c r="K51" s="139"/>
      <c r="L51" s="140"/>
    </row>
    <row r="52" spans="1:12" x14ac:dyDescent="0.25">
      <c r="A52" t="s">
        <v>283</v>
      </c>
      <c r="B52" s="115" t="s">
        <v>674</v>
      </c>
      <c r="C52" s="127">
        <v>0</v>
      </c>
      <c r="D52" s="127">
        <v>5364282.3899999987</v>
      </c>
      <c r="E52" s="127">
        <v>164282.38999999966</v>
      </c>
      <c r="F52" s="141">
        <f t="shared" si="0"/>
        <v>2</v>
      </c>
      <c r="K52" s="139"/>
      <c r="L52" s="140"/>
    </row>
    <row r="53" spans="1:12" x14ac:dyDescent="0.25">
      <c r="A53" t="s">
        <v>272</v>
      </c>
      <c r="B53" t="s">
        <v>273</v>
      </c>
      <c r="C53" s="127">
        <v>0</v>
      </c>
      <c r="D53" s="127">
        <v>0</v>
      </c>
      <c r="E53" s="127">
        <v>0</v>
      </c>
      <c r="F53" s="141">
        <f t="shared" si="0"/>
        <v>0</v>
      </c>
      <c r="K53" s="139"/>
      <c r="L53" s="140"/>
    </row>
    <row r="54" spans="1:12" x14ac:dyDescent="0.25">
      <c r="A54" t="s">
        <v>266</v>
      </c>
      <c r="B54" t="s">
        <v>267</v>
      </c>
      <c r="C54" s="127">
        <v>0</v>
      </c>
      <c r="D54" s="127">
        <v>5666681.3599999994</v>
      </c>
      <c r="E54" s="127">
        <v>0</v>
      </c>
      <c r="F54" s="141">
        <f t="shared" si="0"/>
        <v>1</v>
      </c>
      <c r="K54" s="139"/>
      <c r="L54" s="140"/>
    </row>
    <row r="55" spans="1:12" x14ac:dyDescent="0.25">
      <c r="A55" t="s">
        <v>286</v>
      </c>
      <c r="B55" t="s">
        <v>287</v>
      </c>
      <c r="C55" s="127">
        <v>0</v>
      </c>
      <c r="D55" s="127">
        <v>0</v>
      </c>
      <c r="E55" s="127">
        <v>0</v>
      </c>
      <c r="F55" s="141">
        <f t="shared" si="0"/>
        <v>0</v>
      </c>
      <c r="K55" s="139"/>
      <c r="L55" s="140"/>
    </row>
    <row r="56" spans="1:12" x14ac:dyDescent="0.25">
      <c r="A56" t="s">
        <v>555</v>
      </c>
      <c r="B56" t="s">
        <v>271</v>
      </c>
      <c r="C56" s="127">
        <v>0</v>
      </c>
      <c r="D56" s="127">
        <v>0</v>
      </c>
      <c r="E56" s="127">
        <v>0</v>
      </c>
      <c r="F56" s="141">
        <f t="shared" si="0"/>
        <v>0</v>
      </c>
      <c r="K56" s="139"/>
      <c r="L56" s="140"/>
    </row>
    <row r="57" spans="1:12" x14ac:dyDescent="0.25">
      <c r="A57" t="s">
        <v>281</v>
      </c>
      <c r="B57" t="s">
        <v>282</v>
      </c>
      <c r="C57" s="127">
        <v>0</v>
      </c>
      <c r="D57" s="127">
        <v>0</v>
      </c>
      <c r="E57" s="127">
        <v>1758762.5399999991</v>
      </c>
      <c r="F57" s="141">
        <f t="shared" si="0"/>
        <v>1</v>
      </c>
      <c r="K57" s="139"/>
      <c r="L57" s="140"/>
    </row>
    <row r="58" spans="1:12" x14ac:dyDescent="0.25">
      <c r="A58" t="s">
        <v>285</v>
      </c>
      <c r="B58" t="s">
        <v>729</v>
      </c>
      <c r="C58" s="127">
        <v>0</v>
      </c>
      <c r="D58" s="127">
        <v>0</v>
      </c>
      <c r="E58" s="127">
        <v>0</v>
      </c>
      <c r="F58" s="141">
        <f t="shared" si="0"/>
        <v>0</v>
      </c>
      <c r="K58" s="139"/>
      <c r="L58" s="140"/>
    </row>
    <row r="59" spans="1:12" x14ac:dyDescent="0.25">
      <c r="A59" t="s">
        <v>279</v>
      </c>
      <c r="B59" t="s">
        <v>280</v>
      </c>
      <c r="C59" s="127">
        <v>0</v>
      </c>
      <c r="D59" s="127">
        <v>3919842.5099999979</v>
      </c>
      <c r="E59" s="127">
        <v>0</v>
      </c>
      <c r="F59" s="141">
        <f t="shared" si="0"/>
        <v>1</v>
      </c>
      <c r="K59" s="139"/>
      <c r="L59" s="140"/>
    </row>
    <row r="60" spans="1:12" x14ac:dyDescent="0.25">
      <c r="A60" t="s">
        <v>288</v>
      </c>
      <c r="B60" t="s">
        <v>289</v>
      </c>
      <c r="C60" s="127">
        <v>0</v>
      </c>
      <c r="D60" s="127">
        <v>0</v>
      </c>
      <c r="E60" s="127">
        <v>0</v>
      </c>
      <c r="F60" s="141">
        <f t="shared" si="0"/>
        <v>0</v>
      </c>
      <c r="K60" s="139"/>
      <c r="L60" s="140"/>
    </row>
    <row r="61" spans="1:12" x14ac:dyDescent="0.25">
      <c r="A61" t="s">
        <v>274</v>
      </c>
      <c r="B61" t="s">
        <v>677</v>
      </c>
      <c r="C61" s="127">
        <v>0</v>
      </c>
      <c r="D61" s="127">
        <v>12839863.420000002</v>
      </c>
      <c r="E61" s="127">
        <v>0</v>
      </c>
      <c r="F61" s="141">
        <f t="shared" si="0"/>
        <v>1</v>
      </c>
      <c r="K61" s="139"/>
      <c r="L61" s="140"/>
    </row>
    <row r="62" spans="1:12" x14ac:dyDescent="0.25">
      <c r="A62" t="s">
        <v>284</v>
      </c>
      <c r="B62" t="s">
        <v>679</v>
      </c>
      <c r="C62" s="127">
        <v>0</v>
      </c>
      <c r="D62" s="127">
        <v>0</v>
      </c>
      <c r="E62" s="127">
        <v>33694330.299999982</v>
      </c>
      <c r="F62" s="141">
        <f t="shared" si="0"/>
        <v>1</v>
      </c>
      <c r="K62" s="139"/>
      <c r="L62" s="140"/>
    </row>
    <row r="63" spans="1:12" x14ac:dyDescent="0.25">
      <c r="A63" t="s">
        <v>556</v>
      </c>
      <c r="B63" t="s">
        <v>557</v>
      </c>
      <c r="C63" s="127">
        <v>5149432.99</v>
      </c>
      <c r="D63" s="127">
        <v>0</v>
      </c>
      <c r="E63" s="127">
        <v>0</v>
      </c>
      <c r="F63" s="141">
        <f t="shared" si="0"/>
        <v>1</v>
      </c>
      <c r="K63" s="139"/>
      <c r="L63" s="140"/>
    </row>
    <row r="64" spans="1:12" x14ac:dyDescent="0.25">
      <c r="A64" t="s">
        <v>276</v>
      </c>
      <c r="B64" t="s">
        <v>277</v>
      </c>
      <c r="C64" s="127">
        <v>0</v>
      </c>
      <c r="D64" s="127">
        <v>15265608.779999997</v>
      </c>
      <c r="E64" s="127">
        <v>0</v>
      </c>
      <c r="F64" s="141">
        <f t="shared" si="0"/>
        <v>1</v>
      </c>
      <c r="K64" s="139"/>
      <c r="L64" s="140"/>
    </row>
    <row r="65" spans="1:12" x14ac:dyDescent="0.25">
      <c r="A65" t="s">
        <v>356</v>
      </c>
      <c r="B65" t="s">
        <v>675</v>
      </c>
      <c r="C65" s="127">
        <v>1511557.79</v>
      </c>
      <c r="D65" s="127">
        <v>1511557.79</v>
      </c>
      <c r="E65" s="127">
        <v>1511557.79</v>
      </c>
      <c r="F65" s="141">
        <f t="shared" si="0"/>
        <v>3</v>
      </c>
      <c r="K65" s="139"/>
      <c r="L65" s="140"/>
    </row>
    <row r="66" spans="1:12" x14ac:dyDescent="0.25">
      <c r="A66" t="s">
        <v>254</v>
      </c>
      <c r="B66" t="s">
        <v>255</v>
      </c>
      <c r="C66" s="127">
        <v>0</v>
      </c>
      <c r="D66" s="127">
        <v>0</v>
      </c>
      <c r="E66" s="127">
        <v>0</v>
      </c>
      <c r="F66" s="141">
        <f t="shared" si="0"/>
        <v>0</v>
      </c>
      <c r="K66" s="139"/>
      <c r="L66" s="140"/>
    </row>
    <row r="67" spans="1:12" x14ac:dyDescent="0.25">
      <c r="A67" t="s">
        <v>354</v>
      </c>
      <c r="B67" t="s">
        <v>355</v>
      </c>
      <c r="C67" s="127">
        <v>1207030.06</v>
      </c>
      <c r="D67" s="127">
        <v>1207030.06</v>
      </c>
      <c r="E67" s="127">
        <v>1207030.06</v>
      </c>
      <c r="F67" s="141">
        <f t="shared" ref="F67:F130" si="1">COUNTIF(C67:E67,"&gt;0")</f>
        <v>3</v>
      </c>
      <c r="K67" s="139"/>
      <c r="L67" s="140"/>
    </row>
    <row r="68" spans="1:12" x14ac:dyDescent="0.25">
      <c r="A68" t="s">
        <v>530</v>
      </c>
      <c r="B68" t="s">
        <v>767</v>
      </c>
      <c r="C68" s="127">
        <v>2623591.1700000009</v>
      </c>
      <c r="D68" s="127">
        <v>1708644.7199999997</v>
      </c>
      <c r="E68" s="127">
        <v>0</v>
      </c>
      <c r="F68" s="141">
        <f t="shared" si="1"/>
        <v>2</v>
      </c>
      <c r="K68" s="139"/>
      <c r="L68" s="140"/>
    </row>
    <row r="69" spans="1:12" x14ac:dyDescent="0.25">
      <c r="A69" t="s">
        <v>249</v>
      </c>
      <c r="B69" t="s">
        <v>250</v>
      </c>
      <c r="C69" s="127">
        <v>11618331.52</v>
      </c>
      <c r="D69" s="127">
        <v>11618331.52</v>
      </c>
      <c r="E69" s="127">
        <v>11618331.52</v>
      </c>
      <c r="F69" s="141">
        <f t="shared" si="1"/>
        <v>3</v>
      </c>
      <c r="K69" s="139"/>
      <c r="L69" s="140"/>
    </row>
    <row r="70" spans="1:12" x14ac:dyDescent="0.25">
      <c r="A70" t="s">
        <v>248</v>
      </c>
      <c r="B70" t="s">
        <v>731</v>
      </c>
      <c r="C70" s="127">
        <v>0</v>
      </c>
      <c r="D70" s="127">
        <v>0</v>
      </c>
      <c r="E70" s="127">
        <v>0</v>
      </c>
      <c r="F70" s="141">
        <f t="shared" si="1"/>
        <v>0</v>
      </c>
      <c r="K70" s="139"/>
      <c r="L70" s="140"/>
    </row>
    <row r="71" spans="1:12" x14ac:dyDescent="0.25">
      <c r="A71" t="s">
        <v>258</v>
      </c>
      <c r="B71" t="s">
        <v>259</v>
      </c>
      <c r="C71" s="127">
        <v>0</v>
      </c>
      <c r="D71" s="127">
        <v>0</v>
      </c>
      <c r="E71" s="127">
        <v>12781160.480000012</v>
      </c>
      <c r="F71" s="141">
        <f t="shared" si="1"/>
        <v>1</v>
      </c>
      <c r="K71" s="139"/>
      <c r="L71" s="140"/>
    </row>
    <row r="72" spans="1:12" x14ac:dyDescent="0.25">
      <c r="A72" t="s">
        <v>251</v>
      </c>
      <c r="B72" t="s">
        <v>730</v>
      </c>
      <c r="C72" s="127">
        <v>0</v>
      </c>
      <c r="D72" s="127">
        <v>0</v>
      </c>
      <c r="E72" s="127">
        <v>0</v>
      </c>
      <c r="F72" s="141">
        <f t="shared" si="1"/>
        <v>0</v>
      </c>
      <c r="K72" s="139"/>
      <c r="L72" s="140"/>
    </row>
    <row r="73" spans="1:12" x14ac:dyDescent="0.25">
      <c r="A73" t="s">
        <v>252</v>
      </c>
      <c r="B73" t="s">
        <v>253</v>
      </c>
      <c r="C73" s="127">
        <v>0</v>
      </c>
      <c r="D73" s="127">
        <v>0</v>
      </c>
      <c r="E73" s="127">
        <v>0</v>
      </c>
      <c r="F73" s="141">
        <f t="shared" si="1"/>
        <v>0</v>
      </c>
      <c r="K73" s="139"/>
      <c r="L73" s="140"/>
    </row>
    <row r="74" spans="1:12" x14ac:dyDescent="0.25">
      <c r="A74" t="s">
        <v>245</v>
      </c>
      <c r="B74" t="s">
        <v>246</v>
      </c>
      <c r="C74" s="127">
        <v>0</v>
      </c>
      <c r="D74" s="127">
        <v>0</v>
      </c>
      <c r="E74" s="127">
        <v>0</v>
      </c>
      <c r="F74" s="141">
        <f t="shared" si="1"/>
        <v>0</v>
      </c>
      <c r="K74" s="139"/>
      <c r="L74" s="140"/>
    </row>
    <row r="75" spans="1:12" x14ac:dyDescent="0.25">
      <c r="A75" t="s">
        <v>840</v>
      </c>
      <c r="B75" t="s">
        <v>874</v>
      </c>
      <c r="C75" s="127">
        <v>4910804.1100000003</v>
      </c>
      <c r="D75" s="127">
        <v>4910804.1100000003</v>
      </c>
      <c r="E75" s="127">
        <v>4410804.1100000003</v>
      </c>
      <c r="F75" s="141">
        <f t="shared" si="1"/>
        <v>3</v>
      </c>
      <c r="K75" s="139"/>
      <c r="L75" s="140"/>
    </row>
    <row r="76" spans="1:12" x14ac:dyDescent="0.25">
      <c r="A76" t="s">
        <v>264</v>
      </c>
      <c r="B76" t="s">
        <v>265</v>
      </c>
      <c r="C76" s="127">
        <v>0</v>
      </c>
      <c r="D76" s="127">
        <v>0</v>
      </c>
      <c r="E76" s="127">
        <v>0</v>
      </c>
      <c r="F76" s="141">
        <f t="shared" si="1"/>
        <v>0</v>
      </c>
      <c r="K76" s="139"/>
      <c r="L76" s="140"/>
    </row>
    <row r="77" spans="1:12" x14ac:dyDescent="0.25">
      <c r="A77" t="s">
        <v>247</v>
      </c>
      <c r="B77" t="s">
        <v>727</v>
      </c>
      <c r="C77" s="127">
        <v>0</v>
      </c>
      <c r="D77" s="127">
        <v>0</v>
      </c>
      <c r="E77" s="127">
        <v>0</v>
      </c>
      <c r="F77" s="141">
        <f t="shared" si="1"/>
        <v>0</v>
      </c>
      <c r="K77" s="139"/>
      <c r="L77" s="140"/>
    </row>
    <row r="78" spans="1:12" x14ac:dyDescent="0.25">
      <c r="A78" t="s">
        <v>260</v>
      </c>
      <c r="B78" t="s">
        <v>261</v>
      </c>
      <c r="C78" s="127">
        <v>0</v>
      </c>
      <c r="D78" s="127">
        <v>0</v>
      </c>
      <c r="E78" s="127">
        <v>0</v>
      </c>
      <c r="F78" s="141">
        <f t="shared" si="1"/>
        <v>0</v>
      </c>
      <c r="K78" s="139"/>
      <c r="L78" s="140"/>
    </row>
    <row r="79" spans="1:12" x14ac:dyDescent="0.25">
      <c r="A79" t="s">
        <v>269</v>
      </c>
      <c r="B79" s="115" t="s">
        <v>270</v>
      </c>
      <c r="C79" s="127">
        <v>0</v>
      </c>
      <c r="D79" s="127">
        <v>0</v>
      </c>
      <c r="E79" s="127">
        <v>31460766.280000009</v>
      </c>
      <c r="F79" s="141">
        <f t="shared" si="1"/>
        <v>1</v>
      </c>
      <c r="K79" s="139"/>
      <c r="L79" s="140"/>
    </row>
    <row r="80" spans="1:12" x14ac:dyDescent="0.25">
      <c r="A80" t="s">
        <v>292</v>
      </c>
      <c r="B80" t="s">
        <v>293</v>
      </c>
      <c r="C80" s="127">
        <v>0</v>
      </c>
      <c r="D80" s="127">
        <v>0</v>
      </c>
      <c r="E80" s="127">
        <v>0</v>
      </c>
      <c r="F80" s="141">
        <f t="shared" si="1"/>
        <v>0</v>
      </c>
      <c r="K80" s="139"/>
      <c r="L80" s="140"/>
    </row>
    <row r="81" spans="1:12" x14ac:dyDescent="0.25">
      <c r="A81" t="s">
        <v>340</v>
      </c>
      <c r="B81" t="s">
        <v>1113</v>
      </c>
      <c r="C81" s="127">
        <v>0</v>
      </c>
      <c r="D81" s="127">
        <v>0</v>
      </c>
      <c r="E81" s="127">
        <v>0</v>
      </c>
      <c r="F81" s="141">
        <f t="shared" si="1"/>
        <v>0</v>
      </c>
      <c r="K81" s="139"/>
      <c r="L81" s="140"/>
    </row>
    <row r="82" spans="1:12" x14ac:dyDescent="0.25">
      <c r="A82" t="s">
        <v>956</v>
      </c>
      <c r="B82" t="s">
        <v>1064</v>
      </c>
      <c r="C82" s="127">
        <v>0</v>
      </c>
      <c r="D82" s="127">
        <v>13710012.600000001</v>
      </c>
      <c r="E82" s="127">
        <v>0</v>
      </c>
      <c r="F82" s="141">
        <f t="shared" si="1"/>
        <v>1</v>
      </c>
      <c r="K82" s="139"/>
      <c r="L82" s="140"/>
    </row>
    <row r="83" spans="1:12" x14ac:dyDescent="0.25">
      <c r="A83" t="s">
        <v>949</v>
      </c>
      <c r="B83" t="s">
        <v>1062</v>
      </c>
      <c r="C83" s="127">
        <v>0</v>
      </c>
      <c r="D83" s="127">
        <v>0</v>
      </c>
      <c r="E83" s="127">
        <v>4708519.96</v>
      </c>
      <c r="F83" s="141">
        <f t="shared" si="1"/>
        <v>1</v>
      </c>
      <c r="K83" s="139"/>
      <c r="L83" s="140"/>
    </row>
    <row r="84" spans="1:12" x14ac:dyDescent="0.25">
      <c r="A84" t="s">
        <v>1110</v>
      </c>
      <c r="B84" t="s">
        <v>1109</v>
      </c>
      <c r="C84" s="127">
        <v>0</v>
      </c>
      <c r="D84" s="127">
        <v>0</v>
      </c>
      <c r="E84" s="127">
        <v>0</v>
      </c>
      <c r="F84" s="141">
        <f t="shared" si="1"/>
        <v>0</v>
      </c>
      <c r="K84" s="139"/>
      <c r="L84" s="140"/>
    </row>
    <row r="85" spans="1:12" x14ac:dyDescent="0.25">
      <c r="A85" t="s">
        <v>1099</v>
      </c>
      <c r="B85" t="s">
        <v>1100</v>
      </c>
      <c r="C85" s="127">
        <v>1687164</v>
      </c>
      <c r="D85" s="127">
        <v>1687164</v>
      </c>
      <c r="E85" s="127">
        <v>1687164</v>
      </c>
      <c r="F85" s="141">
        <f t="shared" si="1"/>
        <v>3</v>
      </c>
      <c r="K85" s="139"/>
      <c r="L85" s="140"/>
    </row>
    <row r="86" spans="1:12" x14ac:dyDescent="0.25">
      <c r="A86" t="s">
        <v>693</v>
      </c>
      <c r="B86" t="s">
        <v>694</v>
      </c>
      <c r="C86" s="127">
        <v>0</v>
      </c>
      <c r="D86" s="127">
        <v>0</v>
      </c>
      <c r="E86" s="127">
        <v>0</v>
      </c>
      <c r="F86" s="141">
        <f t="shared" si="1"/>
        <v>0</v>
      </c>
      <c r="K86" s="139"/>
      <c r="L86" s="140"/>
    </row>
    <row r="87" spans="1:12" x14ac:dyDescent="0.25">
      <c r="A87" t="s">
        <v>841</v>
      </c>
      <c r="B87" t="s">
        <v>851</v>
      </c>
      <c r="C87" s="127">
        <v>0</v>
      </c>
      <c r="D87" s="127">
        <v>0</v>
      </c>
      <c r="E87" s="127">
        <v>0</v>
      </c>
      <c r="F87" s="141">
        <f t="shared" si="1"/>
        <v>0</v>
      </c>
      <c r="K87" s="139"/>
      <c r="L87" s="140"/>
    </row>
    <row r="88" spans="1:12" x14ac:dyDescent="0.25">
      <c r="A88" t="s">
        <v>364</v>
      </c>
      <c r="B88" t="s">
        <v>365</v>
      </c>
      <c r="C88" s="127">
        <v>0</v>
      </c>
      <c r="D88" s="127">
        <v>0</v>
      </c>
      <c r="E88" s="127">
        <v>0</v>
      </c>
      <c r="F88" s="141">
        <f t="shared" si="1"/>
        <v>0</v>
      </c>
      <c r="K88" s="139"/>
      <c r="L88" s="140"/>
    </row>
    <row r="89" spans="1:12" x14ac:dyDescent="0.25">
      <c r="A89" t="s">
        <v>371</v>
      </c>
      <c r="B89" t="s">
        <v>372</v>
      </c>
      <c r="C89" s="127">
        <v>0</v>
      </c>
      <c r="D89" s="127">
        <v>0</v>
      </c>
      <c r="E89" s="127">
        <v>0</v>
      </c>
      <c r="F89" s="141">
        <f t="shared" si="1"/>
        <v>0</v>
      </c>
      <c r="K89" s="139"/>
      <c r="L89" s="140"/>
    </row>
    <row r="90" spans="1:12" x14ac:dyDescent="0.25">
      <c r="A90" t="s">
        <v>369</v>
      </c>
      <c r="B90" t="s">
        <v>856</v>
      </c>
      <c r="C90" s="127">
        <v>0</v>
      </c>
      <c r="D90" s="127">
        <v>0</v>
      </c>
      <c r="E90" s="127">
        <v>51800</v>
      </c>
      <c r="F90" s="141">
        <f t="shared" si="1"/>
        <v>1</v>
      </c>
      <c r="K90" s="139"/>
      <c r="L90" s="140"/>
    </row>
    <row r="91" spans="1:12" x14ac:dyDescent="0.25">
      <c r="A91" t="s">
        <v>367</v>
      </c>
      <c r="B91" t="s">
        <v>368</v>
      </c>
      <c r="C91" s="127">
        <v>0</v>
      </c>
      <c r="D91" s="127">
        <v>0</v>
      </c>
      <c r="E91" s="127">
        <v>0</v>
      </c>
      <c r="F91" s="141">
        <f t="shared" si="1"/>
        <v>0</v>
      </c>
      <c r="K91" s="139"/>
      <c r="L91" s="140"/>
    </row>
    <row r="92" spans="1:12" x14ac:dyDescent="0.25">
      <c r="A92" t="s">
        <v>370</v>
      </c>
      <c r="B92" t="s">
        <v>746</v>
      </c>
      <c r="C92" s="127">
        <v>0</v>
      </c>
      <c r="D92" s="127">
        <v>0</v>
      </c>
      <c r="E92" s="127">
        <v>0</v>
      </c>
      <c r="F92" s="141">
        <f t="shared" si="1"/>
        <v>0</v>
      </c>
      <c r="K92" s="139"/>
      <c r="L92" s="140"/>
    </row>
    <row r="93" spans="1:12" x14ac:dyDescent="0.25">
      <c r="A93" t="s">
        <v>366</v>
      </c>
      <c r="B93" t="s">
        <v>745</v>
      </c>
      <c r="C93" s="127">
        <v>0</v>
      </c>
      <c r="D93" s="127">
        <v>0</v>
      </c>
      <c r="E93" s="127">
        <v>0</v>
      </c>
      <c r="F93" s="141">
        <f t="shared" si="1"/>
        <v>0</v>
      </c>
      <c r="K93" s="139"/>
      <c r="L93" s="140"/>
    </row>
    <row r="94" spans="1:12" x14ac:dyDescent="0.25">
      <c r="A94" t="s">
        <v>373</v>
      </c>
      <c r="B94" t="s">
        <v>374</v>
      </c>
      <c r="C94" s="127">
        <v>0</v>
      </c>
      <c r="D94" s="127">
        <v>0</v>
      </c>
      <c r="E94" s="127">
        <v>0</v>
      </c>
      <c r="F94" s="141">
        <f t="shared" si="1"/>
        <v>0</v>
      </c>
      <c r="K94" s="139"/>
      <c r="L94" s="140"/>
    </row>
    <row r="95" spans="1:12" x14ac:dyDescent="0.25">
      <c r="A95" t="s">
        <v>379</v>
      </c>
      <c r="B95" t="s">
        <v>380</v>
      </c>
      <c r="C95" s="127">
        <v>0</v>
      </c>
      <c r="D95" s="127">
        <v>0</v>
      </c>
      <c r="E95" s="127">
        <v>0</v>
      </c>
      <c r="F95" s="141">
        <f t="shared" si="1"/>
        <v>0</v>
      </c>
      <c r="K95" s="139"/>
      <c r="L95" s="140"/>
    </row>
    <row r="96" spans="1:12" x14ac:dyDescent="0.25">
      <c r="A96" t="s">
        <v>384</v>
      </c>
      <c r="B96" t="s">
        <v>764</v>
      </c>
      <c r="C96" s="127">
        <v>0</v>
      </c>
      <c r="D96" s="127">
        <v>0</v>
      </c>
      <c r="E96" s="127">
        <v>9826021</v>
      </c>
      <c r="F96" s="141">
        <f t="shared" si="1"/>
        <v>1</v>
      </c>
      <c r="K96" s="139"/>
      <c r="L96" s="140"/>
    </row>
    <row r="97" spans="1:12" x14ac:dyDescent="0.25">
      <c r="A97" t="s">
        <v>377</v>
      </c>
      <c r="B97" t="s">
        <v>378</v>
      </c>
      <c r="C97" s="127">
        <v>24983.75</v>
      </c>
      <c r="D97" s="127">
        <v>24983.75</v>
      </c>
      <c r="E97" s="127">
        <v>24983.75</v>
      </c>
      <c r="F97" s="141">
        <f t="shared" si="1"/>
        <v>3</v>
      </c>
      <c r="K97" s="139"/>
      <c r="L97" s="140"/>
    </row>
    <row r="98" spans="1:12" x14ac:dyDescent="0.25">
      <c r="A98" t="s">
        <v>376</v>
      </c>
      <c r="B98" t="s">
        <v>758</v>
      </c>
      <c r="C98" s="127">
        <v>0</v>
      </c>
      <c r="D98" s="127">
        <v>0</v>
      </c>
      <c r="E98" s="127">
        <v>0</v>
      </c>
      <c r="F98" s="141">
        <f t="shared" si="1"/>
        <v>0</v>
      </c>
      <c r="K98" s="139"/>
      <c r="L98" s="140"/>
    </row>
    <row r="99" spans="1:12" x14ac:dyDescent="0.25">
      <c r="A99" t="s">
        <v>382</v>
      </c>
      <c r="B99" t="s">
        <v>383</v>
      </c>
      <c r="C99" s="127">
        <v>0</v>
      </c>
      <c r="D99" s="127">
        <v>0</v>
      </c>
      <c r="E99" s="127">
        <v>0</v>
      </c>
      <c r="F99" s="141">
        <f t="shared" si="1"/>
        <v>0</v>
      </c>
      <c r="K99" s="139"/>
      <c r="L99" s="140"/>
    </row>
    <row r="100" spans="1:12" x14ac:dyDescent="0.25">
      <c r="A100" t="s">
        <v>682</v>
      </c>
      <c r="B100" t="s">
        <v>683</v>
      </c>
      <c r="C100" s="127">
        <v>869112</v>
      </c>
      <c r="D100" s="127">
        <v>869112</v>
      </c>
      <c r="E100" s="127">
        <v>869112</v>
      </c>
      <c r="F100" s="141">
        <f t="shared" si="1"/>
        <v>3</v>
      </c>
      <c r="K100" s="139"/>
      <c r="L100" s="140"/>
    </row>
    <row r="101" spans="1:12" x14ac:dyDescent="0.25">
      <c r="A101" t="s">
        <v>381</v>
      </c>
      <c r="B101" t="s">
        <v>744</v>
      </c>
      <c r="C101" s="127">
        <v>0</v>
      </c>
      <c r="D101" s="127">
        <v>0</v>
      </c>
      <c r="E101" s="127">
        <v>2398628.4300000002</v>
      </c>
      <c r="F101" s="141">
        <f t="shared" si="1"/>
        <v>1</v>
      </c>
      <c r="K101" s="139"/>
      <c r="L101" s="140"/>
    </row>
    <row r="102" spans="1:12" x14ac:dyDescent="0.25">
      <c r="A102" t="s">
        <v>534</v>
      </c>
      <c r="B102" t="s">
        <v>765</v>
      </c>
      <c r="C102" s="127">
        <v>0</v>
      </c>
      <c r="D102" s="127">
        <v>0</v>
      </c>
      <c r="E102" s="127">
        <v>0</v>
      </c>
      <c r="F102" s="141">
        <f t="shared" si="1"/>
        <v>0</v>
      </c>
      <c r="K102" s="139"/>
      <c r="L102" s="140"/>
    </row>
    <row r="103" spans="1:12" x14ac:dyDescent="0.25">
      <c r="A103" t="s">
        <v>538</v>
      </c>
      <c r="B103" t="s">
        <v>681</v>
      </c>
      <c r="C103" s="127">
        <v>0</v>
      </c>
      <c r="D103" s="127">
        <v>0</v>
      </c>
      <c r="E103" s="127">
        <v>0</v>
      </c>
      <c r="F103" s="141">
        <f t="shared" si="1"/>
        <v>0</v>
      </c>
      <c r="K103" s="139"/>
      <c r="L103" s="140"/>
    </row>
    <row r="104" spans="1:12" x14ac:dyDescent="0.25">
      <c r="A104" t="s">
        <v>390</v>
      </c>
      <c r="B104" t="s">
        <v>763</v>
      </c>
      <c r="C104" s="127">
        <v>0</v>
      </c>
      <c r="D104" s="127">
        <v>0</v>
      </c>
      <c r="E104" s="127">
        <v>8790481.8000000007</v>
      </c>
      <c r="F104" s="141">
        <f t="shared" si="1"/>
        <v>1</v>
      </c>
      <c r="K104" s="139"/>
      <c r="L104" s="140"/>
    </row>
    <row r="105" spans="1:12" x14ac:dyDescent="0.25">
      <c r="A105" t="s">
        <v>395</v>
      </c>
      <c r="B105" t="s">
        <v>760</v>
      </c>
      <c r="C105" s="127">
        <v>0</v>
      </c>
      <c r="D105" s="127">
        <v>0</v>
      </c>
      <c r="E105" s="127">
        <v>0</v>
      </c>
      <c r="F105" s="141">
        <f t="shared" si="1"/>
        <v>0</v>
      </c>
      <c r="K105" s="139"/>
      <c r="L105" s="140"/>
    </row>
    <row r="106" spans="1:12" x14ac:dyDescent="0.25">
      <c r="A106" t="s">
        <v>393</v>
      </c>
      <c r="B106" t="s">
        <v>394</v>
      </c>
      <c r="C106" s="127">
        <v>0</v>
      </c>
      <c r="D106" s="127">
        <v>0</v>
      </c>
      <c r="E106" s="127">
        <v>0</v>
      </c>
      <c r="F106" s="141">
        <f t="shared" si="1"/>
        <v>0</v>
      </c>
      <c r="K106" s="139"/>
      <c r="L106" s="140"/>
    </row>
    <row r="107" spans="1:12" x14ac:dyDescent="0.25">
      <c r="A107" t="s">
        <v>560</v>
      </c>
      <c r="B107" t="s">
        <v>535</v>
      </c>
      <c r="C107" s="127">
        <v>0</v>
      </c>
      <c r="D107" s="127">
        <v>0</v>
      </c>
      <c r="E107" s="127">
        <v>1300</v>
      </c>
      <c r="F107" s="141">
        <f t="shared" si="1"/>
        <v>1</v>
      </c>
      <c r="K107" s="139"/>
      <c r="L107" s="140"/>
    </row>
    <row r="108" spans="1:12" x14ac:dyDescent="0.25">
      <c r="A108" t="s">
        <v>391</v>
      </c>
      <c r="B108" t="s">
        <v>392</v>
      </c>
      <c r="C108" s="127">
        <v>0</v>
      </c>
      <c r="D108" s="127">
        <v>0</v>
      </c>
      <c r="E108" s="127">
        <v>0</v>
      </c>
      <c r="F108" s="141">
        <f t="shared" si="1"/>
        <v>0</v>
      </c>
      <c r="K108" s="139"/>
      <c r="L108" s="140"/>
    </row>
    <row r="109" spans="1:12" x14ac:dyDescent="0.25">
      <c r="A109" t="s">
        <v>396</v>
      </c>
      <c r="B109" t="s">
        <v>397</v>
      </c>
      <c r="C109" s="127">
        <v>0</v>
      </c>
      <c r="D109" s="127">
        <v>0</v>
      </c>
      <c r="E109" s="127">
        <v>0</v>
      </c>
      <c r="F109" s="141">
        <f t="shared" si="1"/>
        <v>0</v>
      </c>
      <c r="K109" s="139"/>
      <c r="L109" s="140"/>
    </row>
    <row r="110" spans="1:12" x14ac:dyDescent="0.25">
      <c r="A110" t="s">
        <v>686</v>
      </c>
      <c r="B110" t="s">
        <v>687</v>
      </c>
      <c r="C110" s="127">
        <v>0</v>
      </c>
      <c r="D110" s="127">
        <v>0</v>
      </c>
      <c r="E110" s="127">
        <v>0</v>
      </c>
      <c r="F110" s="141">
        <f t="shared" si="1"/>
        <v>0</v>
      </c>
      <c r="K110" s="139"/>
      <c r="L110" s="140"/>
    </row>
    <row r="111" spans="1:12" x14ac:dyDescent="0.25">
      <c r="A111" t="s">
        <v>360</v>
      </c>
      <c r="B111" t="s">
        <v>728</v>
      </c>
      <c r="C111" s="127">
        <v>0</v>
      </c>
      <c r="D111" s="127">
        <v>0</v>
      </c>
      <c r="E111" s="127">
        <v>0</v>
      </c>
      <c r="F111" s="141">
        <f t="shared" si="1"/>
        <v>0</v>
      </c>
      <c r="K111" s="139"/>
      <c r="L111" s="140"/>
    </row>
    <row r="112" spans="1:12" x14ac:dyDescent="0.25">
      <c r="A112" t="s">
        <v>359</v>
      </c>
      <c r="B112" t="s">
        <v>726</v>
      </c>
      <c r="C112" s="127">
        <v>0</v>
      </c>
      <c r="D112" s="127">
        <v>0</v>
      </c>
      <c r="E112" s="127">
        <v>21130962.350000001</v>
      </c>
      <c r="F112" s="141">
        <f t="shared" si="1"/>
        <v>1</v>
      </c>
      <c r="K112" s="139"/>
      <c r="L112" s="140"/>
    </row>
    <row r="113" spans="1:12" x14ac:dyDescent="0.25">
      <c r="A113" t="s">
        <v>362</v>
      </c>
      <c r="B113" t="s">
        <v>903</v>
      </c>
      <c r="C113" s="127">
        <v>0</v>
      </c>
      <c r="D113" s="127">
        <v>0</v>
      </c>
      <c r="E113" s="127">
        <v>0</v>
      </c>
      <c r="F113" s="141">
        <f t="shared" si="1"/>
        <v>0</v>
      </c>
      <c r="K113" s="139"/>
      <c r="L113" s="140"/>
    </row>
    <row r="114" spans="1:12" x14ac:dyDescent="0.25">
      <c r="A114" t="s">
        <v>762</v>
      </c>
      <c r="B114" t="s">
        <v>761</v>
      </c>
      <c r="C114" s="127">
        <v>4520000</v>
      </c>
      <c r="D114" s="127">
        <v>4520000</v>
      </c>
      <c r="E114" s="127">
        <v>4520000</v>
      </c>
      <c r="F114" s="141">
        <f t="shared" si="1"/>
        <v>3</v>
      </c>
      <c r="K114" s="139"/>
      <c r="L114" s="140"/>
    </row>
    <row r="115" spans="1:12" x14ac:dyDescent="0.25">
      <c r="A115" t="s">
        <v>404</v>
      </c>
      <c r="B115" t="s">
        <v>405</v>
      </c>
      <c r="C115" s="127">
        <v>0</v>
      </c>
      <c r="D115" s="127">
        <v>0</v>
      </c>
      <c r="E115" s="127">
        <v>0</v>
      </c>
      <c r="F115" s="141">
        <f t="shared" si="1"/>
        <v>0</v>
      </c>
      <c r="K115" s="139"/>
      <c r="L115" s="140"/>
    </row>
    <row r="116" spans="1:12" x14ac:dyDescent="0.25">
      <c r="A116" t="s">
        <v>422</v>
      </c>
      <c r="B116" t="s">
        <v>905</v>
      </c>
      <c r="C116" s="127">
        <v>0</v>
      </c>
      <c r="D116" s="127">
        <v>0</v>
      </c>
      <c r="E116" s="127">
        <v>0</v>
      </c>
      <c r="F116" s="141">
        <f t="shared" si="1"/>
        <v>0</v>
      </c>
      <c r="K116" s="139"/>
      <c r="L116" s="140"/>
    </row>
    <row r="117" spans="1:12" x14ac:dyDescent="0.25">
      <c r="A117" t="s">
        <v>401</v>
      </c>
      <c r="B117" t="s">
        <v>759</v>
      </c>
      <c r="C117" s="127">
        <v>0</v>
      </c>
      <c r="D117" s="127">
        <v>0</v>
      </c>
      <c r="E117" s="127">
        <v>0</v>
      </c>
      <c r="F117" s="141">
        <f t="shared" si="1"/>
        <v>0</v>
      </c>
      <c r="K117" s="139"/>
      <c r="L117" s="140"/>
    </row>
    <row r="118" spans="1:12" x14ac:dyDescent="0.25">
      <c r="A118" t="s">
        <v>409</v>
      </c>
      <c r="B118" t="s">
        <v>410</v>
      </c>
      <c r="C118" s="127">
        <v>0</v>
      </c>
      <c r="D118" s="127">
        <v>0</v>
      </c>
      <c r="E118" s="127">
        <v>0</v>
      </c>
      <c r="F118" s="141">
        <f t="shared" si="1"/>
        <v>0</v>
      </c>
      <c r="K118" s="139"/>
      <c r="L118" s="140"/>
    </row>
    <row r="119" spans="1:12" x14ac:dyDescent="0.25">
      <c r="A119" t="s">
        <v>418</v>
      </c>
      <c r="B119" t="s">
        <v>419</v>
      </c>
      <c r="C119" s="127">
        <v>336691.4</v>
      </c>
      <c r="D119" s="127">
        <v>286691.40000000002</v>
      </c>
      <c r="E119" s="127">
        <v>236691.4</v>
      </c>
      <c r="F119" s="141">
        <f t="shared" si="1"/>
        <v>3</v>
      </c>
      <c r="K119" s="139"/>
      <c r="L119" s="140"/>
    </row>
    <row r="120" spans="1:12" x14ac:dyDescent="0.25">
      <c r="A120" t="s">
        <v>531</v>
      </c>
      <c r="B120" t="s">
        <v>532</v>
      </c>
      <c r="C120" s="127">
        <v>170262.5</v>
      </c>
      <c r="D120" s="127">
        <v>170262.5</v>
      </c>
      <c r="E120" s="127">
        <v>170262.5</v>
      </c>
      <c r="F120" s="141">
        <f t="shared" si="1"/>
        <v>3</v>
      </c>
      <c r="K120" s="139"/>
      <c r="L120" s="140"/>
    </row>
    <row r="121" spans="1:12" x14ac:dyDescent="0.25">
      <c r="A121" t="s">
        <v>420</v>
      </c>
      <c r="B121" t="s">
        <v>421</v>
      </c>
      <c r="C121" s="127">
        <v>0</v>
      </c>
      <c r="D121" s="127">
        <v>0</v>
      </c>
      <c r="E121" s="127">
        <v>0</v>
      </c>
      <c r="F121" s="141">
        <f t="shared" si="1"/>
        <v>0</v>
      </c>
      <c r="K121" s="139"/>
      <c r="L121" s="140"/>
    </row>
    <row r="122" spans="1:12" x14ac:dyDescent="0.25">
      <c r="A122" t="s">
        <v>413</v>
      </c>
      <c r="B122" t="s">
        <v>414</v>
      </c>
      <c r="C122" s="127">
        <v>0</v>
      </c>
      <c r="D122" s="127">
        <v>0</v>
      </c>
      <c r="E122" s="127">
        <v>27628536.68</v>
      </c>
      <c r="F122" s="141">
        <f t="shared" si="1"/>
        <v>1</v>
      </c>
      <c r="K122" s="139"/>
      <c r="L122" s="140"/>
    </row>
    <row r="123" spans="1:12" x14ac:dyDescent="0.25">
      <c r="A123" t="s">
        <v>743</v>
      </c>
      <c r="B123" t="s">
        <v>742</v>
      </c>
      <c r="C123" s="127">
        <v>42029.5</v>
      </c>
      <c r="D123" s="127">
        <v>0</v>
      </c>
      <c r="E123" s="127">
        <v>42029.5</v>
      </c>
      <c r="F123" s="141">
        <f t="shared" si="1"/>
        <v>2</v>
      </c>
      <c r="K123" s="139"/>
      <c r="L123" s="140"/>
    </row>
    <row r="124" spans="1:12" x14ac:dyDescent="0.25">
      <c r="A124" t="s">
        <v>399</v>
      </c>
      <c r="B124" t="s">
        <v>400</v>
      </c>
      <c r="C124" s="127">
        <v>0</v>
      </c>
      <c r="D124" s="127">
        <v>0</v>
      </c>
      <c r="E124" s="127">
        <v>2548191.5699999998</v>
      </c>
      <c r="F124" s="141">
        <f t="shared" si="1"/>
        <v>1</v>
      </c>
      <c r="K124" s="139"/>
      <c r="L124" s="140"/>
    </row>
    <row r="125" spans="1:12" x14ac:dyDescent="0.25">
      <c r="A125" t="s">
        <v>424</v>
      </c>
      <c r="B125" t="s">
        <v>425</v>
      </c>
      <c r="C125" s="127">
        <v>0</v>
      </c>
      <c r="D125" s="127">
        <v>0</v>
      </c>
      <c r="E125" s="127">
        <v>0</v>
      </c>
      <c r="F125" s="141">
        <f t="shared" si="1"/>
        <v>0</v>
      </c>
      <c r="K125" s="139"/>
      <c r="L125" s="140"/>
    </row>
    <row r="126" spans="1:12" x14ac:dyDescent="0.25">
      <c r="A126" t="s">
        <v>415</v>
      </c>
      <c r="B126" t="s">
        <v>416</v>
      </c>
      <c r="C126" s="127">
        <v>0</v>
      </c>
      <c r="D126" s="127">
        <v>0</v>
      </c>
      <c r="E126" s="127">
        <v>0</v>
      </c>
      <c r="F126" s="141">
        <f t="shared" si="1"/>
        <v>0</v>
      </c>
      <c r="K126" s="139"/>
      <c r="L126" s="140"/>
    </row>
    <row r="127" spans="1:12" x14ac:dyDescent="0.25">
      <c r="A127" t="s">
        <v>423</v>
      </c>
      <c r="B127" t="s">
        <v>741</v>
      </c>
      <c r="C127" s="127">
        <v>0</v>
      </c>
      <c r="D127" s="127">
        <v>0</v>
      </c>
      <c r="E127" s="127">
        <v>0</v>
      </c>
      <c r="F127" s="141">
        <f t="shared" si="1"/>
        <v>0</v>
      </c>
      <c r="K127" s="139"/>
      <c r="L127" s="140"/>
    </row>
    <row r="128" spans="1:12" x14ac:dyDescent="0.25">
      <c r="A128" t="s">
        <v>406</v>
      </c>
      <c r="B128" t="s">
        <v>847</v>
      </c>
      <c r="C128" s="127">
        <v>0</v>
      </c>
      <c r="D128" s="127">
        <v>0</v>
      </c>
      <c r="E128" s="127">
        <v>0</v>
      </c>
      <c r="F128" s="141">
        <f t="shared" si="1"/>
        <v>0</v>
      </c>
      <c r="K128" s="139"/>
      <c r="L128" s="140"/>
    </row>
    <row r="129" spans="1:16" x14ac:dyDescent="0.25">
      <c r="A129" t="s">
        <v>407</v>
      </c>
      <c r="B129" t="s">
        <v>408</v>
      </c>
      <c r="C129" s="127">
        <v>0</v>
      </c>
      <c r="D129" s="127">
        <v>0</v>
      </c>
      <c r="E129" s="127">
        <v>0</v>
      </c>
      <c r="F129" s="141">
        <f t="shared" si="1"/>
        <v>0</v>
      </c>
      <c r="K129" s="139"/>
      <c r="L129" s="140"/>
    </row>
    <row r="130" spans="1:16" x14ac:dyDescent="0.25">
      <c r="A130" t="s">
        <v>411</v>
      </c>
      <c r="B130" t="s">
        <v>412</v>
      </c>
      <c r="C130" s="127">
        <v>2551947.5099999998</v>
      </c>
      <c r="D130" s="127">
        <v>0</v>
      </c>
      <c r="E130" s="127">
        <v>0</v>
      </c>
      <c r="F130" s="141">
        <f t="shared" si="1"/>
        <v>1</v>
      </c>
      <c r="K130" s="139"/>
      <c r="L130" s="140"/>
    </row>
    <row r="131" spans="1:16" x14ac:dyDescent="0.25">
      <c r="A131" t="s">
        <v>740</v>
      </c>
      <c r="B131" t="s">
        <v>739</v>
      </c>
      <c r="C131" s="127">
        <v>0.17</v>
      </c>
      <c r="D131" s="127">
        <v>0.17</v>
      </c>
      <c r="E131" s="127">
        <v>0.17</v>
      </c>
      <c r="F131" s="141">
        <f t="shared" ref="F131:F194" si="2">COUNTIF(C131:E131,"&gt;0")</f>
        <v>3</v>
      </c>
      <c r="K131" s="139"/>
      <c r="L131" s="140"/>
    </row>
    <row r="132" spans="1:16" x14ac:dyDescent="0.25">
      <c r="A132" t="s">
        <v>402</v>
      </c>
      <c r="B132" t="s">
        <v>403</v>
      </c>
      <c r="C132" s="127">
        <v>0</v>
      </c>
      <c r="D132" s="127">
        <v>0</v>
      </c>
      <c r="E132" s="127">
        <v>0</v>
      </c>
      <c r="F132" s="141">
        <f t="shared" si="2"/>
        <v>0</v>
      </c>
      <c r="K132" s="139"/>
      <c r="L132" s="140"/>
    </row>
    <row r="133" spans="1:16" x14ac:dyDescent="0.25">
      <c r="A133" t="s">
        <v>314</v>
      </c>
      <c r="B133" t="s">
        <v>930</v>
      </c>
      <c r="C133" s="127">
        <v>0</v>
      </c>
      <c r="D133" s="127">
        <v>0</v>
      </c>
      <c r="E133" s="127">
        <v>0</v>
      </c>
      <c r="F133" s="141">
        <f t="shared" si="2"/>
        <v>0</v>
      </c>
      <c r="K133" s="139"/>
      <c r="L133" s="140"/>
    </row>
    <row r="134" spans="1:16" x14ac:dyDescent="0.25">
      <c r="A134" t="s">
        <v>684</v>
      </c>
      <c r="B134" t="s">
        <v>685</v>
      </c>
      <c r="C134" s="127">
        <v>0</v>
      </c>
      <c r="D134" s="127">
        <v>0</v>
      </c>
      <c r="E134" s="127">
        <v>0</v>
      </c>
      <c r="F134" s="141">
        <f t="shared" si="2"/>
        <v>0</v>
      </c>
      <c r="K134" s="139"/>
      <c r="L134" s="140"/>
    </row>
    <row r="135" spans="1:16" x14ac:dyDescent="0.25">
      <c r="A135" t="s">
        <v>536</v>
      </c>
      <c r="B135" t="s">
        <v>537</v>
      </c>
      <c r="C135" s="127">
        <v>0</v>
      </c>
      <c r="D135" s="127">
        <v>0</v>
      </c>
      <c r="E135" s="127">
        <v>3000</v>
      </c>
      <c r="F135" s="141">
        <f t="shared" si="2"/>
        <v>1</v>
      </c>
      <c r="K135" s="139"/>
      <c r="L135" s="140"/>
    </row>
    <row r="136" spans="1:16" x14ac:dyDescent="0.25">
      <c r="A136" t="s">
        <v>695</v>
      </c>
      <c r="B136" t="s">
        <v>1111</v>
      </c>
      <c r="C136" s="127">
        <v>0</v>
      </c>
      <c r="D136" s="127">
        <v>0</v>
      </c>
      <c r="E136" s="127">
        <v>0</v>
      </c>
      <c r="F136" s="141">
        <f t="shared" si="2"/>
        <v>0</v>
      </c>
      <c r="K136" s="139"/>
      <c r="L136" s="140"/>
    </row>
    <row r="137" spans="1:16" x14ac:dyDescent="0.25">
      <c r="A137" t="s">
        <v>990</v>
      </c>
      <c r="B137" t="s">
        <v>995</v>
      </c>
      <c r="C137" s="127">
        <v>2851392.76</v>
      </c>
      <c r="D137" s="127">
        <v>2851392.76</v>
      </c>
      <c r="E137" s="127">
        <v>2851392.76</v>
      </c>
      <c r="F137" s="141">
        <f t="shared" si="2"/>
        <v>3</v>
      </c>
      <c r="K137" s="139"/>
      <c r="L137" s="140"/>
      <c r="P137">
        <v>0</v>
      </c>
    </row>
    <row r="138" spans="1:16" x14ac:dyDescent="0.25">
      <c r="A138" t="s">
        <v>979</v>
      </c>
      <c r="B138" t="s">
        <v>692</v>
      </c>
      <c r="C138" s="127">
        <v>0</v>
      </c>
      <c r="D138" s="127">
        <v>0</v>
      </c>
      <c r="E138" s="127">
        <v>55000</v>
      </c>
      <c r="F138" s="141">
        <f t="shared" si="2"/>
        <v>1</v>
      </c>
      <c r="K138" s="139"/>
      <c r="L138" s="140"/>
    </row>
    <row r="139" spans="1:16" x14ac:dyDescent="0.25">
      <c r="A139" t="s">
        <v>1078</v>
      </c>
      <c r="B139" t="s">
        <v>1112</v>
      </c>
      <c r="C139" s="127">
        <v>0</v>
      </c>
      <c r="D139" s="127">
        <v>0</v>
      </c>
      <c r="E139" s="127">
        <v>0</v>
      </c>
      <c r="F139" s="141">
        <f t="shared" si="2"/>
        <v>0</v>
      </c>
      <c r="K139" s="139"/>
      <c r="L139" s="140"/>
    </row>
    <row r="140" spans="1:16" x14ac:dyDescent="0.25">
      <c r="A140" t="s">
        <v>426</v>
      </c>
      <c r="B140" t="s">
        <v>427</v>
      </c>
      <c r="C140" s="127">
        <v>0</v>
      </c>
      <c r="D140" s="127">
        <v>0</v>
      </c>
      <c r="E140" s="127">
        <v>0</v>
      </c>
      <c r="F140" s="141">
        <f t="shared" si="2"/>
        <v>0</v>
      </c>
      <c r="K140" s="139"/>
      <c r="L140" s="140"/>
    </row>
    <row r="141" spans="1:16" x14ac:dyDescent="0.25">
      <c r="A141" t="s">
        <v>1068</v>
      </c>
      <c r="B141" t="s">
        <v>1070</v>
      </c>
      <c r="C141" s="127">
        <v>0</v>
      </c>
      <c r="D141" s="127">
        <v>0</v>
      </c>
      <c r="E141" s="127">
        <v>294863.12000000011</v>
      </c>
      <c r="F141" s="141">
        <f t="shared" si="2"/>
        <v>1</v>
      </c>
      <c r="K141" s="139"/>
      <c r="L141" s="140"/>
    </row>
    <row r="142" spans="1:16" x14ac:dyDescent="0.25">
      <c r="A142" t="s">
        <v>559</v>
      </c>
      <c r="B142" t="s">
        <v>389</v>
      </c>
      <c r="C142" s="127">
        <v>0</v>
      </c>
      <c r="D142" s="127">
        <v>0</v>
      </c>
      <c r="E142" s="127">
        <v>10000</v>
      </c>
      <c r="F142" s="141">
        <f t="shared" si="2"/>
        <v>1</v>
      </c>
      <c r="K142" s="139"/>
      <c r="L142" s="140"/>
    </row>
    <row r="143" spans="1:16" x14ac:dyDescent="0.25">
      <c r="A143" t="s">
        <v>978</v>
      </c>
      <c r="B143" t="s">
        <v>1123</v>
      </c>
      <c r="C143" s="127">
        <v>0</v>
      </c>
      <c r="D143" s="127">
        <v>0</v>
      </c>
      <c r="E143" s="127">
        <v>11786142.57</v>
      </c>
      <c r="F143" s="141">
        <f t="shared" si="2"/>
        <v>1</v>
      </c>
      <c r="K143" s="139"/>
      <c r="L143" s="140"/>
    </row>
    <row r="144" spans="1:16" x14ac:dyDescent="0.25">
      <c r="A144" t="s">
        <v>230</v>
      </c>
      <c r="B144" t="s">
        <v>231</v>
      </c>
      <c r="C144" s="127">
        <v>0</v>
      </c>
      <c r="D144" s="127">
        <v>0</v>
      </c>
      <c r="E144" s="127">
        <v>0</v>
      </c>
      <c r="F144" s="141">
        <f t="shared" si="2"/>
        <v>0</v>
      </c>
      <c r="K144" s="139"/>
      <c r="L144" s="140"/>
    </row>
    <row r="145" spans="1:12" x14ac:dyDescent="0.25">
      <c r="A145" t="s">
        <v>222</v>
      </c>
      <c r="B145" t="s">
        <v>223</v>
      </c>
      <c r="C145" s="127">
        <v>0</v>
      </c>
      <c r="D145" s="127">
        <v>0</v>
      </c>
      <c r="E145" s="127">
        <v>0</v>
      </c>
      <c r="F145" s="141">
        <f t="shared" si="2"/>
        <v>0</v>
      </c>
      <c r="K145" s="139"/>
      <c r="L145" s="140"/>
    </row>
    <row r="146" spans="1:12" x14ac:dyDescent="0.25">
      <c r="A146" t="s">
        <v>199</v>
      </c>
      <c r="B146" t="s">
        <v>748</v>
      </c>
      <c r="C146" s="127">
        <v>0</v>
      </c>
      <c r="D146" s="127">
        <v>0</v>
      </c>
      <c r="E146" s="127">
        <v>0</v>
      </c>
      <c r="F146" s="141">
        <f t="shared" si="2"/>
        <v>0</v>
      </c>
      <c r="K146" s="139"/>
      <c r="L146" s="140"/>
    </row>
    <row r="147" spans="1:12" x14ac:dyDescent="0.25">
      <c r="A147" t="s">
        <v>212</v>
      </c>
      <c r="B147" t="s">
        <v>213</v>
      </c>
      <c r="C147" s="127">
        <v>0</v>
      </c>
      <c r="D147" s="127">
        <v>0</v>
      </c>
      <c r="E147" s="127">
        <v>0</v>
      </c>
      <c r="F147" s="141">
        <f t="shared" si="2"/>
        <v>0</v>
      </c>
      <c r="K147" s="139"/>
      <c r="L147" s="140"/>
    </row>
    <row r="148" spans="1:12" x14ac:dyDescent="0.25">
      <c r="A148" t="s">
        <v>210</v>
      </c>
      <c r="B148" t="s">
        <v>211</v>
      </c>
      <c r="C148" s="127">
        <v>4344881.5999999996</v>
      </c>
      <c r="D148" s="127">
        <v>4344881.5999999996</v>
      </c>
      <c r="E148" s="127">
        <v>4344881.5999999996</v>
      </c>
      <c r="F148" s="141">
        <f t="shared" si="2"/>
        <v>3</v>
      </c>
      <c r="K148" s="139"/>
      <c r="L148" s="140"/>
    </row>
    <row r="149" spans="1:12" x14ac:dyDescent="0.25">
      <c r="A149" t="s">
        <v>236</v>
      </c>
      <c r="B149" t="s">
        <v>237</v>
      </c>
      <c r="C149" s="127">
        <v>0</v>
      </c>
      <c r="D149" s="127">
        <v>0</v>
      </c>
      <c r="E149" s="127">
        <v>0</v>
      </c>
      <c r="F149" s="141">
        <f t="shared" si="2"/>
        <v>0</v>
      </c>
      <c r="K149" s="139"/>
      <c r="L149" s="140"/>
    </row>
    <row r="150" spans="1:12" x14ac:dyDescent="0.25">
      <c r="A150" t="s">
        <v>854</v>
      </c>
      <c r="B150" t="s">
        <v>855</v>
      </c>
      <c r="C150" s="127">
        <v>0</v>
      </c>
      <c r="D150" s="127">
        <v>0</v>
      </c>
      <c r="E150" s="127">
        <v>0</v>
      </c>
      <c r="F150" s="141">
        <f t="shared" si="2"/>
        <v>0</v>
      </c>
      <c r="K150" s="139"/>
      <c r="L150" s="140"/>
    </row>
    <row r="151" spans="1:12" x14ac:dyDescent="0.25">
      <c r="A151" t="s">
        <v>204</v>
      </c>
      <c r="B151" t="s">
        <v>205</v>
      </c>
      <c r="C151" s="127">
        <v>0.09</v>
      </c>
      <c r="D151" s="127">
        <v>0.09</v>
      </c>
      <c r="E151" s="127">
        <v>0.09</v>
      </c>
      <c r="F151" s="141">
        <f t="shared" si="2"/>
        <v>3</v>
      </c>
      <c r="K151" s="139"/>
      <c r="L151" s="140"/>
    </row>
    <row r="152" spans="1:12" x14ac:dyDescent="0.25">
      <c r="A152" t="s">
        <v>200</v>
      </c>
      <c r="B152" t="s">
        <v>201</v>
      </c>
      <c r="C152" s="127">
        <v>0</v>
      </c>
      <c r="D152" s="127">
        <v>0</v>
      </c>
      <c r="E152" s="127">
        <v>0</v>
      </c>
      <c r="F152" s="141">
        <f t="shared" si="2"/>
        <v>0</v>
      </c>
      <c r="K152" s="139"/>
      <c r="L152" s="140"/>
    </row>
    <row r="153" spans="1:12" x14ac:dyDescent="0.25">
      <c r="A153" t="s">
        <v>234</v>
      </c>
      <c r="B153" t="s">
        <v>235</v>
      </c>
      <c r="C153" s="127">
        <v>0</v>
      </c>
      <c r="D153" s="127">
        <v>0</v>
      </c>
      <c r="E153" s="127">
        <v>0</v>
      </c>
      <c r="F153" s="141">
        <f t="shared" si="2"/>
        <v>0</v>
      </c>
      <c r="K153" s="139"/>
      <c r="L153" s="140"/>
    </row>
    <row r="154" spans="1:12" x14ac:dyDescent="0.25">
      <c r="A154" t="s">
        <v>220</v>
      </c>
      <c r="B154" t="s">
        <v>899</v>
      </c>
      <c r="C154" s="127">
        <v>1848470.91</v>
      </c>
      <c r="D154" s="127">
        <v>1848470.91</v>
      </c>
      <c r="E154" s="127">
        <v>1848470.91</v>
      </c>
      <c r="F154" s="141">
        <f t="shared" si="2"/>
        <v>3</v>
      </c>
      <c r="K154" s="139"/>
      <c r="L154" s="140"/>
    </row>
    <row r="155" spans="1:12" x14ac:dyDescent="0.25">
      <c r="A155" t="s">
        <v>214</v>
      </c>
      <c r="B155" t="s">
        <v>215</v>
      </c>
      <c r="C155" s="127">
        <v>1310436.25</v>
      </c>
      <c r="D155" s="127">
        <v>1310436.25</v>
      </c>
      <c r="E155" s="127">
        <v>1310436.25</v>
      </c>
      <c r="F155" s="141">
        <f t="shared" si="2"/>
        <v>3</v>
      </c>
      <c r="K155" s="139"/>
      <c r="L155" s="140"/>
    </row>
    <row r="156" spans="1:12" x14ac:dyDescent="0.25">
      <c r="A156" t="s">
        <v>193</v>
      </c>
      <c r="B156" t="s">
        <v>194</v>
      </c>
      <c r="C156" s="127">
        <v>0</v>
      </c>
      <c r="D156" s="127">
        <v>0</v>
      </c>
      <c r="E156" s="127">
        <v>0</v>
      </c>
      <c r="F156" s="141">
        <f t="shared" si="2"/>
        <v>0</v>
      </c>
      <c r="K156" s="139"/>
      <c r="L156" s="140"/>
    </row>
    <row r="157" spans="1:12" x14ac:dyDescent="0.25">
      <c r="A157" t="s">
        <v>228</v>
      </c>
      <c r="B157" t="s">
        <v>229</v>
      </c>
      <c r="C157" s="127">
        <v>0</v>
      </c>
      <c r="D157" s="127">
        <v>0</v>
      </c>
      <c r="E157" s="127">
        <v>0</v>
      </c>
      <c r="F157" s="141">
        <f t="shared" si="2"/>
        <v>0</v>
      </c>
      <c r="K157" s="139"/>
      <c r="L157" s="140"/>
    </row>
    <row r="158" spans="1:12" x14ac:dyDescent="0.25">
      <c r="A158" t="s">
        <v>197</v>
      </c>
      <c r="B158" t="s">
        <v>198</v>
      </c>
      <c r="C158" s="127">
        <v>0</v>
      </c>
      <c r="D158" s="127">
        <v>0</v>
      </c>
      <c r="E158" s="127">
        <v>0</v>
      </c>
      <c r="F158" s="141">
        <f t="shared" si="2"/>
        <v>0</v>
      </c>
      <c r="K158" s="139"/>
      <c r="L158" s="140"/>
    </row>
    <row r="159" spans="1:12" x14ac:dyDescent="0.25">
      <c r="A159" t="s">
        <v>226</v>
      </c>
      <c r="B159" t="s">
        <v>227</v>
      </c>
      <c r="C159" s="127">
        <v>0</v>
      </c>
      <c r="D159" s="127">
        <v>0</v>
      </c>
      <c r="E159" s="127">
        <v>0</v>
      </c>
      <c r="F159" s="141">
        <f t="shared" si="2"/>
        <v>0</v>
      </c>
      <c r="K159" s="139"/>
      <c r="L159" s="140"/>
    </row>
    <row r="160" spans="1:12" x14ac:dyDescent="0.25">
      <c r="A160" t="s">
        <v>216</v>
      </c>
      <c r="B160" t="s">
        <v>217</v>
      </c>
      <c r="C160" s="127">
        <v>0</v>
      </c>
      <c r="D160" s="127">
        <v>0</v>
      </c>
      <c r="E160" s="127">
        <v>6930670.7000000011</v>
      </c>
      <c r="F160" s="141">
        <f t="shared" si="2"/>
        <v>1</v>
      </c>
      <c r="K160" s="139"/>
      <c r="L160" s="140"/>
    </row>
    <row r="161" spans="1:12" x14ac:dyDescent="0.25">
      <c r="A161" t="s">
        <v>224</v>
      </c>
      <c r="B161" t="s">
        <v>225</v>
      </c>
      <c r="C161" s="127">
        <v>0</v>
      </c>
      <c r="D161" s="127">
        <v>0</v>
      </c>
      <c r="E161" s="127">
        <v>0</v>
      </c>
      <c r="F161" s="141">
        <f t="shared" si="2"/>
        <v>0</v>
      </c>
      <c r="K161" s="139"/>
      <c r="L161" s="140"/>
    </row>
    <row r="162" spans="1:12" x14ac:dyDescent="0.25">
      <c r="A162" t="s">
        <v>218</v>
      </c>
      <c r="B162" t="s">
        <v>219</v>
      </c>
      <c r="C162" s="127">
        <v>0</v>
      </c>
      <c r="D162" s="127">
        <v>0</v>
      </c>
      <c r="E162" s="127">
        <v>0</v>
      </c>
      <c r="F162" s="141">
        <f t="shared" si="2"/>
        <v>0</v>
      </c>
      <c r="K162" s="139"/>
      <c r="L162" s="140"/>
    </row>
    <row r="163" spans="1:12" x14ac:dyDescent="0.25">
      <c r="A163" t="s">
        <v>195</v>
      </c>
      <c r="B163" t="s">
        <v>196</v>
      </c>
      <c r="C163" s="127">
        <v>0</v>
      </c>
      <c r="D163" s="127">
        <v>0</v>
      </c>
      <c r="E163" s="127">
        <v>0</v>
      </c>
      <c r="F163" s="141">
        <f t="shared" si="2"/>
        <v>0</v>
      </c>
      <c r="K163" s="139"/>
      <c r="L163" s="140"/>
    </row>
    <row r="164" spans="1:12" x14ac:dyDescent="0.25">
      <c r="A164" t="s">
        <v>206</v>
      </c>
      <c r="B164" t="s">
        <v>207</v>
      </c>
      <c r="C164" s="127">
        <v>0</v>
      </c>
      <c r="D164" s="127">
        <v>0</v>
      </c>
      <c r="E164" s="127">
        <v>0</v>
      </c>
      <c r="F164" s="141">
        <f t="shared" si="2"/>
        <v>0</v>
      </c>
      <c r="K164" s="139"/>
      <c r="L164" s="140"/>
    </row>
    <row r="165" spans="1:12" x14ac:dyDescent="0.25">
      <c r="A165" t="s">
        <v>232</v>
      </c>
      <c r="B165" t="s">
        <v>233</v>
      </c>
      <c r="C165" s="127">
        <v>0</v>
      </c>
      <c r="D165" s="127">
        <v>0</v>
      </c>
      <c r="E165" s="127">
        <v>0</v>
      </c>
      <c r="F165" s="141">
        <f t="shared" si="2"/>
        <v>0</v>
      </c>
      <c r="K165" s="139"/>
      <c r="L165" s="140"/>
    </row>
    <row r="166" spans="1:12" x14ac:dyDescent="0.25">
      <c r="A166" t="s">
        <v>192</v>
      </c>
      <c r="B166" t="s">
        <v>664</v>
      </c>
      <c r="C166" s="127">
        <v>0</v>
      </c>
      <c r="D166" s="127">
        <v>0</v>
      </c>
      <c r="E166" s="127">
        <v>0</v>
      </c>
      <c r="F166" s="141">
        <f t="shared" si="2"/>
        <v>0</v>
      </c>
      <c r="K166" s="139"/>
      <c r="L166" s="140"/>
    </row>
    <row r="167" spans="1:12" x14ac:dyDescent="0.25">
      <c r="A167" t="s">
        <v>181</v>
      </c>
      <c r="B167" t="s">
        <v>182</v>
      </c>
      <c r="C167" s="127">
        <v>0</v>
      </c>
      <c r="D167" s="127">
        <v>0</v>
      </c>
      <c r="E167" s="127">
        <v>0</v>
      </c>
      <c r="F167" s="141">
        <f t="shared" si="2"/>
        <v>0</v>
      </c>
      <c r="K167" s="139"/>
      <c r="L167" s="140"/>
    </row>
    <row r="168" spans="1:12" x14ac:dyDescent="0.25">
      <c r="A168" t="s">
        <v>174</v>
      </c>
      <c r="B168" t="s">
        <v>175</v>
      </c>
      <c r="C168" s="127">
        <v>0</v>
      </c>
      <c r="D168" s="127">
        <v>0</v>
      </c>
      <c r="E168" s="127">
        <v>0</v>
      </c>
      <c r="F168" s="141">
        <f t="shared" si="2"/>
        <v>0</v>
      </c>
      <c r="K168" s="139"/>
      <c r="L168" s="140"/>
    </row>
    <row r="169" spans="1:12" x14ac:dyDescent="0.25">
      <c r="A169" t="s">
        <v>122</v>
      </c>
      <c r="B169" t="s">
        <v>123</v>
      </c>
      <c r="C169" s="127">
        <v>0</v>
      </c>
      <c r="D169" s="127">
        <v>0</v>
      </c>
      <c r="E169" s="127">
        <v>0</v>
      </c>
      <c r="F169" s="141">
        <f t="shared" si="2"/>
        <v>0</v>
      </c>
      <c r="K169" s="139"/>
      <c r="L169" s="140"/>
    </row>
    <row r="170" spans="1:12" x14ac:dyDescent="0.25">
      <c r="A170" t="s">
        <v>176</v>
      </c>
      <c r="B170" t="s">
        <v>754</v>
      </c>
      <c r="C170" s="127">
        <v>0</v>
      </c>
      <c r="D170" s="127">
        <v>0</v>
      </c>
      <c r="E170" s="127">
        <v>0</v>
      </c>
      <c r="F170" s="141">
        <f t="shared" si="2"/>
        <v>0</v>
      </c>
      <c r="K170" s="139"/>
      <c r="L170" s="140"/>
    </row>
    <row r="171" spans="1:12" x14ac:dyDescent="0.25">
      <c r="A171" t="s">
        <v>184</v>
      </c>
      <c r="B171" t="s">
        <v>753</v>
      </c>
      <c r="C171" s="127">
        <v>0</v>
      </c>
      <c r="D171" s="127">
        <v>0</v>
      </c>
      <c r="E171" s="127">
        <v>0</v>
      </c>
      <c r="F171" s="141">
        <f t="shared" si="2"/>
        <v>0</v>
      </c>
      <c r="K171" s="139"/>
      <c r="L171" s="140"/>
    </row>
    <row r="172" spans="1:12" x14ac:dyDescent="0.25">
      <c r="A172" t="s">
        <v>860</v>
      </c>
      <c r="B172" t="s">
        <v>861</v>
      </c>
      <c r="C172" s="127">
        <v>0</v>
      </c>
      <c r="D172" s="127">
        <v>0</v>
      </c>
      <c r="E172" s="127">
        <v>0</v>
      </c>
      <c r="F172" s="141">
        <f t="shared" si="2"/>
        <v>0</v>
      </c>
      <c r="K172" s="139"/>
      <c r="L172" s="140"/>
    </row>
    <row r="173" spans="1:12" x14ac:dyDescent="0.25">
      <c r="A173" t="s">
        <v>177</v>
      </c>
      <c r="B173" t="s">
        <v>846</v>
      </c>
      <c r="C173" s="127">
        <v>0</v>
      </c>
      <c r="D173" s="127">
        <v>0</v>
      </c>
      <c r="E173" s="127">
        <v>0</v>
      </c>
      <c r="F173" s="141">
        <f t="shared" si="2"/>
        <v>0</v>
      </c>
      <c r="K173" s="139"/>
      <c r="L173" s="140"/>
    </row>
    <row r="174" spans="1:12" x14ac:dyDescent="0.25">
      <c r="A174" t="s">
        <v>183</v>
      </c>
      <c r="B174" t="s">
        <v>722</v>
      </c>
      <c r="C174" s="127">
        <v>0</v>
      </c>
      <c r="D174" s="127">
        <v>0</v>
      </c>
      <c r="E174" s="127">
        <v>0</v>
      </c>
      <c r="F174" s="141">
        <f t="shared" si="2"/>
        <v>0</v>
      </c>
      <c r="K174" s="139"/>
      <c r="L174" s="140"/>
    </row>
    <row r="175" spans="1:12" x14ac:dyDescent="0.25">
      <c r="A175" t="s">
        <v>189</v>
      </c>
      <c r="B175" t="s">
        <v>721</v>
      </c>
      <c r="C175" s="127">
        <v>0</v>
      </c>
      <c r="D175" s="127">
        <v>0</v>
      </c>
      <c r="E175" s="127">
        <v>0</v>
      </c>
      <c r="F175" s="141">
        <f t="shared" si="2"/>
        <v>0</v>
      </c>
      <c r="K175" s="139"/>
      <c r="L175" s="140"/>
    </row>
    <row r="176" spans="1:12" x14ac:dyDescent="0.25">
      <c r="A176" t="s">
        <v>178</v>
      </c>
      <c r="B176" t="s">
        <v>720</v>
      </c>
      <c r="C176" s="127">
        <v>0</v>
      </c>
      <c r="D176" s="127">
        <v>0</v>
      </c>
      <c r="E176" s="127">
        <v>0</v>
      </c>
      <c r="F176" s="141">
        <f t="shared" si="2"/>
        <v>0</v>
      </c>
      <c r="K176" s="139"/>
      <c r="L176" s="140"/>
    </row>
    <row r="177" spans="1:12" x14ac:dyDescent="0.25">
      <c r="A177" t="s">
        <v>186</v>
      </c>
      <c r="B177" t="s">
        <v>719</v>
      </c>
      <c r="C177" s="127">
        <v>0</v>
      </c>
      <c r="D177" s="127">
        <v>0</v>
      </c>
      <c r="E177" s="127">
        <v>0</v>
      </c>
      <c r="F177" s="141">
        <f t="shared" si="2"/>
        <v>0</v>
      </c>
      <c r="K177" s="139"/>
      <c r="L177" s="140"/>
    </row>
    <row r="178" spans="1:12" x14ac:dyDescent="0.25">
      <c r="A178" t="s">
        <v>179</v>
      </c>
      <c r="B178" t="s">
        <v>707</v>
      </c>
      <c r="C178" s="127">
        <v>0</v>
      </c>
      <c r="D178" s="127">
        <v>0</v>
      </c>
      <c r="E178" s="127">
        <v>0</v>
      </c>
      <c r="F178" s="141">
        <f t="shared" si="2"/>
        <v>0</v>
      </c>
      <c r="K178" s="139"/>
      <c r="L178" s="140"/>
    </row>
    <row r="179" spans="1:12" x14ac:dyDescent="0.25">
      <c r="A179" t="s">
        <v>191</v>
      </c>
      <c r="B179" t="s">
        <v>900</v>
      </c>
      <c r="C179" s="127">
        <v>0</v>
      </c>
      <c r="D179" s="127">
        <v>0</v>
      </c>
      <c r="E179" s="127">
        <v>0</v>
      </c>
      <c r="F179" s="141">
        <f t="shared" si="2"/>
        <v>0</v>
      </c>
      <c r="K179" s="139"/>
      <c r="L179" s="140"/>
    </row>
    <row r="180" spans="1:12" x14ac:dyDescent="0.25">
      <c r="A180" t="s">
        <v>180</v>
      </c>
      <c r="B180" t="s">
        <v>706</v>
      </c>
      <c r="C180" s="127">
        <v>6258417.9199999999</v>
      </c>
      <c r="D180" s="127">
        <v>0</v>
      </c>
      <c r="E180" s="127">
        <v>0</v>
      </c>
      <c r="F180" s="141">
        <f t="shared" si="2"/>
        <v>1</v>
      </c>
      <c r="K180" s="139"/>
      <c r="L180" s="140"/>
    </row>
    <row r="181" spans="1:12" x14ac:dyDescent="0.25">
      <c r="A181" t="s">
        <v>187</v>
      </c>
      <c r="B181" t="s">
        <v>705</v>
      </c>
      <c r="C181" s="127">
        <v>0</v>
      </c>
      <c r="D181" s="127">
        <v>0</v>
      </c>
      <c r="E181" s="127">
        <v>0</v>
      </c>
      <c r="F181" s="141">
        <f t="shared" si="2"/>
        <v>0</v>
      </c>
      <c r="K181" s="139"/>
      <c r="L181" s="140"/>
    </row>
    <row r="182" spans="1:12" x14ac:dyDescent="0.25">
      <c r="A182" t="s">
        <v>185</v>
      </c>
      <c r="B182" t="s">
        <v>704</v>
      </c>
      <c r="C182" s="127">
        <v>0</v>
      </c>
      <c r="D182" s="127">
        <v>0</v>
      </c>
      <c r="E182" s="127">
        <v>0</v>
      </c>
      <c r="F182" s="141">
        <f t="shared" si="2"/>
        <v>0</v>
      </c>
      <c r="K182" s="139"/>
      <c r="L182" s="140"/>
    </row>
    <row r="183" spans="1:12" x14ac:dyDescent="0.25">
      <c r="A183" t="s">
        <v>188</v>
      </c>
      <c r="B183" t="s">
        <v>703</v>
      </c>
      <c r="C183" s="127">
        <v>0</v>
      </c>
      <c r="D183" s="127">
        <v>0</v>
      </c>
      <c r="E183" s="127">
        <v>0</v>
      </c>
      <c r="F183" s="141">
        <f t="shared" si="2"/>
        <v>0</v>
      </c>
      <c r="K183" s="139"/>
      <c r="L183" s="140"/>
    </row>
    <row r="184" spans="1:12" x14ac:dyDescent="0.25">
      <c r="A184" t="s">
        <v>190</v>
      </c>
      <c r="B184" t="s">
        <v>702</v>
      </c>
      <c r="C184" s="127">
        <v>0</v>
      </c>
      <c r="D184" s="127">
        <v>0</v>
      </c>
      <c r="E184" s="127">
        <v>0</v>
      </c>
      <c r="F184" s="141">
        <f t="shared" si="2"/>
        <v>0</v>
      </c>
      <c r="K184" s="139"/>
      <c r="L184" s="140"/>
    </row>
    <row r="185" spans="1:12" x14ac:dyDescent="0.25">
      <c r="A185" t="s">
        <v>141</v>
      </c>
      <c r="B185" t="s">
        <v>701</v>
      </c>
      <c r="C185" s="127">
        <v>0</v>
      </c>
      <c r="D185" s="127">
        <v>0</v>
      </c>
      <c r="E185" s="127">
        <v>0</v>
      </c>
      <c r="F185" s="141">
        <f t="shared" si="2"/>
        <v>0</v>
      </c>
      <c r="K185" s="139"/>
      <c r="L185" s="140"/>
    </row>
    <row r="186" spans="1:12" x14ac:dyDescent="0.25">
      <c r="A186" t="s">
        <v>156</v>
      </c>
      <c r="B186" t="s">
        <v>757</v>
      </c>
      <c r="C186" s="127">
        <v>0</v>
      </c>
      <c r="D186" s="127">
        <v>0</v>
      </c>
      <c r="E186" s="127">
        <v>0</v>
      </c>
      <c r="F186" s="141">
        <f t="shared" si="2"/>
        <v>0</v>
      </c>
      <c r="K186" s="139"/>
      <c r="L186" s="140"/>
    </row>
    <row r="187" spans="1:12" x14ac:dyDescent="0.25">
      <c r="A187" t="s">
        <v>168</v>
      </c>
      <c r="B187" t="s">
        <v>169</v>
      </c>
      <c r="C187" s="127">
        <v>0</v>
      </c>
      <c r="D187" s="127">
        <v>0</v>
      </c>
      <c r="E187" s="127">
        <v>0</v>
      </c>
      <c r="F187" s="141">
        <f t="shared" si="2"/>
        <v>0</v>
      </c>
      <c r="K187" s="139"/>
      <c r="L187" s="140"/>
    </row>
    <row r="188" spans="1:12" x14ac:dyDescent="0.25">
      <c r="A188" t="s">
        <v>159</v>
      </c>
      <c r="B188" t="s">
        <v>160</v>
      </c>
      <c r="C188" s="127">
        <v>0</v>
      </c>
      <c r="D188" s="127">
        <v>0</v>
      </c>
      <c r="E188" s="127">
        <v>0</v>
      </c>
      <c r="F188" s="141">
        <f t="shared" si="2"/>
        <v>0</v>
      </c>
      <c r="K188" s="139"/>
      <c r="L188" s="140"/>
    </row>
    <row r="189" spans="1:12" x14ac:dyDescent="0.25">
      <c r="A189" t="s">
        <v>154</v>
      </c>
      <c r="B189" t="s">
        <v>155</v>
      </c>
      <c r="C189" s="127">
        <v>0</v>
      </c>
      <c r="D189" s="127">
        <v>0</v>
      </c>
      <c r="E189" s="127">
        <v>0</v>
      </c>
      <c r="F189" s="141">
        <f t="shared" si="2"/>
        <v>0</v>
      </c>
      <c r="K189" s="139"/>
      <c r="L189" s="140"/>
    </row>
    <row r="190" spans="1:12" x14ac:dyDescent="0.25">
      <c r="A190" t="s">
        <v>158</v>
      </c>
      <c r="B190" t="s">
        <v>756</v>
      </c>
      <c r="C190" s="127">
        <v>0</v>
      </c>
      <c r="D190" s="127">
        <v>0</v>
      </c>
      <c r="E190" s="127">
        <v>0</v>
      </c>
      <c r="F190" s="141">
        <f t="shared" si="2"/>
        <v>0</v>
      </c>
      <c r="K190" s="139"/>
      <c r="L190" s="140"/>
    </row>
    <row r="191" spans="1:12" x14ac:dyDescent="0.25">
      <c r="A191" t="s">
        <v>167</v>
      </c>
      <c r="B191" t="s">
        <v>755</v>
      </c>
      <c r="C191" s="127">
        <v>0</v>
      </c>
      <c r="D191" s="127">
        <v>0</v>
      </c>
      <c r="E191" s="127">
        <v>0</v>
      </c>
      <c r="F191" s="141">
        <f t="shared" si="2"/>
        <v>0</v>
      </c>
      <c r="K191" s="139"/>
      <c r="L191" s="140"/>
    </row>
    <row r="192" spans="1:12" x14ac:dyDescent="0.25">
      <c r="A192" t="s">
        <v>164</v>
      </c>
      <c r="B192" t="s">
        <v>165</v>
      </c>
      <c r="C192" s="127">
        <v>2198731.39</v>
      </c>
      <c r="D192" s="127">
        <v>2198731.39</v>
      </c>
      <c r="E192" s="127">
        <v>2198731.39</v>
      </c>
      <c r="F192" s="141">
        <f t="shared" si="2"/>
        <v>3</v>
      </c>
      <c r="K192" s="139"/>
      <c r="L192" s="140"/>
    </row>
    <row r="193" spans="1:12" x14ac:dyDescent="0.25">
      <c r="A193" t="s">
        <v>173</v>
      </c>
      <c r="B193" t="s">
        <v>752</v>
      </c>
      <c r="C193" s="127">
        <v>0</v>
      </c>
      <c r="D193" s="127">
        <v>0</v>
      </c>
      <c r="E193" s="127">
        <v>0</v>
      </c>
      <c r="F193" s="141">
        <f t="shared" si="2"/>
        <v>0</v>
      </c>
      <c r="K193" s="139"/>
      <c r="L193" s="140"/>
    </row>
    <row r="194" spans="1:12" x14ac:dyDescent="0.25">
      <c r="A194" t="s">
        <v>171</v>
      </c>
      <c r="B194" t="s">
        <v>172</v>
      </c>
      <c r="C194" s="127">
        <v>588155.79999999981</v>
      </c>
      <c r="D194" s="127">
        <v>0</v>
      </c>
      <c r="E194" s="127">
        <v>0</v>
      </c>
      <c r="F194" s="141">
        <f t="shared" si="2"/>
        <v>1</v>
      </c>
      <c r="K194" s="139"/>
      <c r="L194" s="140"/>
    </row>
    <row r="195" spans="1:12" x14ac:dyDescent="0.25">
      <c r="A195" t="s">
        <v>689</v>
      </c>
      <c r="B195" t="s">
        <v>690</v>
      </c>
      <c r="C195" s="127">
        <v>0</v>
      </c>
      <c r="D195" s="127">
        <v>0</v>
      </c>
      <c r="E195" s="127">
        <v>0</v>
      </c>
      <c r="F195" s="141">
        <f t="shared" ref="F195:F258" si="3">COUNTIF(C195:E195,"&gt;0")</f>
        <v>0</v>
      </c>
      <c r="K195" s="139"/>
      <c r="L195" s="140"/>
    </row>
    <row r="196" spans="1:12" x14ac:dyDescent="0.25">
      <c r="A196" t="s">
        <v>882</v>
      </c>
      <c r="B196" t="s">
        <v>883</v>
      </c>
      <c r="C196" s="127">
        <v>0</v>
      </c>
      <c r="D196" s="127">
        <v>0</v>
      </c>
      <c r="E196" s="127">
        <v>0</v>
      </c>
      <c r="F196" s="141">
        <f t="shared" si="3"/>
        <v>0</v>
      </c>
      <c r="K196" s="139"/>
      <c r="L196" s="140"/>
    </row>
    <row r="197" spans="1:12" x14ac:dyDescent="0.25">
      <c r="A197" t="s">
        <v>120</v>
      </c>
      <c r="B197" t="s">
        <v>716</v>
      </c>
      <c r="C197" s="127">
        <v>0</v>
      </c>
      <c r="D197" s="127">
        <v>0</v>
      </c>
      <c r="E197" s="127">
        <v>0</v>
      </c>
      <c r="F197" s="141">
        <f t="shared" si="3"/>
        <v>0</v>
      </c>
      <c r="K197" s="139"/>
      <c r="L197" s="140"/>
    </row>
    <row r="198" spans="1:12" x14ac:dyDescent="0.25">
      <c r="A198" t="s">
        <v>119</v>
      </c>
      <c r="B198" t="s">
        <v>715</v>
      </c>
      <c r="C198" s="127">
        <v>0</v>
      </c>
      <c r="D198" s="127">
        <v>0</v>
      </c>
      <c r="E198" s="127">
        <v>0</v>
      </c>
      <c r="F198" s="141">
        <f t="shared" si="3"/>
        <v>0</v>
      </c>
      <c r="K198" s="139"/>
      <c r="L198" s="140"/>
    </row>
    <row r="199" spans="1:12" x14ac:dyDescent="0.25">
      <c r="A199" t="s">
        <v>163</v>
      </c>
      <c r="B199" t="s">
        <v>714</v>
      </c>
      <c r="C199" s="127">
        <v>0</v>
      </c>
      <c r="D199" s="127">
        <v>0</v>
      </c>
      <c r="E199" s="127">
        <v>0</v>
      </c>
      <c r="F199" s="141">
        <f t="shared" si="3"/>
        <v>0</v>
      </c>
      <c r="K199" s="139"/>
      <c r="L199" s="140"/>
    </row>
    <row r="200" spans="1:12" x14ac:dyDescent="0.25">
      <c r="A200" t="s">
        <v>170</v>
      </c>
      <c r="B200" t="s">
        <v>713</v>
      </c>
      <c r="C200" s="127">
        <v>0</v>
      </c>
      <c r="D200" s="127">
        <v>0</v>
      </c>
      <c r="E200" s="127">
        <v>0</v>
      </c>
      <c r="F200" s="141">
        <f t="shared" si="3"/>
        <v>0</v>
      </c>
      <c r="K200" s="139"/>
      <c r="L200" s="140"/>
    </row>
    <row r="201" spans="1:12" x14ac:dyDescent="0.25">
      <c r="A201" t="s">
        <v>162</v>
      </c>
      <c r="B201" t="s">
        <v>712</v>
      </c>
      <c r="C201" s="127">
        <v>0</v>
      </c>
      <c r="D201" s="127">
        <v>0</v>
      </c>
      <c r="E201" s="127">
        <v>0</v>
      </c>
      <c r="F201" s="141">
        <f t="shared" si="3"/>
        <v>0</v>
      </c>
      <c r="K201" s="139"/>
      <c r="L201" s="140"/>
    </row>
    <row r="202" spans="1:12" x14ac:dyDescent="0.25">
      <c r="A202" t="s">
        <v>166</v>
      </c>
      <c r="B202" t="s">
        <v>711</v>
      </c>
      <c r="C202" s="127">
        <v>0</v>
      </c>
      <c r="D202" s="127">
        <v>0</v>
      </c>
      <c r="E202" s="127">
        <v>0</v>
      </c>
      <c r="F202" s="141">
        <f t="shared" si="3"/>
        <v>0</v>
      </c>
      <c r="K202" s="139"/>
      <c r="L202" s="140"/>
    </row>
    <row r="203" spans="1:12" x14ac:dyDescent="0.25">
      <c r="A203" t="s">
        <v>157</v>
      </c>
      <c r="B203" t="s">
        <v>710</v>
      </c>
      <c r="C203" s="127">
        <v>0</v>
      </c>
      <c r="D203" s="127">
        <v>0</v>
      </c>
      <c r="E203" s="127">
        <v>0</v>
      </c>
      <c r="F203" s="141">
        <f t="shared" si="3"/>
        <v>0</v>
      </c>
      <c r="K203" s="139"/>
      <c r="L203" s="140"/>
    </row>
    <row r="204" spans="1:12" x14ac:dyDescent="0.25">
      <c r="A204" t="s">
        <v>153</v>
      </c>
      <c r="B204" t="s">
        <v>709</v>
      </c>
      <c r="C204" s="127">
        <v>0</v>
      </c>
      <c r="D204" s="127">
        <v>0</v>
      </c>
      <c r="E204" s="127">
        <v>99308030.819999963</v>
      </c>
      <c r="F204" s="141">
        <f t="shared" si="3"/>
        <v>1</v>
      </c>
      <c r="K204" s="139"/>
      <c r="L204" s="140"/>
    </row>
    <row r="205" spans="1:12" x14ac:dyDescent="0.25">
      <c r="A205" t="s">
        <v>161</v>
      </c>
      <c r="B205" t="s">
        <v>708</v>
      </c>
      <c r="C205" s="127">
        <v>0</v>
      </c>
      <c r="D205" s="127">
        <v>0</v>
      </c>
      <c r="E205" s="127">
        <v>1405201.3199999928</v>
      </c>
      <c r="F205" s="141">
        <f t="shared" si="3"/>
        <v>1</v>
      </c>
      <c r="K205" s="139"/>
      <c r="L205" s="140"/>
    </row>
    <row r="206" spans="1:12" x14ac:dyDescent="0.25">
      <c r="A206" t="s">
        <v>111</v>
      </c>
      <c r="B206" t="s">
        <v>112</v>
      </c>
      <c r="C206" s="127">
        <v>0</v>
      </c>
      <c r="D206" s="127">
        <v>0</v>
      </c>
      <c r="E206" s="127">
        <v>0</v>
      </c>
      <c r="F206" s="141">
        <f t="shared" si="3"/>
        <v>0</v>
      </c>
      <c r="K206" s="139"/>
      <c r="L206" s="140"/>
    </row>
    <row r="207" spans="1:12" x14ac:dyDescent="0.25">
      <c r="A207" t="s">
        <v>116</v>
      </c>
      <c r="B207" t="s">
        <v>117</v>
      </c>
      <c r="C207" s="127">
        <v>0</v>
      </c>
      <c r="D207" s="127">
        <v>0</v>
      </c>
      <c r="E207" s="127">
        <v>0</v>
      </c>
      <c r="F207" s="141">
        <f t="shared" si="3"/>
        <v>0</v>
      </c>
      <c r="K207" s="139"/>
      <c r="L207" s="140"/>
    </row>
    <row r="208" spans="1:12" x14ac:dyDescent="0.25">
      <c r="A208" t="s">
        <v>150</v>
      </c>
      <c r="B208" t="s">
        <v>751</v>
      </c>
      <c r="C208" s="127">
        <v>0</v>
      </c>
      <c r="D208" s="127">
        <v>0</v>
      </c>
      <c r="E208" s="127">
        <v>13695584.149999999</v>
      </c>
      <c r="F208" s="141">
        <f t="shared" si="3"/>
        <v>1</v>
      </c>
      <c r="K208" s="139"/>
      <c r="L208" s="140"/>
    </row>
    <row r="209" spans="1:12" x14ac:dyDescent="0.25">
      <c r="A209" t="s">
        <v>551</v>
      </c>
      <c r="B209" t="s">
        <v>750</v>
      </c>
      <c r="C209" s="127">
        <v>1810994.099999994</v>
      </c>
      <c r="D209" s="127">
        <v>0</v>
      </c>
      <c r="E209" s="127">
        <v>29898244.100000009</v>
      </c>
      <c r="F209" s="141">
        <f t="shared" si="3"/>
        <v>2</v>
      </c>
      <c r="K209" s="139"/>
      <c r="L209" s="140"/>
    </row>
    <row r="210" spans="1:12" x14ac:dyDescent="0.25">
      <c r="A210" t="s">
        <v>552</v>
      </c>
      <c r="B210" t="s">
        <v>749</v>
      </c>
      <c r="C210" s="127">
        <v>0</v>
      </c>
      <c r="D210" s="127">
        <v>0</v>
      </c>
      <c r="E210" s="127">
        <v>0</v>
      </c>
      <c r="F210" s="141">
        <f t="shared" si="3"/>
        <v>0</v>
      </c>
      <c r="K210" s="139"/>
      <c r="L210" s="140"/>
    </row>
    <row r="211" spans="1:12" x14ac:dyDescent="0.25">
      <c r="A211" t="s">
        <v>844</v>
      </c>
      <c r="B211" t="s">
        <v>845</v>
      </c>
      <c r="C211" s="127">
        <v>0</v>
      </c>
      <c r="D211" s="127">
        <v>0</v>
      </c>
      <c r="E211" s="127">
        <v>0</v>
      </c>
      <c r="F211" s="141">
        <f t="shared" si="3"/>
        <v>0</v>
      </c>
      <c r="K211" s="139"/>
      <c r="L211" s="140"/>
    </row>
    <row r="212" spans="1:12" x14ac:dyDescent="0.25">
      <c r="A212" t="s">
        <v>839</v>
      </c>
      <c r="B212" t="s">
        <v>842</v>
      </c>
      <c r="C212" s="127">
        <v>0</v>
      </c>
      <c r="D212" s="127">
        <v>0</v>
      </c>
      <c r="E212" s="127">
        <v>0</v>
      </c>
      <c r="F212" s="141">
        <f t="shared" si="3"/>
        <v>0</v>
      </c>
      <c r="K212" s="139"/>
      <c r="L212" s="140"/>
    </row>
    <row r="213" spans="1:12" x14ac:dyDescent="0.25">
      <c r="A213" t="s">
        <v>876</v>
      </c>
      <c r="B213" t="s">
        <v>877</v>
      </c>
      <c r="C213" s="127">
        <v>0</v>
      </c>
      <c r="D213" s="127">
        <v>0</v>
      </c>
      <c r="E213" s="127">
        <v>0</v>
      </c>
      <c r="F213" s="141">
        <f t="shared" si="3"/>
        <v>0</v>
      </c>
      <c r="K213" s="139"/>
      <c r="L213" s="140"/>
    </row>
    <row r="214" spans="1:12" x14ac:dyDescent="0.25">
      <c r="A214" t="s">
        <v>146</v>
      </c>
      <c r="B214" t="s">
        <v>147</v>
      </c>
      <c r="C214" s="127">
        <v>0</v>
      </c>
      <c r="D214" s="127">
        <v>0</v>
      </c>
      <c r="E214" s="127">
        <v>0</v>
      </c>
      <c r="F214" s="141">
        <f t="shared" si="3"/>
        <v>0</v>
      </c>
      <c r="K214" s="139"/>
      <c r="L214" s="140"/>
    </row>
    <row r="215" spans="1:12" x14ac:dyDescent="0.25">
      <c r="A215" t="s">
        <v>126</v>
      </c>
      <c r="B215" t="s">
        <v>127</v>
      </c>
      <c r="C215" s="127">
        <v>0</v>
      </c>
      <c r="D215" s="127">
        <v>4781600.1000000015</v>
      </c>
      <c r="E215" s="127">
        <v>4493600.1000000034</v>
      </c>
      <c r="F215" s="141">
        <f t="shared" si="3"/>
        <v>2</v>
      </c>
      <c r="K215" s="139"/>
      <c r="L215" s="140"/>
    </row>
    <row r="216" spans="1:12" x14ac:dyDescent="0.25">
      <c r="A216" t="s">
        <v>539</v>
      </c>
      <c r="B216" t="s">
        <v>540</v>
      </c>
      <c r="C216" s="127">
        <v>0</v>
      </c>
      <c r="D216" s="127">
        <v>0</v>
      </c>
      <c r="E216" s="127">
        <v>0</v>
      </c>
      <c r="F216" s="141">
        <f t="shared" si="3"/>
        <v>0</v>
      </c>
      <c r="K216" s="139"/>
      <c r="L216" s="140"/>
    </row>
    <row r="217" spans="1:12" x14ac:dyDescent="0.25">
      <c r="A217" t="s">
        <v>114</v>
      </c>
      <c r="B217" t="s">
        <v>115</v>
      </c>
      <c r="C217" s="127">
        <v>0</v>
      </c>
      <c r="D217" s="127">
        <v>0</v>
      </c>
      <c r="E217" s="127">
        <v>0</v>
      </c>
      <c r="F217" s="141">
        <f t="shared" si="3"/>
        <v>0</v>
      </c>
      <c r="K217" s="139"/>
      <c r="L217" s="140"/>
    </row>
    <row r="218" spans="1:12" x14ac:dyDescent="0.25">
      <c r="A218" t="s">
        <v>142</v>
      </c>
      <c r="B218" t="s">
        <v>143</v>
      </c>
      <c r="C218" s="127">
        <v>0</v>
      </c>
      <c r="D218" s="127">
        <v>0</v>
      </c>
      <c r="E218" s="127">
        <v>5937584.7899999917</v>
      </c>
      <c r="F218" s="141">
        <f t="shared" si="3"/>
        <v>1</v>
      </c>
      <c r="K218" s="139"/>
      <c r="L218" s="140"/>
    </row>
    <row r="219" spans="1:12" x14ac:dyDescent="0.25">
      <c r="A219" t="s">
        <v>144</v>
      </c>
      <c r="B219" t="s">
        <v>145</v>
      </c>
      <c r="C219" s="127">
        <v>4499524.1399999997</v>
      </c>
      <c r="D219" s="127">
        <v>4499524.1399999997</v>
      </c>
      <c r="E219" s="127">
        <v>4499524.1399999997</v>
      </c>
      <c r="F219" s="141">
        <f t="shared" si="3"/>
        <v>3</v>
      </c>
      <c r="K219" s="139"/>
      <c r="L219" s="140"/>
    </row>
    <row r="220" spans="1:12" x14ac:dyDescent="0.25">
      <c r="A220" t="s">
        <v>130</v>
      </c>
      <c r="B220" t="s">
        <v>131</v>
      </c>
      <c r="C220" s="127">
        <v>0</v>
      </c>
      <c r="D220" s="127">
        <v>0</v>
      </c>
      <c r="E220" s="127">
        <v>0</v>
      </c>
      <c r="F220" s="141">
        <f t="shared" si="3"/>
        <v>0</v>
      </c>
      <c r="K220" s="139"/>
      <c r="L220" s="140"/>
    </row>
    <row r="221" spans="1:12" x14ac:dyDescent="0.25">
      <c r="A221" t="s">
        <v>124</v>
      </c>
      <c r="B221" t="s">
        <v>125</v>
      </c>
      <c r="C221" s="127">
        <v>0</v>
      </c>
      <c r="D221" s="127">
        <v>0</v>
      </c>
      <c r="E221" s="127">
        <v>0</v>
      </c>
      <c r="F221" s="141">
        <f t="shared" si="3"/>
        <v>0</v>
      </c>
      <c r="K221" s="139"/>
      <c r="L221" s="140"/>
    </row>
    <row r="222" spans="1:12" x14ac:dyDescent="0.25">
      <c r="A222" t="s">
        <v>133</v>
      </c>
      <c r="B222" t="s">
        <v>134</v>
      </c>
      <c r="C222" s="127">
        <v>6820161.5899999999</v>
      </c>
      <c r="D222" s="127">
        <v>6291661.5899999999</v>
      </c>
      <c r="E222" s="127">
        <v>2855161.59</v>
      </c>
      <c r="F222" s="141">
        <f t="shared" si="3"/>
        <v>3</v>
      </c>
      <c r="K222" s="139"/>
      <c r="L222" s="140"/>
    </row>
    <row r="223" spans="1:12" x14ac:dyDescent="0.25">
      <c r="A223" t="s">
        <v>849</v>
      </c>
      <c r="B223" t="s">
        <v>850</v>
      </c>
      <c r="C223" s="127">
        <v>0</v>
      </c>
      <c r="D223" s="127">
        <v>0</v>
      </c>
      <c r="E223" s="127">
        <v>0</v>
      </c>
      <c r="F223" s="141">
        <f t="shared" si="3"/>
        <v>0</v>
      </c>
      <c r="K223" s="139"/>
      <c r="L223" s="140"/>
    </row>
    <row r="224" spans="1:12" x14ac:dyDescent="0.25">
      <c r="A224" t="s">
        <v>135</v>
      </c>
      <c r="B224" t="s">
        <v>724</v>
      </c>
      <c r="C224" s="127">
        <v>0</v>
      </c>
      <c r="D224" s="127">
        <v>0</v>
      </c>
      <c r="E224" s="127">
        <v>0</v>
      </c>
      <c r="F224" s="141">
        <f t="shared" si="3"/>
        <v>0</v>
      </c>
      <c r="K224" s="139"/>
      <c r="L224" s="140"/>
    </row>
    <row r="225" spans="1:12" x14ac:dyDescent="0.25">
      <c r="A225" t="s">
        <v>139</v>
      </c>
      <c r="B225" t="s">
        <v>904</v>
      </c>
      <c r="C225" s="127">
        <v>0</v>
      </c>
      <c r="D225" s="127">
        <v>0</v>
      </c>
      <c r="E225" s="127">
        <v>0</v>
      </c>
      <c r="F225" s="141">
        <f t="shared" si="3"/>
        <v>0</v>
      </c>
      <c r="K225" s="139"/>
      <c r="L225" s="140"/>
    </row>
    <row r="226" spans="1:12" x14ac:dyDescent="0.25">
      <c r="A226" t="s">
        <v>129</v>
      </c>
      <c r="B226" t="s">
        <v>723</v>
      </c>
      <c r="C226" s="127">
        <v>0</v>
      </c>
      <c r="D226" s="127">
        <v>0</v>
      </c>
      <c r="E226" s="127">
        <v>0</v>
      </c>
      <c r="F226" s="141">
        <f t="shared" si="3"/>
        <v>0</v>
      </c>
      <c r="K226" s="139"/>
      <c r="L226" s="140"/>
    </row>
    <row r="227" spans="1:12" x14ac:dyDescent="0.25">
      <c r="A227" t="s">
        <v>137</v>
      </c>
      <c r="B227" t="s">
        <v>901</v>
      </c>
      <c r="C227" s="127">
        <v>0</v>
      </c>
      <c r="D227" s="127">
        <v>0</v>
      </c>
      <c r="E227" s="127">
        <v>0</v>
      </c>
      <c r="F227" s="141">
        <f t="shared" si="3"/>
        <v>0</v>
      </c>
      <c r="K227" s="139"/>
      <c r="L227" s="140"/>
    </row>
    <row r="228" spans="1:12" x14ac:dyDescent="0.25">
      <c r="A228" t="s">
        <v>138</v>
      </c>
      <c r="B228" t="s">
        <v>892</v>
      </c>
      <c r="C228" s="127">
        <v>0</v>
      </c>
      <c r="D228" s="127">
        <v>0</v>
      </c>
      <c r="E228" s="127">
        <v>0</v>
      </c>
      <c r="F228" s="141">
        <f t="shared" si="3"/>
        <v>0</v>
      </c>
      <c r="K228" s="139"/>
      <c r="L228" s="140"/>
    </row>
    <row r="229" spans="1:12" x14ac:dyDescent="0.25">
      <c r="A229" t="s">
        <v>136</v>
      </c>
      <c r="B229" t="s">
        <v>718</v>
      </c>
      <c r="C229" s="127">
        <v>602358</v>
      </c>
      <c r="D229" s="127">
        <v>602358</v>
      </c>
      <c r="E229" s="127">
        <v>602358</v>
      </c>
      <c r="F229" s="141">
        <f t="shared" si="3"/>
        <v>3</v>
      </c>
      <c r="K229" s="139"/>
      <c r="L229" s="140"/>
    </row>
    <row r="230" spans="1:12" x14ac:dyDescent="0.25">
      <c r="A230" t="s">
        <v>109</v>
      </c>
      <c r="B230" t="s">
        <v>902</v>
      </c>
      <c r="C230" s="127">
        <v>0</v>
      </c>
      <c r="D230" s="127">
        <v>1856741.4700000007</v>
      </c>
      <c r="E230" s="127">
        <v>0</v>
      </c>
      <c r="F230" s="141">
        <f t="shared" si="3"/>
        <v>1</v>
      </c>
      <c r="K230" s="139"/>
      <c r="L230" s="140"/>
    </row>
    <row r="231" spans="1:12" x14ac:dyDescent="0.25">
      <c r="A231" t="s">
        <v>128</v>
      </c>
      <c r="B231" t="s">
        <v>909</v>
      </c>
      <c r="C231" s="127">
        <v>0</v>
      </c>
      <c r="D231" s="127">
        <v>22234749.539999992</v>
      </c>
      <c r="E231" s="127">
        <v>32112319.539999999</v>
      </c>
      <c r="F231" s="141">
        <f t="shared" si="3"/>
        <v>2</v>
      </c>
      <c r="K231" s="139"/>
      <c r="L231" s="140"/>
    </row>
    <row r="232" spans="1:12" x14ac:dyDescent="0.25">
      <c r="A232" t="s">
        <v>132</v>
      </c>
      <c r="B232" t="s">
        <v>717</v>
      </c>
      <c r="C232" s="127">
        <v>0</v>
      </c>
      <c r="D232" s="127">
        <v>0</v>
      </c>
      <c r="E232" s="127">
        <v>0</v>
      </c>
      <c r="F232" s="141">
        <f t="shared" si="3"/>
        <v>0</v>
      </c>
      <c r="K232" s="139"/>
      <c r="L232" s="140"/>
    </row>
    <row r="233" spans="1:12" x14ac:dyDescent="0.25">
      <c r="A233" t="s">
        <v>148</v>
      </c>
      <c r="B233" t="s">
        <v>149</v>
      </c>
      <c r="C233" s="127">
        <v>0</v>
      </c>
      <c r="D233" s="127">
        <v>0</v>
      </c>
      <c r="E233" s="127">
        <v>3780252.51</v>
      </c>
      <c r="F233" s="141">
        <f t="shared" si="3"/>
        <v>1</v>
      </c>
      <c r="K233" s="139"/>
      <c r="L233" s="140"/>
    </row>
    <row r="234" spans="1:12" x14ac:dyDescent="0.25">
      <c r="A234" t="s">
        <v>1075</v>
      </c>
      <c r="B234" t="s">
        <v>1114</v>
      </c>
      <c r="C234" s="127">
        <v>0</v>
      </c>
      <c r="D234" s="127">
        <v>0</v>
      </c>
      <c r="E234" s="127">
        <v>0</v>
      </c>
      <c r="F234" s="141">
        <f t="shared" si="3"/>
        <v>0</v>
      </c>
      <c r="K234" s="139"/>
      <c r="L234" s="140"/>
    </row>
    <row r="235" spans="1:12" x14ac:dyDescent="0.25">
      <c r="A235" t="s">
        <v>1101</v>
      </c>
      <c r="B235" t="s">
        <v>1115</v>
      </c>
      <c r="C235" s="127">
        <v>0</v>
      </c>
      <c r="D235" s="127">
        <v>0</v>
      </c>
      <c r="E235" s="127">
        <v>0</v>
      </c>
      <c r="F235" s="141">
        <f t="shared" si="3"/>
        <v>0</v>
      </c>
      <c r="K235" s="139"/>
      <c r="L235" s="140"/>
    </row>
    <row r="236" spans="1:12" x14ac:dyDescent="0.25">
      <c r="A236" t="s">
        <v>1103</v>
      </c>
      <c r="B236" t="s">
        <v>1116</v>
      </c>
      <c r="C236" s="127">
        <v>0</v>
      </c>
      <c r="D236" s="127">
        <v>0</v>
      </c>
      <c r="E236" s="127">
        <v>0</v>
      </c>
      <c r="F236" s="141">
        <f t="shared" si="3"/>
        <v>0</v>
      </c>
      <c r="K236" s="139"/>
      <c r="L236" s="140"/>
    </row>
    <row r="237" spans="1:12" x14ac:dyDescent="0.25">
      <c r="A237" t="s">
        <v>514</v>
      </c>
      <c r="B237" t="s">
        <v>515</v>
      </c>
      <c r="C237" s="127">
        <v>0</v>
      </c>
      <c r="D237" s="127">
        <v>0</v>
      </c>
      <c r="E237" s="127">
        <v>0</v>
      </c>
      <c r="F237" s="141">
        <f t="shared" si="3"/>
        <v>0</v>
      </c>
      <c r="K237" s="139"/>
      <c r="L237" s="140"/>
    </row>
    <row r="238" spans="1:12" x14ac:dyDescent="0.25">
      <c r="A238" t="s">
        <v>1072</v>
      </c>
      <c r="B238" t="s">
        <v>1117</v>
      </c>
      <c r="C238" s="127">
        <v>0</v>
      </c>
      <c r="D238" s="127">
        <v>0</v>
      </c>
      <c r="E238" s="127">
        <v>0</v>
      </c>
      <c r="F238" s="141">
        <f t="shared" si="3"/>
        <v>0</v>
      </c>
      <c r="K238" s="139"/>
      <c r="L238" s="140"/>
    </row>
    <row r="239" spans="1:12" x14ac:dyDescent="0.25">
      <c r="A239" t="s">
        <v>102</v>
      </c>
      <c r="B239" t="s">
        <v>812</v>
      </c>
      <c r="C239" s="127">
        <v>0</v>
      </c>
      <c r="D239" s="127">
        <v>4524790.1399999997</v>
      </c>
      <c r="E239" s="127">
        <v>43191890.140000001</v>
      </c>
      <c r="F239" s="141">
        <f t="shared" si="3"/>
        <v>2</v>
      </c>
      <c r="K239" s="139"/>
      <c r="L239" s="140"/>
    </row>
    <row r="240" spans="1:12" x14ac:dyDescent="0.25">
      <c r="A240" t="s">
        <v>96</v>
      </c>
      <c r="B240" t="s">
        <v>811</v>
      </c>
      <c r="C240" s="127">
        <v>6122668.9400000004</v>
      </c>
      <c r="D240" s="127">
        <v>6122668.9400000004</v>
      </c>
      <c r="E240" s="127">
        <v>5622668.9400000004</v>
      </c>
      <c r="F240" s="141">
        <f t="shared" si="3"/>
        <v>3</v>
      </c>
      <c r="K240" s="139"/>
      <c r="L240" s="140"/>
    </row>
    <row r="241" spans="1:12" x14ac:dyDescent="0.25">
      <c r="A241" t="s">
        <v>19</v>
      </c>
      <c r="B241" t="s">
        <v>890</v>
      </c>
      <c r="C241" s="127">
        <v>0</v>
      </c>
      <c r="D241" s="127">
        <v>0</v>
      </c>
      <c r="E241" s="127">
        <v>0</v>
      </c>
      <c r="F241" s="141">
        <f t="shared" si="3"/>
        <v>0</v>
      </c>
      <c r="K241" s="139"/>
      <c r="L241" s="140"/>
    </row>
    <row r="242" spans="1:12" x14ac:dyDescent="0.25">
      <c r="A242" t="s">
        <v>871</v>
      </c>
      <c r="B242" t="s">
        <v>872</v>
      </c>
      <c r="C242" s="127">
        <v>482</v>
      </c>
      <c r="D242" s="127">
        <v>482</v>
      </c>
      <c r="E242" s="127">
        <v>482</v>
      </c>
      <c r="F242" s="141">
        <f t="shared" si="3"/>
        <v>3</v>
      </c>
      <c r="K242" s="139"/>
      <c r="L242" s="140"/>
    </row>
    <row r="243" spans="1:12" x14ac:dyDescent="0.25">
      <c r="A243" t="s">
        <v>99</v>
      </c>
      <c r="B243" t="s">
        <v>563</v>
      </c>
      <c r="C243" s="127">
        <v>0</v>
      </c>
      <c r="D243" s="127">
        <v>0</v>
      </c>
      <c r="E243" s="127">
        <v>0</v>
      </c>
      <c r="F243" s="141">
        <f t="shared" si="3"/>
        <v>0</v>
      </c>
      <c r="K243" s="139"/>
      <c r="L243" s="140"/>
    </row>
    <row r="244" spans="1:12" x14ac:dyDescent="0.25">
      <c r="A244" t="s">
        <v>101</v>
      </c>
      <c r="B244" t="s">
        <v>561</v>
      </c>
      <c r="C244" s="127">
        <v>414286.22</v>
      </c>
      <c r="D244" s="127">
        <v>414286.22</v>
      </c>
      <c r="E244" s="127">
        <v>414286.22</v>
      </c>
      <c r="F244" s="141">
        <f t="shared" si="3"/>
        <v>3</v>
      </c>
      <c r="K244" s="139"/>
      <c r="L244" s="140"/>
    </row>
    <row r="245" spans="1:12" x14ac:dyDescent="0.25">
      <c r="A245" t="s">
        <v>108</v>
      </c>
      <c r="B245" t="s">
        <v>810</v>
      </c>
      <c r="C245" s="127">
        <v>0</v>
      </c>
      <c r="D245" s="127">
        <v>0</v>
      </c>
      <c r="E245" s="127">
        <v>0</v>
      </c>
      <c r="F245" s="141">
        <f t="shared" si="3"/>
        <v>0</v>
      </c>
      <c r="K245" s="139"/>
      <c r="L245" s="140"/>
    </row>
    <row r="246" spans="1:12" x14ac:dyDescent="0.25">
      <c r="A246" t="s">
        <v>104</v>
      </c>
      <c r="B246" t="s">
        <v>809</v>
      </c>
      <c r="C246" s="127">
        <v>10198286.25</v>
      </c>
      <c r="D246" s="127">
        <v>10198286.25</v>
      </c>
      <c r="E246" s="127">
        <v>10198286.25</v>
      </c>
      <c r="F246" s="141">
        <f t="shared" si="3"/>
        <v>3</v>
      </c>
      <c r="K246" s="139"/>
      <c r="L246" s="140"/>
    </row>
    <row r="247" spans="1:12" x14ac:dyDescent="0.25">
      <c r="A247" t="s">
        <v>94</v>
      </c>
      <c r="B247" t="s">
        <v>808</v>
      </c>
      <c r="C247" s="127">
        <v>0</v>
      </c>
      <c r="D247" s="127">
        <v>0</v>
      </c>
      <c r="E247" s="127">
        <v>0</v>
      </c>
      <c r="F247" s="141">
        <f t="shared" si="3"/>
        <v>0</v>
      </c>
      <c r="K247" s="139"/>
      <c r="L247" s="140"/>
    </row>
    <row r="248" spans="1:12" x14ac:dyDescent="0.25">
      <c r="A248" t="s">
        <v>93</v>
      </c>
      <c r="B248" t="s">
        <v>807</v>
      </c>
      <c r="C248" s="127">
        <v>0</v>
      </c>
      <c r="D248" s="127">
        <v>0</v>
      </c>
      <c r="E248" s="127">
        <v>0</v>
      </c>
      <c r="F248" s="141">
        <f t="shared" si="3"/>
        <v>0</v>
      </c>
      <c r="K248" s="139"/>
      <c r="L248" s="140"/>
    </row>
    <row r="249" spans="1:12" x14ac:dyDescent="0.25">
      <c r="A249" t="s">
        <v>15</v>
      </c>
      <c r="B249" t="s">
        <v>806</v>
      </c>
      <c r="C249" s="127">
        <v>0</v>
      </c>
      <c r="D249" s="127">
        <v>0</v>
      </c>
      <c r="E249" s="127">
        <v>0</v>
      </c>
      <c r="F249" s="141">
        <f t="shared" si="3"/>
        <v>0</v>
      </c>
      <c r="K249" s="139"/>
      <c r="L249" s="140"/>
    </row>
    <row r="250" spans="1:12" x14ac:dyDescent="0.25">
      <c r="A250" t="s">
        <v>92</v>
      </c>
      <c r="B250" t="s">
        <v>785</v>
      </c>
      <c r="C250" s="127">
        <v>0</v>
      </c>
      <c r="D250" s="127">
        <v>0</v>
      </c>
      <c r="E250" s="127">
        <v>0</v>
      </c>
      <c r="F250" s="141">
        <f t="shared" si="3"/>
        <v>0</v>
      </c>
      <c r="K250" s="139"/>
      <c r="L250" s="140"/>
    </row>
    <row r="251" spans="1:12" x14ac:dyDescent="0.25">
      <c r="A251" t="s">
        <v>95</v>
      </c>
      <c r="B251" t="s">
        <v>565</v>
      </c>
      <c r="C251" s="127">
        <v>0</v>
      </c>
      <c r="D251" s="127">
        <v>0</v>
      </c>
      <c r="E251" s="127">
        <v>0</v>
      </c>
      <c r="F251" s="141">
        <f t="shared" si="3"/>
        <v>0</v>
      </c>
      <c r="K251" s="139"/>
      <c r="L251" s="140"/>
    </row>
    <row r="252" spans="1:12" x14ac:dyDescent="0.25">
      <c r="A252" t="s">
        <v>97</v>
      </c>
      <c r="B252" t="s">
        <v>784</v>
      </c>
      <c r="C252" s="127">
        <v>4942169.0999999996</v>
      </c>
      <c r="D252" s="127">
        <v>4942169.0999999996</v>
      </c>
      <c r="E252" s="127">
        <v>4942169.0999999996</v>
      </c>
      <c r="F252" s="141">
        <f t="shared" si="3"/>
        <v>3</v>
      </c>
      <c r="K252" s="139"/>
      <c r="L252" s="140"/>
    </row>
    <row r="253" spans="1:12" x14ac:dyDescent="0.25">
      <c r="A253" t="s">
        <v>100</v>
      </c>
      <c r="B253" t="s">
        <v>566</v>
      </c>
      <c r="C253" s="127">
        <v>0</v>
      </c>
      <c r="D253" s="127">
        <v>0</v>
      </c>
      <c r="E253" s="127">
        <v>0</v>
      </c>
      <c r="F253" s="141">
        <f t="shared" si="3"/>
        <v>0</v>
      </c>
      <c r="K253" s="139"/>
      <c r="L253" s="140"/>
    </row>
    <row r="254" spans="1:12" x14ac:dyDescent="0.25">
      <c r="A254" t="s">
        <v>98</v>
      </c>
      <c r="B254" t="s">
        <v>562</v>
      </c>
      <c r="C254" s="127">
        <v>5026539.0599999996</v>
      </c>
      <c r="D254" s="127">
        <v>5026539.0599999996</v>
      </c>
      <c r="E254" s="127">
        <v>5026539.0599999996</v>
      </c>
      <c r="F254" s="141">
        <f t="shared" si="3"/>
        <v>3</v>
      </c>
      <c r="K254" s="139"/>
      <c r="L254" s="140"/>
    </row>
    <row r="255" spans="1:12" x14ac:dyDescent="0.25">
      <c r="A255" t="s">
        <v>105</v>
      </c>
      <c r="B255" t="s">
        <v>564</v>
      </c>
      <c r="C255" s="127">
        <v>0</v>
      </c>
      <c r="D255" s="127">
        <v>0</v>
      </c>
      <c r="E255" s="127">
        <v>0</v>
      </c>
      <c r="F255" s="141">
        <f t="shared" si="3"/>
        <v>0</v>
      </c>
      <c r="K255" s="139"/>
      <c r="L255" s="140"/>
    </row>
    <row r="256" spans="1:12" x14ac:dyDescent="0.25">
      <c r="A256" t="s">
        <v>103</v>
      </c>
      <c r="B256" t="s">
        <v>780</v>
      </c>
      <c r="C256" s="127">
        <v>0</v>
      </c>
      <c r="D256" s="127">
        <v>0</v>
      </c>
      <c r="E256" s="127">
        <v>0</v>
      </c>
      <c r="F256" s="141">
        <f t="shared" si="3"/>
        <v>0</v>
      </c>
      <c r="K256" s="139"/>
      <c r="L256" s="140"/>
    </row>
    <row r="257" spans="1:12" x14ac:dyDescent="0.25">
      <c r="A257" t="s">
        <v>106</v>
      </c>
      <c r="B257" t="s">
        <v>778</v>
      </c>
      <c r="C257" s="127">
        <v>0</v>
      </c>
      <c r="D257" s="127">
        <v>0</v>
      </c>
      <c r="E257" s="127">
        <v>0</v>
      </c>
      <c r="F257" s="141">
        <f t="shared" si="3"/>
        <v>0</v>
      </c>
      <c r="K257" s="139"/>
      <c r="L257" s="140"/>
    </row>
    <row r="258" spans="1:12" x14ac:dyDescent="0.25">
      <c r="A258" t="s">
        <v>478</v>
      </c>
      <c r="B258" t="s">
        <v>907</v>
      </c>
      <c r="C258" s="127">
        <v>0</v>
      </c>
      <c r="D258" s="127">
        <v>0</v>
      </c>
      <c r="E258" s="127">
        <v>0</v>
      </c>
      <c r="F258" s="141">
        <f t="shared" si="3"/>
        <v>0</v>
      </c>
      <c r="K258" s="139"/>
      <c r="L258" s="140"/>
    </row>
    <row r="259" spans="1:12" x14ac:dyDescent="0.25">
      <c r="A259" t="s">
        <v>479</v>
      </c>
      <c r="B259" t="s">
        <v>772</v>
      </c>
      <c r="C259" s="127">
        <v>0</v>
      </c>
      <c r="D259" s="127">
        <v>0</v>
      </c>
      <c r="E259" s="127">
        <v>1680837.47</v>
      </c>
      <c r="F259" s="141">
        <f t="shared" ref="F259:F322" si="4">COUNTIF(C259:E259,"&gt;0")</f>
        <v>1</v>
      </c>
      <c r="K259" s="139"/>
      <c r="L259" s="140"/>
    </row>
    <row r="260" spans="1:12" x14ac:dyDescent="0.25">
      <c r="A260" t="s">
        <v>485</v>
      </c>
      <c r="B260" t="s">
        <v>567</v>
      </c>
      <c r="C260" s="127">
        <v>0</v>
      </c>
      <c r="D260" s="127">
        <v>0</v>
      </c>
      <c r="E260" s="127">
        <v>0</v>
      </c>
      <c r="F260" s="141">
        <f t="shared" si="4"/>
        <v>0</v>
      </c>
      <c r="K260" s="139"/>
      <c r="L260" s="140"/>
    </row>
    <row r="261" spans="1:12" x14ac:dyDescent="0.25">
      <c r="A261" t="s">
        <v>550</v>
      </c>
      <c r="B261" t="s">
        <v>873</v>
      </c>
      <c r="C261" s="127">
        <v>0</v>
      </c>
      <c r="D261" s="127">
        <v>0</v>
      </c>
      <c r="E261" s="127">
        <v>0</v>
      </c>
      <c r="F261" s="141">
        <f t="shared" si="4"/>
        <v>0</v>
      </c>
      <c r="K261" s="139"/>
      <c r="L261" s="140"/>
    </row>
    <row r="262" spans="1:12" x14ac:dyDescent="0.25">
      <c r="A262" t="s">
        <v>88</v>
      </c>
      <c r="B262" t="s">
        <v>569</v>
      </c>
      <c r="C262" s="127">
        <v>0</v>
      </c>
      <c r="D262" s="127">
        <v>0</v>
      </c>
      <c r="E262" s="127">
        <v>1574104.25</v>
      </c>
      <c r="F262" s="141">
        <f t="shared" si="4"/>
        <v>1</v>
      </c>
      <c r="K262" s="139"/>
      <c r="L262" s="140"/>
    </row>
    <row r="263" spans="1:12" x14ac:dyDescent="0.25">
      <c r="A263" t="s">
        <v>699</v>
      </c>
      <c r="B263" t="s">
        <v>700</v>
      </c>
      <c r="C263" s="127">
        <v>0</v>
      </c>
      <c r="D263" s="127">
        <v>0</v>
      </c>
      <c r="E263" s="127">
        <v>0</v>
      </c>
      <c r="F263" s="141">
        <f t="shared" si="4"/>
        <v>0</v>
      </c>
      <c r="K263" s="139"/>
      <c r="L263" s="140"/>
    </row>
    <row r="264" spans="1:12" x14ac:dyDescent="0.25">
      <c r="A264" t="s">
        <v>90</v>
      </c>
      <c r="B264" t="s">
        <v>573</v>
      </c>
      <c r="C264" s="127">
        <v>2912538.1</v>
      </c>
      <c r="D264" s="127">
        <v>2912538.1</v>
      </c>
      <c r="E264" s="127">
        <v>2912538.1</v>
      </c>
      <c r="F264" s="141">
        <f t="shared" si="4"/>
        <v>3</v>
      </c>
      <c r="K264" s="139"/>
      <c r="L264" s="140"/>
    </row>
    <row r="265" spans="1:12" x14ac:dyDescent="0.25">
      <c r="A265" t="s">
        <v>85</v>
      </c>
      <c r="B265" t="s">
        <v>570</v>
      </c>
      <c r="C265" s="127">
        <v>0</v>
      </c>
      <c r="D265" s="127">
        <v>0</v>
      </c>
      <c r="E265" s="127">
        <v>0</v>
      </c>
      <c r="F265" s="141">
        <f t="shared" si="4"/>
        <v>0</v>
      </c>
      <c r="K265" s="139"/>
      <c r="L265" s="140"/>
    </row>
    <row r="266" spans="1:12" x14ac:dyDescent="0.25">
      <c r="A266" t="s">
        <v>86</v>
      </c>
      <c r="B266" t="s">
        <v>574</v>
      </c>
      <c r="C266" s="127">
        <v>0</v>
      </c>
      <c r="D266" s="127">
        <v>0</v>
      </c>
      <c r="E266" s="127">
        <v>8179901.400000006</v>
      </c>
      <c r="F266" s="141">
        <f t="shared" si="4"/>
        <v>1</v>
      </c>
      <c r="K266" s="139"/>
      <c r="L266" s="140"/>
    </row>
    <row r="267" spans="1:12" x14ac:dyDescent="0.25">
      <c r="A267" t="s">
        <v>87</v>
      </c>
      <c r="B267" t="s">
        <v>571</v>
      </c>
      <c r="C267" s="127">
        <v>0</v>
      </c>
      <c r="D267" s="127">
        <v>12886601.870000005</v>
      </c>
      <c r="E267" s="127">
        <v>10492599.869999997</v>
      </c>
      <c r="F267" s="141">
        <f t="shared" si="4"/>
        <v>2</v>
      </c>
      <c r="K267" s="139"/>
      <c r="L267" s="140"/>
    </row>
    <row r="268" spans="1:12" x14ac:dyDescent="0.25">
      <c r="A268" t="s">
        <v>84</v>
      </c>
      <c r="B268" t="s">
        <v>733</v>
      </c>
      <c r="C268" s="127">
        <v>0</v>
      </c>
      <c r="D268" s="127">
        <v>0</v>
      </c>
      <c r="E268" s="127">
        <v>0</v>
      </c>
      <c r="F268" s="141">
        <f t="shared" si="4"/>
        <v>0</v>
      </c>
      <c r="K268" s="139"/>
      <c r="L268" s="140"/>
    </row>
    <row r="269" spans="1:12" x14ac:dyDescent="0.25">
      <c r="A269" t="s">
        <v>89</v>
      </c>
      <c r="B269" t="s">
        <v>568</v>
      </c>
      <c r="C269" s="127">
        <v>0</v>
      </c>
      <c r="D269" s="127">
        <v>0</v>
      </c>
      <c r="E269" s="127">
        <v>0</v>
      </c>
      <c r="F269" s="141">
        <f t="shared" si="4"/>
        <v>0</v>
      </c>
      <c r="K269" s="139"/>
      <c r="L269" s="140"/>
    </row>
    <row r="270" spans="1:12" x14ac:dyDescent="0.25">
      <c r="A270" t="s">
        <v>202</v>
      </c>
      <c r="B270" t="s">
        <v>203</v>
      </c>
      <c r="C270" s="127">
        <v>1284731.7</v>
      </c>
      <c r="D270" s="127">
        <v>1184731.7</v>
      </c>
      <c r="E270" s="127">
        <v>1084731.7</v>
      </c>
      <c r="F270" s="141">
        <f t="shared" si="4"/>
        <v>3</v>
      </c>
      <c r="K270" s="139"/>
      <c r="L270" s="140"/>
    </row>
    <row r="271" spans="1:12" x14ac:dyDescent="0.25">
      <c r="A271" t="s">
        <v>82</v>
      </c>
      <c r="B271" t="s">
        <v>935</v>
      </c>
      <c r="C271" s="127">
        <v>0</v>
      </c>
      <c r="D271" s="127">
        <v>0</v>
      </c>
      <c r="E271" s="127">
        <v>0</v>
      </c>
      <c r="F271" s="141">
        <f t="shared" si="4"/>
        <v>0</v>
      </c>
      <c r="K271" s="139"/>
      <c r="L271" s="140"/>
    </row>
    <row r="272" spans="1:12" x14ac:dyDescent="0.25">
      <c r="A272" t="s">
        <v>21</v>
      </c>
      <c r="B272" t="s">
        <v>805</v>
      </c>
      <c r="C272" s="127">
        <v>0</v>
      </c>
      <c r="D272" s="127">
        <v>0</v>
      </c>
      <c r="E272" s="127">
        <v>0</v>
      </c>
      <c r="F272" s="141">
        <f t="shared" si="4"/>
        <v>0</v>
      </c>
      <c r="K272" s="139"/>
      <c r="L272" s="140"/>
    </row>
    <row r="273" spans="1:12" x14ac:dyDescent="0.25">
      <c r="A273" t="s">
        <v>79</v>
      </c>
      <c r="B273" t="s">
        <v>804</v>
      </c>
      <c r="C273" s="127">
        <v>0</v>
      </c>
      <c r="D273" s="127">
        <v>0</v>
      </c>
      <c r="E273" s="127">
        <v>0</v>
      </c>
      <c r="F273" s="141">
        <f t="shared" si="4"/>
        <v>0</v>
      </c>
      <c r="K273" s="139"/>
      <c r="L273" s="140"/>
    </row>
    <row r="274" spans="1:12" x14ac:dyDescent="0.25">
      <c r="A274" t="s">
        <v>76</v>
      </c>
      <c r="B274" t="s">
        <v>852</v>
      </c>
      <c r="C274" s="127">
        <v>846237.6</v>
      </c>
      <c r="D274" s="127">
        <v>846237.6</v>
      </c>
      <c r="E274" s="127">
        <v>846237.6</v>
      </c>
      <c r="F274" s="141">
        <f t="shared" si="4"/>
        <v>3</v>
      </c>
      <c r="K274" s="139"/>
      <c r="L274" s="140"/>
    </row>
    <row r="275" spans="1:12" x14ac:dyDescent="0.25">
      <c r="A275" t="s">
        <v>80</v>
      </c>
      <c r="B275" t="s">
        <v>803</v>
      </c>
      <c r="C275" s="127">
        <v>0</v>
      </c>
      <c r="D275" s="127">
        <v>0</v>
      </c>
      <c r="E275" s="127">
        <v>0</v>
      </c>
      <c r="F275" s="141">
        <f t="shared" si="4"/>
        <v>0</v>
      </c>
      <c r="K275" s="139"/>
      <c r="L275" s="140"/>
    </row>
    <row r="276" spans="1:12" x14ac:dyDescent="0.25">
      <c r="A276" t="s">
        <v>77</v>
      </c>
      <c r="B276" t="s">
        <v>802</v>
      </c>
      <c r="C276" s="127">
        <v>0</v>
      </c>
      <c r="D276" s="127">
        <v>0</v>
      </c>
      <c r="E276" s="127">
        <v>0</v>
      </c>
      <c r="F276" s="141">
        <f t="shared" si="4"/>
        <v>0</v>
      </c>
      <c r="K276" s="139"/>
      <c r="L276" s="140"/>
    </row>
    <row r="277" spans="1:12" x14ac:dyDescent="0.25">
      <c r="A277" t="s">
        <v>81</v>
      </c>
      <c r="B277" t="s">
        <v>801</v>
      </c>
      <c r="C277" s="127">
        <v>0</v>
      </c>
      <c r="D277" s="127">
        <v>0</v>
      </c>
      <c r="E277" s="127">
        <v>0</v>
      </c>
      <c r="F277" s="141">
        <f t="shared" si="4"/>
        <v>0</v>
      </c>
      <c r="K277" s="139"/>
      <c r="L277" s="140"/>
    </row>
    <row r="278" spans="1:12" x14ac:dyDescent="0.25">
      <c r="A278" t="s">
        <v>17</v>
      </c>
      <c r="B278" t="s">
        <v>800</v>
      </c>
      <c r="C278" s="127">
        <v>0</v>
      </c>
      <c r="D278" s="127">
        <v>0</v>
      </c>
      <c r="E278" s="127">
        <v>0</v>
      </c>
      <c r="F278" s="141">
        <f t="shared" si="4"/>
        <v>0</v>
      </c>
      <c r="K278" s="139"/>
      <c r="L278" s="140"/>
    </row>
    <row r="279" spans="1:12" x14ac:dyDescent="0.25">
      <c r="A279" t="s">
        <v>78</v>
      </c>
      <c r="B279" t="s">
        <v>576</v>
      </c>
      <c r="C279" s="127">
        <v>9043319.6600000001</v>
      </c>
      <c r="D279" s="127">
        <v>8384819.6600000001</v>
      </c>
      <c r="E279" s="127">
        <v>8713819.6600000001</v>
      </c>
      <c r="F279" s="141">
        <f t="shared" si="4"/>
        <v>3</v>
      </c>
      <c r="K279" s="139"/>
      <c r="L279" s="140"/>
    </row>
    <row r="280" spans="1:12" x14ac:dyDescent="0.25">
      <c r="A280" t="s">
        <v>543</v>
      </c>
      <c r="B280" t="s">
        <v>908</v>
      </c>
      <c r="C280" s="127">
        <v>0</v>
      </c>
      <c r="D280" s="127">
        <v>0</v>
      </c>
      <c r="E280" s="127">
        <v>0</v>
      </c>
      <c r="F280" s="141">
        <f t="shared" si="4"/>
        <v>0</v>
      </c>
      <c r="K280" s="139"/>
      <c r="L280" s="140"/>
    </row>
    <row r="281" spans="1:12" x14ac:dyDescent="0.25">
      <c r="A281" t="s">
        <v>429</v>
      </c>
      <c r="B281" t="s">
        <v>893</v>
      </c>
      <c r="C281" s="127">
        <v>0</v>
      </c>
      <c r="D281" s="127">
        <v>0</v>
      </c>
      <c r="E281" s="127">
        <v>0</v>
      </c>
      <c r="F281" s="141">
        <f t="shared" si="4"/>
        <v>0</v>
      </c>
      <c r="K281" s="139"/>
      <c r="L281" s="140"/>
    </row>
    <row r="282" spans="1:12" x14ac:dyDescent="0.25">
      <c r="A282" t="s">
        <v>544</v>
      </c>
      <c r="B282" t="s">
        <v>777</v>
      </c>
      <c r="C282" s="127">
        <v>0</v>
      </c>
      <c r="D282" s="127">
        <v>0</v>
      </c>
      <c r="E282" s="127">
        <v>0</v>
      </c>
      <c r="F282" s="141">
        <f t="shared" si="4"/>
        <v>0</v>
      </c>
      <c r="K282" s="139"/>
      <c r="L282" s="140"/>
    </row>
    <row r="283" spans="1:12" x14ac:dyDescent="0.25">
      <c r="A283" t="s">
        <v>545</v>
      </c>
      <c r="B283" t="s">
        <v>776</v>
      </c>
      <c r="C283" s="127">
        <v>0</v>
      </c>
      <c r="D283" s="127">
        <v>0</v>
      </c>
      <c r="E283" s="127">
        <v>0</v>
      </c>
      <c r="F283" s="141">
        <f t="shared" si="4"/>
        <v>0</v>
      </c>
      <c r="K283" s="139"/>
      <c r="L283" s="140"/>
    </row>
    <row r="284" spans="1:12" x14ac:dyDescent="0.25">
      <c r="A284" t="s">
        <v>546</v>
      </c>
      <c r="B284" t="s">
        <v>75</v>
      </c>
      <c r="C284" s="127">
        <v>0</v>
      </c>
      <c r="D284" s="127">
        <v>0</v>
      </c>
      <c r="E284" s="127">
        <v>6122242.7199999997</v>
      </c>
      <c r="F284" s="141">
        <f t="shared" si="4"/>
        <v>1</v>
      </c>
      <c r="K284" s="139"/>
      <c r="L284" s="140"/>
    </row>
    <row r="285" spans="1:12" x14ac:dyDescent="0.25">
      <c r="A285" t="s">
        <v>775</v>
      </c>
      <c r="B285" t="s">
        <v>774</v>
      </c>
      <c r="C285" s="127">
        <v>3000</v>
      </c>
      <c r="D285" s="127">
        <v>3000</v>
      </c>
      <c r="E285" s="127">
        <v>3000</v>
      </c>
      <c r="F285" s="141">
        <f t="shared" si="4"/>
        <v>3</v>
      </c>
      <c r="K285" s="139"/>
      <c r="L285" s="140"/>
    </row>
    <row r="286" spans="1:12" x14ac:dyDescent="0.25">
      <c r="A286" t="s">
        <v>548</v>
      </c>
      <c r="B286" t="s">
        <v>773</v>
      </c>
      <c r="C286" s="127">
        <v>0</v>
      </c>
      <c r="D286" s="127">
        <v>0</v>
      </c>
      <c r="E286" s="127">
        <v>0</v>
      </c>
      <c r="F286" s="141">
        <f t="shared" si="4"/>
        <v>0</v>
      </c>
      <c r="K286" s="139"/>
      <c r="L286" s="140"/>
    </row>
    <row r="287" spans="1:12" x14ac:dyDescent="0.25">
      <c r="A287" t="s">
        <v>547</v>
      </c>
      <c r="B287" t="s">
        <v>936</v>
      </c>
      <c r="C287" s="127">
        <v>0</v>
      </c>
      <c r="D287" s="127">
        <v>0</v>
      </c>
      <c r="E287" s="127">
        <v>0</v>
      </c>
      <c r="F287" s="141">
        <f t="shared" si="4"/>
        <v>0</v>
      </c>
      <c r="K287" s="139"/>
      <c r="L287" s="140"/>
    </row>
    <row r="288" spans="1:12" x14ac:dyDescent="0.25">
      <c r="A288" t="s">
        <v>549</v>
      </c>
      <c r="B288" t="s">
        <v>575</v>
      </c>
      <c r="C288" s="127">
        <v>0</v>
      </c>
      <c r="D288" s="127">
        <v>0</v>
      </c>
      <c r="E288" s="127">
        <v>0</v>
      </c>
      <c r="F288" s="141">
        <f t="shared" si="4"/>
        <v>0</v>
      </c>
      <c r="K288" s="139"/>
      <c r="L288" s="140"/>
    </row>
    <row r="289" spans="1:12" x14ac:dyDescent="0.25">
      <c r="A289" t="s">
        <v>887</v>
      </c>
      <c r="B289" t="s">
        <v>894</v>
      </c>
      <c r="C289" s="127">
        <v>0</v>
      </c>
      <c r="D289" s="127">
        <v>0</v>
      </c>
      <c r="E289" s="127">
        <v>0</v>
      </c>
      <c r="F289" s="141">
        <f t="shared" si="4"/>
        <v>0</v>
      </c>
      <c r="K289" s="139"/>
      <c r="L289" s="140"/>
    </row>
    <row r="290" spans="1:12" x14ac:dyDescent="0.25">
      <c r="A290" t="s">
        <v>879</v>
      </c>
      <c r="B290" t="s">
        <v>891</v>
      </c>
      <c r="C290" s="127">
        <v>0</v>
      </c>
      <c r="D290" s="127">
        <v>0</v>
      </c>
      <c r="E290" s="127">
        <v>0</v>
      </c>
      <c r="F290" s="141">
        <f t="shared" si="4"/>
        <v>0</v>
      </c>
      <c r="K290" s="139"/>
      <c r="L290" s="140"/>
    </row>
    <row r="291" spans="1:12" x14ac:dyDescent="0.25">
      <c r="A291" t="s">
        <v>869</v>
      </c>
      <c r="B291" t="s">
        <v>870</v>
      </c>
      <c r="C291" s="127">
        <v>0</v>
      </c>
      <c r="D291" s="127">
        <v>0</v>
      </c>
      <c r="E291" s="127">
        <v>0</v>
      </c>
      <c r="F291" s="141">
        <f t="shared" si="4"/>
        <v>0</v>
      </c>
      <c r="K291" s="139"/>
      <c r="L291" s="140"/>
    </row>
    <row r="292" spans="1:12" x14ac:dyDescent="0.25">
      <c r="A292" t="s">
        <v>878</v>
      </c>
      <c r="B292" t="s">
        <v>885</v>
      </c>
      <c r="C292" s="127">
        <v>0</v>
      </c>
      <c r="D292" s="127">
        <v>0</v>
      </c>
      <c r="E292" s="127">
        <v>0</v>
      </c>
      <c r="F292" s="141">
        <f t="shared" si="4"/>
        <v>0</v>
      </c>
      <c r="K292" s="139"/>
      <c r="L292" s="140"/>
    </row>
    <row r="293" spans="1:12" x14ac:dyDescent="0.25">
      <c r="A293" t="s">
        <v>44</v>
      </c>
      <c r="B293" t="s">
        <v>590</v>
      </c>
      <c r="C293" s="127">
        <v>0</v>
      </c>
      <c r="D293" s="127">
        <v>0</v>
      </c>
      <c r="E293" s="127">
        <v>0</v>
      </c>
      <c r="F293" s="141">
        <f t="shared" si="4"/>
        <v>0</v>
      </c>
      <c r="K293" s="139"/>
      <c r="L293" s="140"/>
    </row>
    <row r="294" spans="1:12" x14ac:dyDescent="0.25">
      <c r="A294" t="s">
        <v>67</v>
      </c>
      <c r="B294" t="s">
        <v>604</v>
      </c>
      <c r="C294" s="127">
        <v>891355</v>
      </c>
      <c r="D294" s="127">
        <v>891355</v>
      </c>
      <c r="E294" s="127">
        <v>891355</v>
      </c>
      <c r="F294" s="141">
        <f t="shared" si="4"/>
        <v>3</v>
      </c>
      <c r="K294" s="139"/>
      <c r="L294" s="140"/>
    </row>
    <row r="295" spans="1:12" x14ac:dyDescent="0.25">
      <c r="A295" t="s">
        <v>61</v>
      </c>
      <c r="B295" t="s">
        <v>606</v>
      </c>
      <c r="C295" s="127">
        <v>0</v>
      </c>
      <c r="D295" s="127">
        <v>4160923.8600000003</v>
      </c>
      <c r="E295" s="127">
        <v>2675923.8599999994</v>
      </c>
      <c r="F295" s="141">
        <f t="shared" si="4"/>
        <v>2</v>
      </c>
      <c r="K295" s="139"/>
      <c r="L295" s="140"/>
    </row>
    <row r="296" spans="1:12" x14ac:dyDescent="0.25">
      <c r="A296" t="s">
        <v>62</v>
      </c>
      <c r="B296" t="s">
        <v>605</v>
      </c>
      <c r="C296" s="127">
        <v>0</v>
      </c>
      <c r="D296" s="127">
        <v>0</v>
      </c>
      <c r="E296" s="127">
        <v>0</v>
      </c>
      <c r="F296" s="141">
        <f t="shared" si="4"/>
        <v>0</v>
      </c>
      <c r="K296" s="139"/>
      <c r="L296" s="140"/>
    </row>
    <row r="297" spans="1:12" x14ac:dyDescent="0.25">
      <c r="A297" t="s">
        <v>39</v>
      </c>
      <c r="B297" t="s">
        <v>884</v>
      </c>
      <c r="C297" s="127">
        <v>0</v>
      </c>
      <c r="D297" s="127">
        <v>0</v>
      </c>
      <c r="E297" s="127">
        <v>0</v>
      </c>
      <c r="F297" s="141">
        <f t="shared" si="4"/>
        <v>0</v>
      </c>
      <c r="K297" s="139"/>
      <c r="L297" s="140"/>
    </row>
    <row r="298" spans="1:12" x14ac:dyDescent="0.25">
      <c r="A298" t="s">
        <v>430</v>
      </c>
      <c r="B298" t="s">
        <v>837</v>
      </c>
      <c r="C298" s="127">
        <v>0</v>
      </c>
      <c r="D298" s="127">
        <v>0</v>
      </c>
      <c r="E298" s="127">
        <v>0</v>
      </c>
      <c r="F298" s="141">
        <f t="shared" si="4"/>
        <v>0</v>
      </c>
      <c r="K298" s="139"/>
      <c r="L298" s="140"/>
    </row>
    <row r="299" spans="1:12" x14ac:dyDescent="0.25">
      <c r="A299" t="s">
        <v>482</v>
      </c>
      <c r="B299" t="s">
        <v>483</v>
      </c>
      <c r="C299" s="127">
        <v>0</v>
      </c>
      <c r="D299" s="127">
        <v>0</v>
      </c>
      <c r="E299" s="127">
        <v>0</v>
      </c>
      <c r="F299" s="141">
        <f t="shared" si="4"/>
        <v>0</v>
      </c>
      <c r="K299" s="139"/>
      <c r="L299" s="140"/>
    </row>
    <row r="300" spans="1:12" x14ac:dyDescent="0.25">
      <c r="A300" t="s">
        <v>66</v>
      </c>
      <c r="B300" t="s">
        <v>596</v>
      </c>
      <c r="C300" s="127">
        <v>292957.40000000037</v>
      </c>
      <c r="D300" s="127">
        <v>292957.40000000037</v>
      </c>
      <c r="E300" s="127">
        <v>292957.40000000037</v>
      </c>
      <c r="F300" s="141">
        <f t="shared" si="4"/>
        <v>3</v>
      </c>
      <c r="K300" s="139"/>
      <c r="L300" s="140"/>
    </row>
    <row r="301" spans="1:12" x14ac:dyDescent="0.25">
      <c r="A301" t="s">
        <v>54</v>
      </c>
      <c r="B301" t="s">
        <v>577</v>
      </c>
      <c r="C301" s="127">
        <v>0</v>
      </c>
      <c r="D301" s="127">
        <v>0</v>
      </c>
      <c r="E301" s="127">
        <v>2947106.2800000012</v>
      </c>
      <c r="F301" s="141">
        <f t="shared" si="4"/>
        <v>1</v>
      </c>
      <c r="K301" s="139"/>
      <c r="L301" s="140"/>
    </row>
    <row r="302" spans="1:12" x14ac:dyDescent="0.25">
      <c r="A302" t="s">
        <v>73</v>
      </c>
      <c r="B302" t="s">
        <v>586</v>
      </c>
      <c r="C302" s="127">
        <v>0</v>
      </c>
      <c r="D302" s="127">
        <v>267970.51999999955</v>
      </c>
      <c r="E302" s="127">
        <v>0</v>
      </c>
      <c r="F302" s="141">
        <f t="shared" si="4"/>
        <v>1</v>
      </c>
      <c r="K302" s="139"/>
      <c r="L302" s="140"/>
    </row>
    <row r="303" spans="1:12" x14ac:dyDescent="0.25">
      <c r="A303" t="s">
        <v>69</v>
      </c>
      <c r="B303" t="s">
        <v>600</v>
      </c>
      <c r="C303" s="127">
        <v>0</v>
      </c>
      <c r="D303" s="127">
        <v>0</v>
      </c>
      <c r="E303" s="127">
        <v>0</v>
      </c>
      <c r="F303" s="141">
        <f t="shared" si="4"/>
        <v>0</v>
      </c>
      <c r="K303" s="139"/>
      <c r="L303" s="140"/>
    </row>
    <row r="304" spans="1:12" x14ac:dyDescent="0.25">
      <c r="A304" t="s">
        <v>46</v>
      </c>
      <c r="B304" t="s">
        <v>603</v>
      </c>
      <c r="C304" s="127">
        <v>0</v>
      </c>
      <c r="D304" s="127">
        <v>0</v>
      </c>
      <c r="E304" s="127">
        <v>0</v>
      </c>
      <c r="F304" s="141">
        <f t="shared" si="4"/>
        <v>0</v>
      </c>
      <c r="K304" s="139"/>
      <c r="L304" s="140"/>
    </row>
    <row r="305" spans="1:12" x14ac:dyDescent="0.25">
      <c r="A305" t="s">
        <v>70</v>
      </c>
      <c r="B305" t="s">
        <v>595</v>
      </c>
      <c r="C305" s="127">
        <v>0</v>
      </c>
      <c r="D305" s="127">
        <v>0</v>
      </c>
      <c r="E305" s="127">
        <v>0</v>
      </c>
      <c r="F305" s="141">
        <f t="shared" si="4"/>
        <v>0</v>
      </c>
      <c r="K305" s="139"/>
      <c r="L305" s="140"/>
    </row>
    <row r="306" spans="1:12" x14ac:dyDescent="0.25">
      <c r="A306" t="s">
        <v>45</v>
      </c>
      <c r="B306" t="s">
        <v>738</v>
      </c>
      <c r="C306" s="127">
        <v>0</v>
      </c>
      <c r="D306" s="127">
        <v>6444873.5300000003</v>
      </c>
      <c r="E306" s="127">
        <v>0</v>
      </c>
      <c r="F306" s="141">
        <f t="shared" si="4"/>
        <v>1</v>
      </c>
      <c r="K306" s="139"/>
      <c r="L306" s="140"/>
    </row>
    <row r="307" spans="1:12" x14ac:dyDescent="0.25">
      <c r="A307" t="s">
        <v>55</v>
      </c>
      <c r="B307" t="s">
        <v>593</v>
      </c>
      <c r="C307" s="127">
        <v>0</v>
      </c>
      <c r="D307" s="127">
        <v>0</v>
      </c>
      <c r="E307" s="127">
        <v>5763605.5</v>
      </c>
      <c r="F307" s="141">
        <f t="shared" si="4"/>
        <v>1</v>
      </c>
      <c r="K307" s="139"/>
      <c r="L307" s="140"/>
    </row>
    <row r="308" spans="1:12" x14ac:dyDescent="0.25">
      <c r="A308" t="s">
        <v>42</v>
      </c>
      <c r="B308" t="s">
        <v>610</v>
      </c>
      <c r="C308" s="127">
        <v>0</v>
      </c>
      <c r="D308" s="127">
        <v>0</v>
      </c>
      <c r="E308" s="127">
        <v>44188175.290000007</v>
      </c>
      <c r="F308" s="141">
        <f t="shared" si="4"/>
        <v>1</v>
      </c>
      <c r="K308" s="139"/>
      <c r="L308" s="140"/>
    </row>
    <row r="309" spans="1:12" x14ac:dyDescent="0.25">
      <c r="A309" t="s">
        <v>737</v>
      </c>
      <c r="B309" t="s">
        <v>736</v>
      </c>
      <c r="C309" s="127">
        <v>0.5</v>
      </c>
      <c r="D309" s="127">
        <v>0.5</v>
      </c>
      <c r="E309" s="127">
        <v>0.5</v>
      </c>
      <c r="F309" s="141">
        <f t="shared" si="4"/>
        <v>3</v>
      </c>
      <c r="K309" s="139"/>
      <c r="L309" s="140"/>
    </row>
    <row r="310" spans="1:12" x14ac:dyDescent="0.25">
      <c r="A310" t="s">
        <v>72</v>
      </c>
      <c r="B310" t="s">
        <v>592</v>
      </c>
      <c r="C310" s="127">
        <v>0</v>
      </c>
      <c r="D310" s="127">
        <v>6002822.7699999996</v>
      </c>
      <c r="E310" s="127">
        <v>0</v>
      </c>
      <c r="F310" s="141">
        <f t="shared" si="4"/>
        <v>1</v>
      </c>
      <c r="K310" s="139"/>
      <c r="L310" s="140"/>
    </row>
    <row r="311" spans="1:12" x14ac:dyDescent="0.25">
      <c r="A311" t="s">
        <v>68</v>
      </c>
      <c r="B311" t="s">
        <v>601</v>
      </c>
      <c r="C311" s="127">
        <v>0</v>
      </c>
      <c r="D311" s="127">
        <v>520206.8200000003</v>
      </c>
      <c r="E311" s="127">
        <v>0</v>
      </c>
      <c r="F311" s="141">
        <f t="shared" si="4"/>
        <v>1</v>
      </c>
      <c r="K311" s="139"/>
      <c r="L311" s="140"/>
    </row>
    <row r="312" spans="1:12" x14ac:dyDescent="0.25">
      <c r="A312" t="s">
        <v>50</v>
      </c>
      <c r="B312" t="s">
        <v>585</v>
      </c>
      <c r="C312" s="127">
        <v>15155763.49</v>
      </c>
      <c r="D312" s="127">
        <v>0</v>
      </c>
      <c r="E312" s="127">
        <v>0</v>
      </c>
      <c r="F312" s="141">
        <f t="shared" si="4"/>
        <v>1</v>
      </c>
      <c r="K312" s="139"/>
      <c r="L312" s="140"/>
    </row>
    <row r="313" spans="1:12" x14ac:dyDescent="0.25">
      <c r="A313" t="s">
        <v>51</v>
      </c>
      <c r="B313" t="s">
        <v>582</v>
      </c>
      <c r="C313" s="127">
        <v>0</v>
      </c>
      <c r="D313" s="127">
        <v>23801264.640000001</v>
      </c>
      <c r="E313" s="127">
        <v>0</v>
      </c>
      <c r="F313" s="141">
        <f t="shared" si="4"/>
        <v>1</v>
      </c>
      <c r="K313" s="139"/>
      <c r="L313" s="140"/>
    </row>
    <row r="314" spans="1:12" x14ac:dyDescent="0.25">
      <c r="A314" t="s">
        <v>52</v>
      </c>
      <c r="B314" t="s">
        <v>580</v>
      </c>
      <c r="C314" s="127">
        <v>0</v>
      </c>
      <c r="D314" s="127">
        <v>2852140.78</v>
      </c>
      <c r="E314" s="127">
        <v>0</v>
      </c>
      <c r="F314" s="141">
        <f t="shared" si="4"/>
        <v>1</v>
      </c>
      <c r="K314" s="139"/>
      <c r="L314" s="140"/>
    </row>
    <row r="315" spans="1:12" x14ac:dyDescent="0.25">
      <c r="A315" t="s">
        <v>58</v>
      </c>
      <c r="B315" t="s">
        <v>598</v>
      </c>
      <c r="C315" s="127">
        <v>0</v>
      </c>
      <c r="D315" s="127">
        <v>0</v>
      </c>
      <c r="E315" s="127">
        <v>7753913.3200000003</v>
      </c>
      <c r="F315" s="141">
        <f t="shared" si="4"/>
        <v>1</v>
      </c>
      <c r="K315" s="139"/>
      <c r="L315" s="140"/>
    </row>
    <row r="316" spans="1:12" x14ac:dyDescent="0.25">
      <c r="A316" t="s">
        <v>48</v>
      </c>
      <c r="B316" t="s">
        <v>594</v>
      </c>
      <c r="C316" s="127">
        <v>1559031.74</v>
      </c>
      <c r="D316" s="127">
        <v>1559031.74</v>
      </c>
      <c r="E316" s="127">
        <v>1559031.74</v>
      </c>
      <c r="F316" s="141">
        <f t="shared" si="4"/>
        <v>3</v>
      </c>
      <c r="K316" s="139"/>
      <c r="L316" s="140"/>
    </row>
    <row r="317" spans="1:12" x14ac:dyDescent="0.25">
      <c r="A317" t="s">
        <v>38</v>
      </c>
      <c r="B317" t="s">
        <v>589</v>
      </c>
      <c r="C317" s="127">
        <v>270761.5</v>
      </c>
      <c r="D317" s="127">
        <v>634761.5</v>
      </c>
      <c r="E317" s="127">
        <v>0</v>
      </c>
      <c r="F317" s="141">
        <f t="shared" si="4"/>
        <v>2</v>
      </c>
      <c r="K317" s="139"/>
      <c r="L317" s="140"/>
    </row>
    <row r="318" spans="1:12" x14ac:dyDescent="0.25">
      <c r="A318" t="s">
        <v>64</v>
      </c>
      <c r="B318" t="s">
        <v>599</v>
      </c>
      <c r="C318" s="127">
        <v>0</v>
      </c>
      <c r="D318" s="127">
        <v>0</v>
      </c>
      <c r="E318" s="127">
        <v>0</v>
      </c>
      <c r="F318" s="141">
        <f t="shared" si="4"/>
        <v>0</v>
      </c>
      <c r="K318" s="139"/>
      <c r="L318" s="140"/>
    </row>
    <row r="319" spans="1:12" x14ac:dyDescent="0.25">
      <c r="A319" t="s">
        <v>65</v>
      </c>
      <c r="B319" t="s">
        <v>578</v>
      </c>
      <c r="C319" s="127">
        <v>0</v>
      </c>
      <c r="D319" s="127">
        <v>8685800.0800000001</v>
      </c>
      <c r="E319" s="127">
        <v>0</v>
      </c>
      <c r="F319" s="141">
        <f t="shared" si="4"/>
        <v>1</v>
      </c>
      <c r="K319" s="139"/>
      <c r="L319" s="140"/>
    </row>
    <row r="320" spans="1:12" x14ac:dyDescent="0.25">
      <c r="A320" t="s">
        <v>57</v>
      </c>
      <c r="B320" t="s">
        <v>579</v>
      </c>
      <c r="C320" s="127">
        <v>0</v>
      </c>
      <c r="D320" s="127">
        <v>6347419.5899999999</v>
      </c>
      <c r="E320" s="127">
        <v>0</v>
      </c>
      <c r="F320" s="141">
        <f t="shared" si="4"/>
        <v>1</v>
      </c>
      <c r="K320" s="139"/>
      <c r="L320" s="140"/>
    </row>
    <row r="321" spans="1:12" x14ac:dyDescent="0.25">
      <c r="A321" t="s">
        <v>47</v>
      </c>
      <c r="B321" t="s">
        <v>607</v>
      </c>
      <c r="C321" s="127">
        <v>580437.26</v>
      </c>
      <c r="D321" s="127">
        <v>580437.26</v>
      </c>
      <c r="E321" s="127">
        <v>580437.26</v>
      </c>
      <c r="F321" s="141">
        <f t="shared" si="4"/>
        <v>3</v>
      </c>
      <c r="K321" s="139"/>
      <c r="L321" s="140"/>
    </row>
    <row r="322" spans="1:12" x14ac:dyDescent="0.25">
      <c r="A322" t="s">
        <v>49</v>
      </c>
      <c r="B322" t="s">
        <v>584</v>
      </c>
      <c r="C322" s="127">
        <v>2765618.78</v>
      </c>
      <c r="D322" s="127">
        <v>2765618.78</v>
      </c>
      <c r="E322" s="127">
        <v>2765618.78</v>
      </c>
      <c r="F322" s="141">
        <f t="shared" si="4"/>
        <v>3</v>
      </c>
      <c r="K322" s="139"/>
      <c r="L322" s="140"/>
    </row>
    <row r="323" spans="1:12" x14ac:dyDescent="0.25">
      <c r="A323" t="s">
        <v>60</v>
      </c>
      <c r="B323" t="s">
        <v>581</v>
      </c>
      <c r="C323" s="127">
        <v>122454543.63</v>
      </c>
      <c r="D323" s="127">
        <v>110454543.63</v>
      </c>
      <c r="E323" s="127">
        <v>91831543.629999995</v>
      </c>
      <c r="F323" s="141">
        <f t="shared" ref="F323:F386" si="5">COUNTIF(C323:E323,"&gt;0")</f>
        <v>3</v>
      </c>
      <c r="K323" s="139"/>
      <c r="L323" s="140"/>
    </row>
    <row r="324" spans="1:12" x14ac:dyDescent="0.25">
      <c r="A324" t="s">
        <v>41</v>
      </c>
      <c r="B324" t="s">
        <v>602</v>
      </c>
      <c r="C324" s="127">
        <v>0</v>
      </c>
      <c r="D324" s="127">
        <v>0</v>
      </c>
      <c r="E324" s="127">
        <v>0</v>
      </c>
      <c r="F324" s="141">
        <f t="shared" si="5"/>
        <v>0</v>
      </c>
      <c r="K324" s="139"/>
      <c r="L324" s="140"/>
    </row>
    <row r="325" spans="1:12" x14ac:dyDescent="0.25">
      <c r="A325" t="s">
        <v>71</v>
      </c>
      <c r="B325" t="s">
        <v>587</v>
      </c>
      <c r="C325" s="127">
        <v>0</v>
      </c>
      <c r="D325" s="127">
        <v>0</v>
      </c>
      <c r="E325" s="127">
        <v>0</v>
      </c>
      <c r="F325" s="141">
        <f t="shared" si="5"/>
        <v>0</v>
      </c>
      <c r="K325" s="139"/>
      <c r="L325" s="140"/>
    </row>
    <row r="326" spans="1:12" x14ac:dyDescent="0.25">
      <c r="A326" t="s">
        <v>59</v>
      </c>
      <c r="B326" t="s">
        <v>735</v>
      </c>
      <c r="C326" s="127">
        <v>0</v>
      </c>
      <c r="D326" s="127">
        <v>0</v>
      </c>
      <c r="E326" s="127">
        <v>0</v>
      </c>
      <c r="F326" s="141">
        <f t="shared" si="5"/>
        <v>0</v>
      </c>
      <c r="K326" s="139"/>
      <c r="L326" s="140"/>
    </row>
    <row r="327" spans="1:12" x14ac:dyDescent="0.25">
      <c r="A327" t="s">
        <v>53</v>
      </c>
      <c r="B327" t="s">
        <v>597</v>
      </c>
      <c r="C327" s="127">
        <v>0</v>
      </c>
      <c r="D327" s="127">
        <v>8310580.7200000016</v>
      </c>
      <c r="E327" s="127">
        <v>0</v>
      </c>
      <c r="F327" s="141">
        <f t="shared" si="5"/>
        <v>1</v>
      </c>
      <c r="K327" s="139"/>
      <c r="L327" s="140"/>
    </row>
    <row r="328" spans="1:12" x14ac:dyDescent="0.25">
      <c r="A328" t="s">
        <v>40</v>
      </c>
      <c r="B328" t="s">
        <v>609</v>
      </c>
      <c r="C328" s="127">
        <v>1924896.5</v>
      </c>
      <c r="D328" s="127">
        <v>1924896.5</v>
      </c>
      <c r="E328" s="127">
        <v>1924896.5</v>
      </c>
      <c r="F328" s="141">
        <f t="shared" si="5"/>
        <v>3</v>
      </c>
      <c r="K328" s="139"/>
      <c r="L328" s="140"/>
    </row>
    <row r="329" spans="1:12" x14ac:dyDescent="0.25">
      <c r="A329" t="s">
        <v>33</v>
      </c>
      <c r="B329" t="s">
        <v>624</v>
      </c>
      <c r="C329" s="127">
        <v>0</v>
      </c>
      <c r="D329" s="127">
        <v>0</v>
      </c>
      <c r="E329" s="127">
        <v>5036231.04</v>
      </c>
      <c r="F329" s="141">
        <f t="shared" si="5"/>
        <v>1</v>
      </c>
      <c r="K329" s="139"/>
      <c r="L329" s="140"/>
    </row>
    <row r="330" spans="1:12" x14ac:dyDescent="0.25">
      <c r="A330" t="s">
        <v>18</v>
      </c>
      <c r="B330" t="s">
        <v>618</v>
      </c>
      <c r="C330" s="127">
        <v>0</v>
      </c>
      <c r="D330" s="127">
        <v>0</v>
      </c>
      <c r="E330" s="127">
        <v>0</v>
      </c>
      <c r="F330" s="141">
        <f t="shared" si="5"/>
        <v>0</v>
      </c>
      <c r="K330" s="139"/>
      <c r="L330" s="140"/>
    </row>
    <row r="331" spans="1:12" x14ac:dyDescent="0.25">
      <c r="A331" t="s">
        <v>34</v>
      </c>
      <c r="B331" t="s">
        <v>617</v>
      </c>
      <c r="C331" s="127">
        <v>0</v>
      </c>
      <c r="D331" s="127">
        <v>0</v>
      </c>
      <c r="E331" s="127">
        <v>0</v>
      </c>
      <c r="F331" s="141">
        <f t="shared" si="5"/>
        <v>0</v>
      </c>
      <c r="K331" s="139"/>
      <c r="L331" s="140"/>
    </row>
    <row r="332" spans="1:12" x14ac:dyDescent="0.25">
      <c r="A332" t="s">
        <v>31</v>
      </c>
      <c r="B332" t="s">
        <v>625</v>
      </c>
      <c r="C332" s="127">
        <v>0</v>
      </c>
      <c r="D332" s="127">
        <v>0</v>
      </c>
      <c r="E332" s="127">
        <v>322018.29000000004</v>
      </c>
      <c r="F332" s="141">
        <f t="shared" si="5"/>
        <v>1</v>
      </c>
      <c r="K332" s="139"/>
      <c r="L332" s="140"/>
    </row>
    <row r="333" spans="1:12" x14ac:dyDescent="0.25">
      <c r="A333" t="s">
        <v>37</v>
      </c>
      <c r="B333" t="s">
        <v>611</v>
      </c>
      <c r="C333" s="127">
        <v>0</v>
      </c>
      <c r="D333" s="127">
        <v>0</v>
      </c>
      <c r="E333" s="127">
        <v>0</v>
      </c>
      <c r="F333" s="141">
        <f t="shared" si="5"/>
        <v>0</v>
      </c>
      <c r="K333" s="139"/>
      <c r="L333" s="140"/>
    </row>
    <row r="334" spans="1:12" x14ac:dyDescent="0.25">
      <c r="A334" t="s">
        <v>28</v>
      </c>
      <c r="B334" t="s">
        <v>628</v>
      </c>
      <c r="C334" s="127">
        <v>0</v>
      </c>
      <c r="D334" s="127">
        <v>0</v>
      </c>
      <c r="E334" s="127">
        <v>0</v>
      </c>
      <c r="F334" s="141">
        <f t="shared" si="5"/>
        <v>0</v>
      </c>
      <c r="K334" s="139"/>
      <c r="L334" s="140"/>
    </row>
    <row r="335" spans="1:12" x14ac:dyDescent="0.25">
      <c r="A335" t="s">
        <v>29</v>
      </c>
      <c r="B335" t="s">
        <v>615</v>
      </c>
      <c r="C335" s="127">
        <v>0</v>
      </c>
      <c r="D335" s="127">
        <v>0</v>
      </c>
      <c r="E335" s="127">
        <v>2068658.75</v>
      </c>
      <c r="F335" s="141">
        <f t="shared" si="5"/>
        <v>1</v>
      </c>
      <c r="K335" s="139"/>
      <c r="L335" s="140"/>
    </row>
    <row r="336" spans="1:12" x14ac:dyDescent="0.25">
      <c r="A336" t="s">
        <v>26</v>
      </c>
      <c r="B336" t="s">
        <v>616</v>
      </c>
      <c r="C336" s="127">
        <v>0</v>
      </c>
      <c r="D336" s="127">
        <v>0</v>
      </c>
      <c r="E336" s="127">
        <v>0</v>
      </c>
      <c r="F336" s="141">
        <f t="shared" si="5"/>
        <v>0</v>
      </c>
      <c r="K336" s="139"/>
      <c r="L336" s="140"/>
    </row>
    <row r="337" spans="1:12" x14ac:dyDescent="0.25">
      <c r="A337" t="s">
        <v>32</v>
      </c>
      <c r="B337" t="s">
        <v>621</v>
      </c>
      <c r="C337" s="127">
        <v>0</v>
      </c>
      <c r="D337" s="127">
        <v>0</v>
      </c>
      <c r="E337" s="127">
        <v>0</v>
      </c>
      <c r="F337" s="141">
        <f t="shared" si="5"/>
        <v>0</v>
      </c>
      <c r="K337" s="139"/>
      <c r="L337" s="140"/>
    </row>
    <row r="338" spans="1:12" x14ac:dyDescent="0.25">
      <c r="A338" t="s">
        <v>23</v>
      </c>
      <c r="B338" t="s">
        <v>613</v>
      </c>
      <c r="C338" s="127">
        <v>0</v>
      </c>
      <c r="D338" s="127">
        <v>0</v>
      </c>
      <c r="E338" s="127">
        <v>0</v>
      </c>
      <c r="F338" s="141">
        <f t="shared" si="5"/>
        <v>0</v>
      </c>
      <c r="K338" s="139"/>
      <c r="L338" s="140"/>
    </row>
    <row r="339" spans="1:12" x14ac:dyDescent="0.25">
      <c r="A339" t="s">
        <v>24</v>
      </c>
      <c r="B339" t="s">
        <v>619</v>
      </c>
      <c r="C339" s="127">
        <v>0</v>
      </c>
      <c r="D339" s="127">
        <v>0</v>
      </c>
      <c r="E339" s="127">
        <v>0</v>
      </c>
      <c r="F339" s="141">
        <f t="shared" si="5"/>
        <v>0</v>
      </c>
      <c r="K339" s="139"/>
      <c r="L339" s="140"/>
    </row>
    <row r="340" spans="1:12" x14ac:dyDescent="0.25">
      <c r="A340" t="s">
        <v>30</v>
      </c>
      <c r="B340" t="s">
        <v>614</v>
      </c>
      <c r="C340" s="127">
        <v>0</v>
      </c>
      <c r="D340" s="127">
        <v>0</v>
      </c>
      <c r="E340" s="127">
        <v>0</v>
      </c>
      <c r="F340" s="141">
        <f t="shared" si="5"/>
        <v>0</v>
      </c>
      <c r="K340" s="139"/>
      <c r="L340" s="140"/>
    </row>
    <row r="341" spans="1:12" x14ac:dyDescent="0.25">
      <c r="A341" t="s">
        <v>14</v>
      </c>
      <c r="B341" t="s">
        <v>622</v>
      </c>
      <c r="C341" s="127">
        <v>0.05</v>
      </c>
      <c r="D341" s="127">
        <v>0.05</v>
      </c>
      <c r="E341" s="127">
        <v>0.05</v>
      </c>
      <c r="F341" s="141">
        <f t="shared" si="5"/>
        <v>3</v>
      </c>
      <c r="K341" s="139"/>
      <c r="L341" s="140"/>
    </row>
    <row r="342" spans="1:12" x14ac:dyDescent="0.25">
      <c r="A342" t="s">
        <v>25</v>
      </c>
      <c r="B342" t="s">
        <v>620</v>
      </c>
      <c r="C342" s="127">
        <v>0</v>
      </c>
      <c r="D342" s="127">
        <v>0</v>
      </c>
      <c r="E342" s="127">
        <v>0</v>
      </c>
      <c r="F342" s="141">
        <f t="shared" si="5"/>
        <v>0</v>
      </c>
      <c r="K342" s="139"/>
      <c r="L342" s="140"/>
    </row>
    <row r="343" spans="1:12" x14ac:dyDescent="0.25">
      <c r="A343" t="s">
        <v>36</v>
      </c>
      <c r="B343" t="s">
        <v>626</v>
      </c>
      <c r="C343" s="127">
        <v>538991.35</v>
      </c>
      <c r="D343" s="127">
        <v>538991.35</v>
      </c>
      <c r="E343" s="127">
        <v>538991.35</v>
      </c>
      <c r="F343" s="141">
        <f t="shared" si="5"/>
        <v>3</v>
      </c>
      <c r="K343" s="139"/>
      <c r="L343" s="140"/>
    </row>
    <row r="344" spans="1:12" x14ac:dyDescent="0.25">
      <c r="A344" t="s">
        <v>35</v>
      </c>
      <c r="B344" t="s">
        <v>627</v>
      </c>
      <c r="C344" s="127">
        <v>0</v>
      </c>
      <c r="D344" s="127">
        <v>0</v>
      </c>
      <c r="E344" s="127">
        <v>0</v>
      </c>
      <c r="F344" s="141">
        <f t="shared" si="5"/>
        <v>0</v>
      </c>
      <c r="K344" s="139"/>
      <c r="L344" s="140"/>
    </row>
    <row r="345" spans="1:12" x14ac:dyDescent="0.25">
      <c r="A345" t="s">
        <v>27</v>
      </c>
      <c r="B345" t="s">
        <v>623</v>
      </c>
      <c r="C345" s="127">
        <v>0</v>
      </c>
      <c r="D345" s="127">
        <v>0</v>
      </c>
      <c r="E345" s="127">
        <v>0</v>
      </c>
      <c r="F345" s="141">
        <f t="shared" si="5"/>
        <v>0</v>
      </c>
      <c r="K345" s="139"/>
      <c r="L345" s="140"/>
    </row>
    <row r="346" spans="1:12" x14ac:dyDescent="0.25">
      <c r="A346" t="s">
        <v>10</v>
      </c>
      <c r="B346" t="s">
        <v>612</v>
      </c>
      <c r="C346" s="127">
        <v>0</v>
      </c>
      <c r="D346" s="127">
        <v>0</v>
      </c>
      <c r="E346" s="127">
        <v>0</v>
      </c>
      <c r="F346" s="141">
        <f t="shared" si="5"/>
        <v>0</v>
      </c>
      <c r="K346" s="139"/>
      <c r="L346" s="140"/>
    </row>
    <row r="347" spans="1:12" x14ac:dyDescent="0.25">
      <c r="A347" t="s">
        <v>432</v>
      </c>
      <c r="B347" t="s">
        <v>831</v>
      </c>
      <c r="C347" s="127">
        <v>932345.4</v>
      </c>
      <c r="D347" s="127">
        <v>932345.4</v>
      </c>
      <c r="E347" s="127">
        <v>932345.4</v>
      </c>
      <c r="F347" s="141">
        <f t="shared" si="5"/>
        <v>3</v>
      </c>
      <c r="K347" s="139"/>
      <c r="L347" s="140"/>
    </row>
    <row r="348" spans="1:12" x14ac:dyDescent="0.25">
      <c r="A348" t="s">
        <v>433</v>
      </c>
      <c r="B348" t="s">
        <v>830</v>
      </c>
      <c r="C348" s="127">
        <v>822784.12</v>
      </c>
      <c r="D348" s="127">
        <v>822784.12</v>
      </c>
      <c r="E348" s="127">
        <v>822784.12</v>
      </c>
      <c r="F348" s="141">
        <f t="shared" si="5"/>
        <v>3</v>
      </c>
      <c r="K348" s="139"/>
      <c r="L348" s="140"/>
    </row>
    <row r="349" spans="1:12" x14ac:dyDescent="0.25">
      <c r="A349" t="s">
        <v>434</v>
      </c>
      <c r="B349" t="s">
        <v>829</v>
      </c>
      <c r="C349" s="127">
        <v>0</v>
      </c>
      <c r="D349" s="127">
        <v>0</v>
      </c>
      <c r="E349" s="127">
        <v>0</v>
      </c>
      <c r="F349" s="141">
        <f t="shared" si="5"/>
        <v>0</v>
      </c>
      <c r="K349" s="139"/>
      <c r="L349" s="140"/>
    </row>
    <row r="350" spans="1:12" x14ac:dyDescent="0.25">
      <c r="A350" t="s">
        <v>435</v>
      </c>
      <c r="B350" t="s">
        <v>828</v>
      </c>
      <c r="C350" s="127">
        <v>0</v>
      </c>
      <c r="D350" s="127">
        <v>0</v>
      </c>
      <c r="E350" s="127">
        <v>0</v>
      </c>
      <c r="F350" s="141">
        <f t="shared" si="5"/>
        <v>0</v>
      </c>
      <c r="K350" s="139"/>
      <c r="L350" s="140"/>
    </row>
    <row r="351" spans="1:12" x14ac:dyDescent="0.25">
      <c r="A351" t="s">
        <v>436</v>
      </c>
      <c r="B351" t="s">
        <v>827</v>
      </c>
      <c r="C351" s="127">
        <v>0</v>
      </c>
      <c r="D351" s="127">
        <v>0</v>
      </c>
      <c r="E351" s="127">
        <v>0</v>
      </c>
      <c r="F351" s="141">
        <f t="shared" si="5"/>
        <v>0</v>
      </c>
      <c r="K351" s="139"/>
      <c r="L351" s="140"/>
    </row>
    <row r="352" spans="1:12" x14ac:dyDescent="0.25">
      <c r="A352" t="s">
        <v>438</v>
      </c>
      <c r="B352" t="s">
        <v>826</v>
      </c>
      <c r="C352" s="127">
        <v>0</v>
      </c>
      <c r="D352" s="127">
        <v>0</v>
      </c>
      <c r="E352" s="127">
        <v>0</v>
      </c>
      <c r="F352" s="141">
        <f t="shared" si="5"/>
        <v>0</v>
      </c>
      <c r="K352" s="139"/>
      <c r="L352" s="140"/>
    </row>
    <row r="353" spans="1:12" x14ac:dyDescent="0.25">
      <c r="A353" t="s">
        <v>439</v>
      </c>
      <c r="B353" t="s">
        <v>825</v>
      </c>
      <c r="C353" s="127">
        <v>0</v>
      </c>
      <c r="D353" s="127">
        <v>0</v>
      </c>
      <c r="E353" s="127">
        <v>0</v>
      </c>
      <c r="F353" s="141">
        <f t="shared" si="5"/>
        <v>0</v>
      </c>
      <c r="K353" s="139"/>
      <c r="L353" s="140"/>
    </row>
    <row r="354" spans="1:12" x14ac:dyDescent="0.25">
      <c r="A354" t="s">
        <v>1137</v>
      </c>
      <c r="B354" t="s">
        <v>824</v>
      </c>
      <c r="C354" s="127">
        <v>0</v>
      </c>
      <c r="D354" s="127">
        <v>0</v>
      </c>
      <c r="E354" s="127">
        <v>0</v>
      </c>
      <c r="F354" s="141">
        <f t="shared" si="5"/>
        <v>0</v>
      </c>
      <c r="K354" s="139"/>
      <c r="L354" s="140"/>
    </row>
    <row r="355" spans="1:12" x14ac:dyDescent="0.25">
      <c r="A355" t="s">
        <v>1143</v>
      </c>
      <c r="B355" t="s">
        <v>824</v>
      </c>
      <c r="C355" s="127">
        <v>53.75</v>
      </c>
      <c r="D355" s="127">
        <v>0</v>
      </c>
      <c r="E355" s="127">
        <v>0</v>
      </c>
      <c r="F355" s="141">
        <f t="shared" si="5"/>
        <v>1</v>
      </c>
      <c r="K355" s="139"/>
      <c r="L355" s="140"/>
    </row>
    <row r="356" spans="1:12" x14ac:dyDescent="0.25">
      <c r="A356" t="s">
        <v>440</v>
      </c>
      <c r="B356" t="s">
        <v>823</v>
      </c>
      <c r="C356" s="127">
        <v>0</v>
      </c>
      <c r="D356" s="127">
        <v>0</v>
      </c>
      <c r="E356" s="127">
        <v>0</v>
      </c>
      <c r="F356" s="141">
        <f t="shared" si="5"/>
        <v>0</v>
      </c>
      <c r="K356" s="139"/>
      <c r="L356" s="140"/>
    </row>
    <row r="357" spans="1:12" x14ac:dyDescent="0.25">
      <c r="A357" t="s">
        <v>441</v>
      </c>
      <c r="B357" t="s">
        <v>822</v>
      </c>
      <c r="C357" s="127">
        <v>13159773.65</v>
      </c>
      <c r="D357" s="127">
        <v>13159773.65</v>
      </c>
      <c r="E357" s="127">
        <v>13159773.65</v>
      </c>
      <c r="F357" s="141">
        <f t="shared" si="5"/>
        <v>3</v>
      </c>
      <c r="K357" s="139"/>
      <c r="L357" s="140"/>
    </row>
    <row r="358" spans="1:12" x14ac:dyDescent="0.25">
      <c r="A358" t="s">
        <v>442</v>
      </c>
      <c r="B358" t="s">
        <v>821</v>
      </c>
      <c r="C358" s="127">
        <v>0</v>
      </c>
      <c r="D358" s="127">
        <v>0</v>
      </c>
      <c r="E358" s="127">
        <v>0</v>
      </c>
      <c r="F358" s="141">
        <f t="shared" si="5"/>
        <v>0</v>
      </c>
      <c r="K358" s="139"/>
      <c r="L358" s="140"/>
    </row>
    <row r="359" spans="1:12" x14ac:dyDescent="0.25">
      <c r="A359" t="s">
        <v>443</v>
      </c>
      <c r="B359" t="s">
        <v>820</v>
      </c>
      <c r="C359" s="127">
        <v>3503106.79</v>
      </c>
      <c r="D359" s="127">
        <v>0</v>
      </c>
      <c r="E359" s="127">
        <v>0</v>
      </c>
      <c r="F359" s="141">
        <f t="shared" si="5"/>
        <v>1</v>
      </c>
      <c r="K359" s="139"/>
      <c r="L359" s="140"/>
    </row>
    <row r="360" spans="1:12" x14ac:dyDescent="0.25">
      <c r="A360" t="s">
        <v>445</v>
      </c>
      <c r="B360" t="s">
        <v>819</v>
      </c>
      <c r="C360" s="127">
        <v>453946.68</v>
      </c>
      <c r="D360" s="127">
        <v>453946.68</v>
      </c>
      <c r="E360" s="127">
        <v>453946.68</v>
      </c>
      <c r="F360" s="141">
        <f t="shared" si="5"/>
        <v>3</v>
      </c>
      <c r="K360" s="139"/>
      <c r="L360" s="140"/>
    </row>
    <row r="361" spans="1:12" x14ac:dyDescent="0.25">
      <c r="A361" t="s">
        <v>446</v>
      </c>
      <c r="B361" t="s">
        <v>631</v>
      </c>
      <c r="C361" s="127">
        <v>0</v>
      </c>
      <c r="D361" s="127">
        <v>0</v>
      </c>
      <c r="E361" s="127">
        <v>0</v>
      </c>
      <c r="F361" s="141">
        <f t="shared" si="5"/>
        <v>0</v>
      </c>
      <c r="K361" s="139"/>
      <c r="L361" s="140"/>
    </row>
    <row r="362" spans="1:12" x14ac:dyDescent="0.25">
      <c r="A362" t="s">
        <v>447</v>
      </c>
      <c r="B362" t="s">
        <v>818</v>
      </c>
      <c r="C362" s="127">
        <v>0</v>
      </c>
      <c r="D362" s="127">
        <v>0</v>
      </c>
      <c r="E362" s="127">
        <v>0</v>
      </c>
      <c r="F362" s="141">
        <f t="shared" si="5"/>
        <v>0</v>
      </c>
      <c r="K362" s="139"/>
      <c r="L362" s="140"/>
    </row>
    <row r="363" spans="1:12" x14ac:dyDescent="0.25">
      <c r="A363" t="s">
        <v>448</v>
      </c>
      <c r="B363" t="s">
        <v>817</v>
      </c>
      <c r="C363" s="127">
        <v>0</v>
      </c>
      <c r="D363" s="127">
        <v>0</v>
      </c>
      <c r="E363" s="127">
        <v>0</v>
      </c>
      <c r="F363" s="141">
        <f t="shared" si="5"/>
        <v>0</v>
      </c>
      <c r="K363" s="139"/>
      <c r="L363" s="140"/>
    </row>
    <row r="364" spans="1:12" x14ac:dyDescent="0.25">
      <c r="A364" t="s">
        <v>449</v>
      </c>
      <c r="B364" t="s">
        <v>816</v>
      </c>
      <c r="C364" s="127">
        <v>0</v>
      </c>
      <c r="D364" s="127">
        <v>0</v>
      </c>
      <c r="E364" s="127">
        <v>0</v>
      </c>
      <c r="F364" s="141">
        <f t="shared" si="5"/>
        <v>0</v>
      </c>
      <c r="K364" s="139"/>
      <c r="L364" s="140"/>
    </row>
    <row r="365" spans="1:12" x14ac:dyDescent="0.25">
      <c r="A365" t="s">
        <v>450</v>
      </c>
      <c r="B365" t="s">
        <v>880</v>
      </c>
      <c r="C365" s="127">
        <v>0</v>
      </c>
      <c r="D365" s="127">
        <v>0</v>
      </c>
      <c r="E365" s="127">
        <v>0</v>
      </c>
      <c r="F365" s="141">
        <f t="shared" si="5"/>
        <v>0</v>
      </c>
      <c r="K365" s="139"/>
      <c r="L365" s="140"/>
    </row>
    <row r="366" spans="1:12" x14ac:dyDescent="0.25">
      <c r="A366" t="s">
        <v>451</v>
      </c>
      <c r="B366" t="s">
        <v>843</v>
      </c>
      <c r="C366" s="127">
        <v>0</v>
      </c>
      <c r="D366" s="127">
        <v>0</v>
      </c>
      <c r="E366" s="127">
        <v>0</v>
      </c>
      <c r="F366" s="141">
        <f t="shared" si="5"/>
        <v>0</v>
      </c>
      <c r="K366" s="139"/>
      <c r="L366" s="140"/>
    </row>
    <row r="367" spans="1:12" x14ac:dyDescent="0.25">
      <c r="A367" t="s">
        <v>815</v>
      </c>
      <c r="B367" t="s">
        <v>814</v>
      </c>
      <c r="C367" s="127">
        <v>0</v>
      </c>
      <c r="D367" s="127">
        <v>0</v>
      </c>
      <c r="E367" s="127">
        <v>0</v>
      </c>
      <c r="F367" s="141">
        <f t="shared" si="5"/>
        <v>0</v>
      </c>
      <c r="K367" s="139"/>
      <c r="L367" s="140"/>
    </row>
    <row r="368" spans="1:12" x14ac:dyDescent="0.25">
      <c r="A368" t="s">
        <v>486</v>
      </c>
      <c r="B368" t="s">
        <v>813</v>
      </c>
      <c r="C368" s="127">
        <v>201245</v>
      </c>
      <c r="D368" s="127">
        <v>201245</v>
      </c>
      <c r="E368" s="127">
        <v>201245</v>
      </c>
      <c r="F368" s="141">
        <f t="shared" si="5"/>
        <v>3</v>
      </c>
      <c r="K368" s="139"/>
      <c r="L368" s="140"/>
    </row>
    <row r="369" spans="1:12" x14ac:dyDescent="0.25">
      <c r="A369" t="s">
        <v>480</v>
      </c>
      <c r="B369" t="s">
        <v>786</v>
      </c>
      <c r="C369" s="127">
        <v>962691.12</v>
      </c>
      <c r="D369" s="127">
        <v>962691.12</v>
      </c>
      <c r="E369" s="127">
        <v>962691.12</v>
      </c>
      <c r="F369" s="141">
        <f t="shared" si="5"/>
        <v>3</v>
      </c>
      <c r="K369" s="139"/>
      <c r="L369" s="140"/>
    </row>
    <row r="370" spans="1:12" x14ac:dyDescent="0.25">
      <c r="A370" t="s">
        <v>452</v>
      </c>
      <c r="B370" t="s">
        <v>630</v>
      </c>
      <c r="C370" s="127">
        <v>0</v>
      </c>
      <c r="D370" s="127">
        <v>0</v>
      </c>
      <c r="E370" s="127">
        <v>0</v>
      </c>
      <c r="F370" s="141">
        <f t="shared" si="5"/>
        <v>0</v>
      </c>
      <c r="K370" s="139"/>
      <c r="L370" s="140"/>
    </row>
    <row r="371" spans="1:12" x14ac:dyDescent="0.25">
      <c r="A371" t="s">
        <v>453</v>
      </c>
      <c r="B371" t="s">
        <v>633</v>
      </c>
      <c r="C371" s="127">
        <v>0</v>
      </c>
      <c r="D371" s="127">
        <v>0</v>
      </c>
      <c r="E371" s="127">
        <v>0</v>
      </c>
      <c r="F371" s="141">
        <f t="shared" si="5"/>
        <v>0</v>
      </c>
      <c r="K371" s="139"/>
      <c r="L371" s="140"/>
    </row>
    <row r="372" spans="1:12" x14ac:dyDescent="0.25">
      <c r="A372" t="s">
        <v>1138</v>
      </c>
      <c r="B372" t="s">
        <v>632</v>
      </c>
      <c r="C372" s="127">
        <v>0</v>
      </c>
      <c r="D372" s="127">
        <v>0</v>
      </c>
      <c r="E372" s="127">
        <v>0</v>
      </c>
      <c r="F372" s="141">
        <f t="shared" si="5"/>
        <v>0</v>
      </c>
      <c r="K372" s="139"/>
      <c r="L372" s="140"/>
    </row>
    <row r="373" spans="1:12" x14ac:dyDescent="0.25">
      <c r="A373" t="s">
        <v>454</v>
      </c>
      <c r="B373" t="s">
        <v>937</v>
      </c>
      <c r="C373" s="127">
        <v>327186.62</v>
      </c>
      <c r="D373" s="127">
        <v>327186.62</v>
      </c>
      <c r="E373" s="127">
        <v>327186.62</v>
      </c>
      <c r="F373" s="141">
        <f t="shared" si="5"/>
        <v>3</v>
      </c>
      <c r="K373" s="139"/>
      <c r="L373" s="140"/>
    </row>
    <row r="374" spans="1:12" x14ac:dyDescent="0.25">
      <c r="A374" t="s">
        <v>455</v>
      </c>
      <c r="B374" t="s">
        <v>781</v>
      </c>
      <c r="C374" s="127">
        <v>0</v>
      </c>
      <c r="D374" s="127">
        <v>0</v>
      </c>
      <c r="E374" s="127">
        <v>0</v>
      </c>
      <c r="F374" s="141">
        <f t="shared" si="5"/>
        <v>0</v>
      </c>
      <c r="K374" s="139"/>
      <c r="L374" s="140"/>
    </row>
    <row r="375" spans="1:12" x14ac:dyDescent="0.25">
      <c r="A375" t="s">
        <v>1139</v>
      </c>
      <c r="B375" t="s">
        <v>629</v>
      </c>
      <c r="C375" s="127">
        <v>0</v>
      </c>
      <c r="D375" s="127">
        <v>0</v>
      </c>
      <c r="E375" s="127">
        <v>0</v>
      </c>
      <c r="F375" s="141">
        <f t="shared" si="5"/>
        <v>0</v>
      </c>
      <c r="K375" s="139"/>
      <c r="L375" s="140"/>
    </row>
    <row r="376" spans="1:12" x14ac:dyDescent="0.25">
      <c r="A376" t="s">
        <v>437</v>
      </c>
      <c r="B376" t="s">
        <v>779</v>
      </c>
      <c r="C376" s="127">
        <v>0</v>
      </c>
      <c r="D376" s="127">
        <v>0</v>
      </c>
      <c r="E376" s="127">
        <v>0</v>
      </c>
      <c r="F376" s="141">
        <f t="shared" si="5"/>
        <v>0</v>
      </c>
      <c r="K376" s="139"/>
      <c r="L376" s="140"/>
    </row>
    <row r="377" spans="1:12" x14ac:dyDescent="0.25">
      <c r="A377" t="s">
        <v>865</v>
      </c>
      <c r="B377" t="s">
        <v>875</v>
      </c>
      <c r="C377" s="127">
        <v>2982159.75</v>
      </c>
      <c r="D377" s="127">
        <v>2982159.75</v>
      </c>
      <c r="E377" s="127">
        <v>2982159.75</v>
      </c>
      <c r="F377" s="141">
        <f t="shared" si="5"/>
        <v>3</v>
      </c>
      <c r="K377" s="139"/>
      <c r="L377" s="140"/>
    </row>
    <row r="378" spans="1:12" x14ac:dyDescent="0.25">
      <c r="A378" t="s">
        <v>457</v>
      </c>
      <c r="B378" t="s">
        <v>638</v>
      </c>
      <c r="C378" s="127">
        <v>1249581.31</v>
      </c>
      <c r="D378" s="127">
        <v>1249581.31</v>
      </c>
      <c r="E378" s="127">
        <v>1249581.31</v>
      </c>
      <c r="F378" s="141">
        <f t="shared" si="5"/>
        <v>3</v>
      </c>
      <c r="K378" s="139"/>
      <c r="L378" s="140"/>
    </row>
    <row r="379" spans="1:12" x14ac:dyDescent="0.25">
      <c r="A379" t="s">
        <v>458</v>
      </c>
      <c r="B379" t="s">
        <v>799</v>
      </c>
      <c r="C379" s="127">
        <v>0</v>
      </c>
      <c r="D379" s="127">
        <v>0</v>
      </c>
      <c r="E379" s="127">
        <v>0</v>
      </c>
      <c r="F379" s="141">
        <f t="shared" si="5"/>
        <v>0</v>
      </c>
      <c r="K379" s="139"/>
      <c r="L379" s="140"/>
    </row>
    <row r="380" spans="1:12" x14ac:dyDescent="0.25">
      <c r="A380" t="s">
        <v>459</v>
      </c>
      <c r="B380" t="s">
        <v>798</v>
      </c>
      <c r="C380" s="127">
        <v>0</v>
      </c>
      <c r="D380" s="127">
        <v>0</v>
      </c>
      <c r="E380" s="127">
        <v>0</v>
      </c>
      <c r="F380" s="141">
        <f t="shared" si="5"/>
        <v>0</v>
      </c>
      <c r="K380" s="139"/>
      <c r="L380" s="140"/>
    </row>
    <row r="381" spans="1:12" x14ac:dyDescent="0.25">
      <c r="A381" t="s">
        <v>460</v>
      </c>
      <c r="B381" t="s">
        <v>797</v>
      </c>
      <c r="C381" s="127">
        <v>0</v>
      </c>
      <c r="D381" s="127">
        <v>0</v>
      </c>
      <c r="E381" s="127">
        <v>0</v>
      </c>
      <c r="F381" s="141">
        <f t="shared" si="5"/>
        <v>0</v>
      </c>
      <c r="K381" s="139"/>
      <c r="L381" s="140"/>
    </row>
    <row r="382" spans="1:12" x14ac:dyDescent="0.25">
      <c r="A382" t="s">
        <v>461</v>
      </c>
      <c r="B382" t="s">
        <v>796</v>
      </c>
      <c r="C382" s="127">
        <v>0</v>
      </c>
      <c r="D382" s="127">
        <v>0</v>
      </c>
      <c r="E382" s="127">
        <v>0</v>
      </c>
      <c r="F382" s="141">
        <f t="shared" si="5"/>
        <v>0</v>
      </c>
      <c r="K382" s="139"/>
      <c r="L382" s="140"/>
    </row>
    <row r="383" spans="1:12" x14ac:dyDescent="0.25">
      <c r="A383" t="s">
        <v>477</v>
      </c>
      <c r="B383" t="s">
        <v>795</v>
      </c>
      <c r="C383" s="127">
        <v>0</v>
      </c>
      <c r="D383" s="127">
        <v>0</v>
      </c>
      <c r="E383" s="127">
        <v>0</v>
      </c>
      <c r="F383" s="141">
        <f t="shared" si="5"/>
        <v>0</v>
      </c>
      <c r="K383" s="139"/>
      <c r="L383" s="140"/>
    </row>
    <row r="384" spans="1:12" x14ac:dyDescent="0.25">
      <c r="A384" t="s">
        <v>463</v>
      </c>
      <c r="B384" t="s">
        <v>794</v>
      </c>
      <c r="C384" s="127">
        <v>0</v>
      </c>
      <c r="D384" s="127">
        <v>0</v>
      </c>
      <c r="E384" s="127">
        <v>0</v>
      </c>
      <c r="F384" s="141">
        <f t="shared" si="5"/>
        <v>0</v>
      </c>
      <c r="K384" s="139"/>
      <c r="L384" s="140"/>
    </row>
    <row r="385" spans="1:12" x14ac:dyDescent="0.25">
      <c r="A385" t="s">
        <v>464</v>
      </c>
      <c r="B385" t="s">
        <v>793</v>
      </c>
      <c r="C385" s="127">
        <v>0</v>
      </c>
      <c r="D385" s="127">
        <v>0</v>
      </c>
      <c r="E385" s="127">
        <v>0</v>
      </c>
      <c r="F385" s="141">
        <f t="shared" si="5"/>
        <v>0</v>
      </c>
      <c r="K385" s="139"/>
      <c r="L385" s="140"/>
    </row>
    <row r="386" spans="1:12" x14ac:dyDescent="0.25">
      <c r="A386" t="s">
        <v>466</v>
      </c>
      <c r="B386" t="s">
        <v>792</v>
      </c>
      <c r="C386" s="127">
        <v>0</v>
      </c>
      <c r="D386" s="127">
        <v>0</v>
      </c>
      <c r="E386" s="127">
        <v>0</v>
      </c>
      <c r="F386" s="141">
        <f t="shared" si="5"/>
        <v>0</v>
      </c>
      <c r="K386" s="139"/>
      <c r="L386" s="140"/>
    </row>
    <row r="387" spans="1:12" x14ac:dyDescent="0.25">
      <c r="A387" t="s">
        <v>467</v>
      </c>
      <c r="B387" t="s">
        <v>791</v>
      </c>
      <c r="C387" s="127">
        <v>2410032.21</v>
      </c>
      <c r="D387" s="127">
        <v>2410032.21</v>
      </c>
      <c r="E387" s="127">
        <v>2410032.21</v>
      </c>
      <c r="F387" s="141">
        <f t="shared" ref="F387:F422" si="6">COUNTIF(C387:E387,"&gt;0")</f>
        <v>3</v>
      </c>
      <c r="K387" s="139"/>
      <c r="L387" s="140"/>
    </row>
    <row r="388" spans="1:12" x14ac:dyDescent="0.25">
      <c r="A388" t="s">
        <v>468</v>
      </c>
      <c r="B388" t="s">
        <v>790</v>
      </c>
      <c r="C388" s="127">
        <v>0</v>
      </c>
      <c r="D388" s="127">
        <v>0</v>
      </c>
      <c r="E388" s="127">
        <v>0</v>
      </c>
      <c r="F388" s="141">
        <f t="shared" si="6"/>
        <v>0</v>
      </c>
      <c r="K388" s="139"/>
      <c r="L388" s="140"/>
    </row>
    <row r="389" spans="1:12" x14ac:dyDescent="0.25">
      <c r="A389" t="s">
        <v>469</v>
      </c>
      <c r="B389" t="s">
        <v>789</v>
      </c>
      <c r="C389" s="127">
        <v>0</v>
      </c>
      <c r="D389" s="127">
        <v>0</v>
      </c>
      <c r="E389" s="127">
        <v>0</v>
      </c>
      <c r="F389" s="141">
        <f t="shared" si="6"/>
        <v>0</v>
      </c>
      <c r="K389" s="139"/>
      <c r="L389" s="140"/>
    </row>
    <row r="390" spans="1:12" x14ac:dyDescent="0.25">
      <c r="A390" t="s">
        <v>470</v>
      </c>
      <c r="B390" t="s">
        <v>788</v>
      </c>
      <c r="C390" s="127">
        <v>0</v>
      </c>
      <c r="D390" s="127">
        <v>0</v>
      </c>
      <c r="E390" s="127">
        <v>0</v>
      </c>
      <c r="F390" s="141">
        <f t="shared" si="6"/>
        <v>0</v>
      </c>
      <c r="K390" s="139"/>
      <c r="L390" s="140"/>
    </row>
    <row r="391" spans="1:12" x14ac:dyDescent="0.25">
      <c r="A391" t="s">
        <v>471</v>
      </c>
      <c r="B391" t="s">
        <v>787</v>
      </c>
      <c r="C391" s="127">
        <v>0</v>
      </c>
      <c r="D391" s="127">
        <v>0</v>
      </c>
      <c r="E391" s="127">
        <v>0</v>
      </c>
      <c r="F391" s="141">
        <f t="shared" si="6"/>
        <v>0</v>
      </c>
      <c r="K391" s="139"/>
      <c r="L391" s="140"/>
    </row>
    <row r="392" spans="1:12" x14ac:dyDescent="0.25">
      <c r="A392" t="s">
        <v>472</v>
      </c>
      <c r="B392" t="s">
        <v>634</v>
      </c>
      <c r="C392" s="127">
        <v>1433034.2</v>
      </c>
      <c r="D392" s="127">
        <v>1433034.2</v>
      </c>
      <c r="E392" s="127">
        <v>1433034.2</v>
      </c>
      <c r="F392" s="141">
        <f t="shared" si="6"/>
        <v>3</v>
      </c>
      <c r="K392" s="139"/>
      <c r="L392" s="140"/>
    </row>
    <row r="393" spans="1:12" x14ac:dyDescent="0.25">
      <c r="A393" t="s">
        <v>473</v>
      </c>
      <c r="B393" t="s">
        <v>637</v>
      </c>
      <c r="C393" s="127">
        <v>0</v>
      </c>
      <c r="D393" s="127">
        <v>0</v>
      </c>
      <c r="E393" s="127">
        <v>0</v>
      </c>
      <c r="F393" s="141">
        <f t="shared" si="6"/>
        <v>0</v>
      </c>
      <c r="K393" s="139"/>
      <c r="L393" s="140"/>
    </row>
    <row r="394" spans="1:12" x14ac:dyDescent="0.25">
      <c r="A394" t="s">
        <v>474</v>
      </c>
      <c r="B394" t="s">
        <v>639</v>
      </c>
      <c r="C394" s="127">
        <v>0</v>
      </c>
      <c r="D394" s="127">
        <v>0</v>
      </c>
      <c r="E394" s="127">
        <v>0</v>
      </c>
      <c r="F394" s="141">
        <f t="shared" si="6"/>
        <v>0</v>
      </c>
      <c r="K394" s="139"/>
      <c r="L394" s="140"/>
    </row>
    <row r="395" spans="1:12" x14ac:dyDescent="0.25">
      <c r="A395" t="s">
        <v>475</v>
      </c>
      <c r="B395" t="s">
        <v>635</v>
      </c>
      <c r="C395" s="127">
        <v>0</v>
      </c>
      <c r="D395" s="127">
        <v>0</v>
      </c>
      <c r="E395" s="127">
        <v>0</v>
      </c>
      <c r="F395" s="141">
        <f t="shared" si="6"/>
        <v>0</v>
      </c>
      <c r="K395" s="139"/>
      <c r="L395" s="140"/>
    </row>
    <row r="396" spans="1:12" x14ac:dyDescent="0.25">
      <c r="A396" t="s">
        <v>476</v>
      </c>
      <c r="B396" t="s">
        <v>636</v>
      </c>
      <c r="C396" s="127">
        <v>0</v>
      </c>
      <c r="D396" s="127">
        <v>0</v>
      </c>
      <c r="E396" s="127">
        <v>0</v>
      </c>
      <c r="F396" s="141">
        <f t="shared" si="6"/>
        <v>0</v>
      </c>
      <c r="K396" s="139"/>
      <c r="L396" s="140"/>
    </row>
    <row r="397" spans="1:12" x14ac:dyDescent="0.25">
      <c r="A397" t="s">
        <v>783</v>
      </c>
      <c r="B397" t="s">
        <v>782</v>
      </c>
      <c r="C397" s="127">
        <v>1</v>
      </c>
      <c r="D397" s="127">
        <v>1</v>
      </c>
      <c r="E397" s="127">
        <v>1</v>
      </c>
      <c r="F397" s="141">
        <f t="shared" si="6"/>
        <v>3</v>
      </c>
      <c r="K397" s="139"/>
      <c r="L397" s="140"/>
    </row>
    <row r="398" spans="1:12" x14ac:dyDescent="0.25">
      <c r="A398" t="s">
        <v>484</v>
      </c>
      <c r="B398" t="s">
        <v>771</v>
      </c>
      <c r="C398" s="127">
        <v>11863272.550000001</v>
      </c>
      <c r="D398" s="127">
        <v>11863272.550000001</v>
      </c>
      <c r="E398" s="127">
        <v>11863272.550000001</v>
      </c>
      <c r="F398" s="141">
        <f t="shared" si="6"/>
        <v>3</v>
      </c>
      <c r="K398" s="139"/>
      <c r="L398" s="140"/>
    </row>
    <row r="399" spans="1:12" x14ac:dyDescent="0.25">
      <c r="A399" t="s">
        <v>867</v>
      </c>
      <c r="B399" t="s">
        <v>868</v>
      </c>
      <c r="C399" s="127">
        <v>0</v>
      </c>
      <c r="D399" s="127">
        <v>0</v>
      </c>
      <c r="E399" s="127">
        <v>0</v>
      </c>
      <c r="F399" s="141">
        <f t="shared" si="6"/>
        <v>0</v>
      </c>
      <c r="K399" s="139"/>
      <c r="L399" s="140"/>
    </row>
    <row r="400" spans="1:12" x14ac:dyDescent="0.25">
      <c r="A400" t="s">
        <v>931</v>
      </c>
      <c r="B400" t="s">
        <v>932</v>
      </c>
      <c r="C400" s="127">
        <v>0</v>
      </c>
      <c r="D400" s="127">
        <v>0</v>
      </c>
      <c r="E400" s="127">
        <v>0</v>
      </c>
      <c r="F400" s="141">
        <f t="shared" si="6"/>
        <v>0</v>
      </c>
      <c r="K400" s="139"/>
      <c r="L400" s="140"/>
    </row>
    <row r="401" spans="1:12" x14ac:dyDescent="0.25">
      <c r="A401" t="s">
        <v>91</v>
      </c>
      <c r="B401" t="s">
        <v>572</v>
      </c>
      <c r="C401" s="127">
        <v>1385118.91</v>
      </c>
      <c r="D401" s="127">
        <v>1335118.9099999999</v>
      </c>
      <c r="E401" s="127">
        <v>1285118.9099999999</v>
      </c>
      <c r="F401" s="141">
        <f t="shared" si="6"/>
        <v>3</v>
      </c>
      <c r="K401" s="139"/>
      <c r="L401" s="140"/>
    </row>
    <row r="402" spans="1:12" x14ac:dyDescent="0.25">
      <c r="A402" t="s">
        <v>1094</v>
      </c>
      <c r="B402" t="s">
        <v>1118</v>
      </c>
      <c r="C402" s="127">
        <v>0</v>
      </c>
      <c r="D402" s="127">
        <v>0</v>
      </c>
      <c r="E402" s="127">
        <v>0</v>
      </c>
      <c r="F402" s="141">
        <f t="shared" si="6"/>
        <v>0</v>
      </c>
      <c r="K402" s="139"/>
      <c r="L402" s="140"/>
    </row>
    <row r="403" spans="1:12" x14ac:dyDescent="0.25">
      <c r="A403" t="s">
        <v>465</v>
      </c>
      <c r="B403" t="s">
        <v>1056</v>
      </c>
      <c r="C403" s="127">
        <v>0</v>
      </c>
      <c r="D403" s="127">
        <v>0</v>
      </c>
      <c r="E403" s="127">
        <v>0</v>
      </c>
      <c r="F403" s="141">
        <f t="shared" si="6"/>
        <v>0</v>
      </c>
      <c r="K403" s="139"/>
      <c r="L403" s="140"/>
    </row>
    <row r="404" spans="1:12" x14ac:dyDescent="0.25">
      <c r="A404" t="s">
        <v>462</v>
      </c>
      <c r="B404" t="s">
        <v>1057</v>
      </c>
      <c r="C404" s="127">
        <v>0</v>
      </c>
      <c r="D404" s="127">
        <v>0</v>
      </c>
      <c r="E404" s="127">
        <v>0</v>
      </c>
      <c r="F404" s="141">
        <f t="shared" si="6"/>
        <v>0</v>
      </c>
      <c r="K404" s="139"/>
      <c r="L404" s="140"/>
    </row>
    <row r="405" spans="1:12" x14ac:dyDescent="0.25">
      <c r="A405" t="s">
        <v>444</v>
      </c>
      <c r="B405" t="s">
        <v>1051</v>
      </c>
      <c r="C405" s="127">
        <v>0</v>
      </c>
      <c r="D405" s="127">
        <v>0</v>
      </c>
      <c r="E405" s="127">
        <v>0</v>
      </c>
      <c r="F405" s="141">
        <f t="shared" si="6"/>
        <v>0</v>
      </c>
      <c r="K405" s="139"/>
      <c r="L405" s="140"/>
    </row>
    <row r="406" spans="1:12" x14ac:dyDescent="0.25">
      <c r="A406" t="s">
        <v>1001</v>
      </c>
      <c r="B406" t="s">
        <v>1008</v>
      </c>
      <c r="C406" s="127">
        <v>0</v>
      </c>
      <c r="D406" s="127">
        <v>0</v>
      </c>
      <c r="E406" s="127">
        <v>0</v>
      </c>
      <c r="F406" s="141">
        <f t="shared" si="6"/>
        <v>0</v>
      </c>
      <c r="K406" s="139"/>
      <c r="L406" s="140"/>
    </row>
    <row r="407" spans="1:12" x14ac:dyDescent="0.25">
      <c r="A407" t="s">
        <v>1125</v>
      </c>
      <c r="B407" s="115" t="s">
        <v>1126</v>
      </c>
      <c r="C407" s="127">
        <v>0</v>
      </c>
      <c r="D407" s="127">
        <v>0</v>
      </c>
      <c r="E407" s="127">
        <v>105000</v>
      </c>
      <c r="F407" s="141">
        <f t="shared" si="6"/>
        <v>1</v>
      </c>
      <c r="K407" s="139"/>
      <c r="L407" s="140"/>
    </row>
    <row r="408" spans="1:12" x14ac:dyDescent="0.25">
      <c r="A408" t="s">
        <v>1135</v>
      </c>
      <c r="B408" s="115" t="s">
        <v>1140</v>
      </c>
      <c r="C408" s="127">
        <v>4628589</v>
      </c>
      <c r="D408" s="127">
        <v>4628589</v>
      </c>
      <c r="E408" s="127">
        <v>4628589</v>
      </c>
      <c r="F408" s="141">
        <f t="shared" si="6"/>
        <v>3</v>
      </c>
      <c r="K408" s="139"/>
      <c r="L408" s="140"/>
    </row>
    <row r="409" spans="1:12" x14ac:dyDescent="0.25">
      <c r="A409" t="s">
        <v>1132</v>
      </c>
      <c r="B409" t="s">
        <v>1131</v>
      </c>
      <c r="C409" s="127">
        <v>0</v>
      </c>
      <c r="D409" s="127">
        <v>0</v>
      </c>
      <c r="E409" s="127">
        <v>0</v>
      </c>
      <c r="F409" s="141">
        <f t="shared" si="6"/>
        <v>0</v>
      </c>
      <c r="K409" s="139"/>
      <c r="L409" s="140"/>
    </row>
    <row r="410" spans="1:12" x14ac:dyDescent="0.25">
      <c r="A410" t="s">
        <v>387</v>
      </c>
      <c r="B410" t="s">
        <v>388</v>
      </c>
      <c r="C410" s="127">
        <v>0</v>
      </c>
      <c r="D410" s="127">
        <v>0</v>
      </c>
      <c r="E410" s="127">
        <v>49000</v>
      </c>
      <c r="F410" s="141">
        <f t="shared" si="6"/>
        <v>1</v>
      </c>
      <c r="K410" s="139"/>
      <c r="L410" s="140"/>
    </row>
    <row r="411" spans="1:12" x14ac:dyDescent="0.25">
      <c r="A411" t="s">
        <v>1133</v>
      </c>
      <c r="B411" t="s">
        <v>1134</v>
      </c>
      <c r="C411" s="127">
        <v>0</v>
      </c>
      <c r="D411" s="127">
        <v>0</v>
      </c>
      <c r="E411" s="127">
        <v>0</v>
      </c>
      <c r="F411" s="141">
        <f t="shared" si="6"/>
        <v>0</v>
      </c>
      <c r="K411" s="139"/>
      <c r="L411" s="140"/>
    </row>
    <row r="412" spans="1:12" x14ac:dyDescent="0.25">
      <c r="A412" t="s">
        <v>1127</v>
      </c>
      <c r="B412" t="s">
        <v>1128</v>
      </c>
      <c r="C412" s="127">
        <v>0</v>
      </c>
      <c r="D412" s="127">
        <v>0</v>
      </c>
      <c r="E412" s="127">
        <v>0</v>
      </c>
      <c r="F412" s="141">
        <f t="shared" si="6"/>
        <v>0</v>
      </c>
      <c r="K412" s="139"/>
      <c r="L412" s="140"/>
    </row>
    <row r="413" spans="1:12" x14ac:dyDescent="0.25">
      <c r="A413" t="s">
        <v>1017</v>
      </c>
      <c r="B413" t="s">
        <v>1021</v>
      </c>
      <c r="C413" s="127">
        <v>0</v>
      </c>
      <c r="D413" s="127">
        <v>0</v>
      </c>
      <c r="E413" s="127">
        <v>0</v>
      </c>
      <c r="F413" s="141">
        <f t="shared" si="6"/>
        <v>0</v>
      </c>
      <c r="K413" s="139"/>
      <c r="L413" s="140"/>
    </row>
    <row r="414" spans="1:12" x14ac:dyDescent="0.25">
      <c r="A414" t="s">
        <v>1144</v>
      </c>
      <c r="B414" t="s">
        <v>1146</v>
      </c>
      <c r="C414" s="127">
        <v>0</v>
      </c>
      <c r="D414" s="127">
        <v>0</v>
      </c>
      <c r="E414" s="127">
        <v>0</v>
      </c>
      <c r="F414" s="141">
        <f t="shared" si="6"/>
        <v>0</v>
      </c>
      <c r="K414" s="139"/>
      <c r="L414" s="140"/>
    </row>
    <row r="415" spans="1:12" x14ac:dyDescent="0.25">
      <c r="A415" t="s">
        <v>1145</v>
      </c>
      <c r="B415" t="s">
        <v>1147</v>
      </c>
      <c r="C415" s="127">
        <v>0</v>
      </c>
      <c r="D415" s="127">
        <v>0</v>
      </c>
      <c r="E415" s="127">
        <v>0</v>
      </c>
      <c r="F415" s="141">
        <f t="shared" si="6"/>
        <v>0</v>
      </c>
      <c r="K415" s="139"/>
      <c r="L415" s="140"/>
    </row>
    <row r="416" spans="1:12" x14ac:dyDescent="0.25">
      <c r="A416" t="s">
        <v>1149</v>
      </c>
      <c r="B416" t="s">
        <v>1152</v>
      </c>
      <c r="C416" s="127">
        <v>0</v>
      </c>
      <c r="D416" s="127">
        <v>0</v>
      </c>
      <c r="E416" s="127">
        <v>0</v>
      </c>
      <c r="F416" s="141">
        <f t="shared" si="6"/>
        <v>0</v>
      </c>
      <c r="K416" s="139"/>
      <c r="L416" s="140"/>
    </row>
    <row r="417" spans="1:12" x14ac:dyDescent="0.25">
      <c r="A417" t="s">
        <v>1150</v>
      </c>
      <c r="B417" t="s">
        <v>1153</v>
      </c>
      <c r="C417" s="127">
        <v>0</v>
      </c>
      <c r="D417" s="127">
        <v>0</v>
      </c>
      <c r="E417" s="127">
        <v>0</v>
      </c>
      <c r="F417" s="141">
        <f t="shared" si="6"/>
        <v>0</v>
      </c>
      <c r="K417" s="139"/>
      <c r="L417" s="140"/>
    </row>
    <row r="418" spans="1:12" x14ac:dyDescent="0.25">
      <c r="A418" t="s">
        <v>1155</v>
      </c>
      <c r="B418" s="115" t="s">
        <v>1156</v>
      </c>
      <c r="C418" s="127">
        <v>0</v>
      </c>
      <c r="D418" s="127">
        <v>0</v>
      </c>
      <c r="E418" s="127">
        <v>0</v>
      </c>
      <c r="F418" s="141">
        <f t="shared" si="6"/>
        <v>0</v>
      </c>
      <c r="K418" s="141"/>
      <c r="L418" s="140"/>
    </row>
    <row r="419" spans="1:12" x14ac:dyDescent="0.25">
      <c r="A419" t="s">
        <v>56</v>
      </c>
      <c r="B419" t="s">
        <v>608</v>
      </c>
      <c r="C419" s="127">
        <v>0</v>
      </c>
      <c r="D419" s="127">
        <v>0</v>
      </c>
      <c r="E419" s="127">
        <v>0</v>
      </c>
      <c r="F419" s="141">
        <f t="shared" si="6"/>
        <v>0</v>
      </c>
      <c r="K419" s="141"/>
      <c r="L419" s="140"/>
    </row>
    <row r="420" spans="1:12" x14ac:dyDescent="0.25">
      <c r="A420" t="s">
        <v>1151</v>
      </c>
      <c r="B420" t="s">
        <v>1154</v>
      </c>
      <c r="C420" s="127">
        <v>0</v>
      </c>
      <c r="D420" s="127">
        <v>0</v>
      </c>
      <c r="E420" s="127">
        <v>0</v>
      </c>
      <c r="F420" s="141">
        <f t="shared" si="6"/>
        <v>0</v>
      </c>
      <c r="K420" s="141"/>
      <c r="L420" s="140"/>
    </row>
    <row r="421" spans="1:12" x14ac:dyDescent="0.25">
      <c r="A421" t="s">
        <v>1158</v>
      </c>
      <c r="B421" s="142" t="s">
        <v>1159</v>
      </c>
      <c r="C421" s="127">
        <v>0</v>
      </c>
      <c r="D421" s="127">
        <v>0</v>
      </c>
      <c r="E421" s="127">
        <v>0</v>
      </c>
      <c r="F421" s="141">
        <f t="shared" si="6"/>
        <v>0</v>
      </c>
      <c r="K421" s="141"/>
      <c r="L421" s="140"/>
    </row>
    <row r="422" spans="1:12" x14ac:dyDescent="0.25">
      <c r="A422" t="s">
        <v>208</v>
      </c>
      <c r="B422" s="142" t="s">
        <v>209</v>
      </c>
      <c r="C422" s="127">
        <v>0</v>
      </c>
      <c r="D422" s="127">
        <f>IFERROR(VLOOKUP(#REF!,[2]UWS!$A$2:$V$422,22,0),0)</f>
        <v>0</v>
      </c>
      <c r="E422" s="127">
        <v>0</v>
      </c>
      <c r="F422" s="141">
        <f t="shared" si="6"/>
        <v>0</v>
      </c>
      <c r="K422" s="141"/>
      <c r="L422" s="140"/>
    </row>
    <row r="423" spans="1:12" x14ac:dyDescent="0.25">
      <c r="K423" s="141"/>
    </row>
    <row r="424" spans="1:12" x14ac:dyDescent="0.25">
      <c r="K424" s="141"/>
    </row>
    <row r="425" spans="1:12" x14ac:dyDescent="0.25">
      <c r="K425" s="141"/>
    </row>
    <row r="426" spans="1:12" x14ac:dyDescent="0.25">
      <c r="K426" s="141"/>
    </row>
  </sheetData>
  <sheetProtection algorithmName="SHA-512" hashValue="oueBQUZN8YHTCVi+gwazdzFkpAhGwQsuIViR0pIzeLuNLuCQifHBXnzZertYnLRSTGFUPfHJV737lgoibCynug==" saltValue="coxYBOW+c9V+RynrkE3i1g==" spinCount="100000" sheet="1" objects="1" scenarios="1"/>
  <conditionalFormatting sqref="A409:A417 A2:A353 A355:A407">
    <cfRule type="duplicateValues" dxfId="2" priority="2"/>
  </conditionalFormatting>
  <conditionalFormatting sqref="A354">
    <cfRule type="duplicateValues" dxfId="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90"/>
  <sheetViews>
    <sheetView showGridLines="0" topLeftCell="A5" workbookViewId="0">
      <selection activeCell="S12" sqref="S12"/>
    </sheetView>
  </sheetViews>
  <sheetFormatPr defaultColWidth="9.28515625" defaultRowHeight="15" x14ac:dyDescent="0.25"/>
  <cols>
    <col min="1" max="1" width="12.140625" style="44" customWidth="1"/>
    <col min="2" max="2" width="12" style="44" customWidth="1"/>
    <col min="3" max="3" width="12.28515625" style="44" customWidth="1"/>
    <col min="4" max="4" width="14.7109375" style="44" customWidth="1"/>
    <col min="5" max="5" width="16.7109375" style="44" customWidth="1"/>
    <col min="6" max="6" width="16.7109375" style="44" bestFit="1" customWidth="1"/>
    <col min="7" max="7" width="16.7109375" style="44" customWidth="1"/>
    <col min="8" max="8" width="10.5703125" style="44" bestFit="1" customWidth="1"/>
    <col min="9" max="9" width="12" style="44" customWidth="1"/>
    <col min="10" max="10" width="14.140625" style="44" customWidth="1"/>
    <col min="11" max="11" width="14.28515625" style="44" hidden="1" customWidth="1"/>
    <col min="12" max="12" width="0" style="44" hidden="1" customWidth="1"/>
    <col min="13" max="13" width="11.5703125" style="44" hidden="1" customWidth="1"/>
    <col min="14" max="17" width="0" style="44" hidden="1" customWidth="1"/>
    <col min="18" max="16384" width="9.28515625" style="44"/>
  </cols>
  <sheetData>
    <row r="1" spans="1:8" ht="15.75" thickBot="1" x14ac:dyDescent="0.3">
      <c r="A1" s="43" t="s">
        <v>910</v>
      </c>
      <c r="B1" s="43">
        <v>489.85</v>
      </c>
    </row>
    <row r="2" spans="1:8" ht="24" thickBot="1" x14ac:dyDescent="0.3">
      <c r="A2" s="46" t="s">
        <v>1157</v>
      </c>
      <c r="B2" s="47">
        <v>138000</v>
      </c>
      <c r="C2" s="45" t="s">
        <v>911</v>
      </c>
    </row>
    <row r="3" spans="1:8" ht="24" thickBot="1" x14ac:dyDescent="0.3">
      <c r="A3" s="46" t="s">
        <v>1160</v>
      </c>
      <c r="B3" s="47">
        <v>140000</v>
      </c>
      <c r="C3" s="48">
        <f>(B3-B2)/B2</f>
        <v>1.4492753623188406E-2</v>
      </c>
      <c r="D3" s="49"/>
    </row>
    <row r="4" spans="1:8" ht="21.75" thickBot="1" x14ac:dyDescent="0.4">
      <c r="B4" s="50" t="s">
        <v>912</v>
      </c>
    </row>
    <row r="5" spans="1:8" ht="45.75" thickBot="1" x14ac:dyDescent="0.3">
      <c r="B5" s="116" t="s">
        <v>913</v>
      </c>
      <c r="C5" s="117" t="s">
        <v>1124</v>
      </c>
      <c r="D5" s="118" t="s">
        <v>914</v>
      </c>
      <c r="E5" s="118" t="s">
        <v>915</v>
      </c>
      <c r="F5" s="128" t="s">
        <v>1141</v>
      </c>
      <c r="G5" s="119" t="s">
        <v>1169</v>
      </c>
    </row>
    <row r="6" spans="1:8" x14ac:dyDescent="0.25">
      <c r="B6" s="51" t="s">
        <v>916</v>
      </c>
      <c r="C6" s="134">
        <v>0.22</v>
      </c>
      <c r="D6" s="130">
        <f t="shared" ref="D6:D9" si="0">G6/$B$3</f>
        <v>5433.8710191857144</v>
      </c>
      <c r="E6" s="52">
        <f>C6*$E$10</f>
        <v>974466730.77600002</v>
      </c>
      <c r="F6" s="107">
        <v>213724788.09</v>
      </c>
      <c r="G6" s="131">
        <f>E6-F6</f>
        <v>760741942.68599999</v>
      </c>
      <c r="H6" s="53"/>
    </row>
    <row r="7" spans="1:8" x14ac:dyDescent="0.25">
      <c r="B7" s="56" t="s">
        <v>917</v>
      </c>
      <c r="C7" s="135">
        <v>0.30299999999999999</v>
      </c>
      <c r="D7" s="130">
        <f t="shared" si="0"/>
        <v>8016.1200780885711</v>
      </c>
      <c r="E7" s="52">
        <f>C7*$E$10</f>
        <v>1342106451.9324</v>
      </c>
      <c r="F7" s="107">
        <v>219849640.99999994</v>
      </c>
      <c r="G7" s="131">
        <f>E7-F7</f>
        <v>1122256810.9324</v>
      </c>
      <c r="H7" s="53"/>
    </row>
    <row r="8" spans="1:8" x14ac:dyDescent="0.25">
      <c r="B8" s="56" t="s">
        <v>918</v>
      </c>
      <c r="C8" s="135">
        <v>0.27700000000000002</v>
      </c>
      <c r="D8" s="130">
        <f t="shared" si="0"/>
        <v>6476.5159313685726</v>
      </c>
      <c r="E8" s="52">
        <f>C8*$E$10</f>
        <v>1226942201.9316001</v>
      </c>
      <c r="F8" s="107">
        <v>320229971.54000002</v>
      </c>
      <c r="G8" s="131">
        <f t="shared" ref="G8:G9" si="1">E8-F8</f>
        <v>906712230.39160013</v>
      </c>
      <c r="H8" s="53"/>
    </row>
    <row r="9" spans="1:8" ht="15.75" thickBot="1" x14ac:dyDescent="0.3">
      <c r="B9" s="110" t="s">
        <v>919</v>
      </c>
      <c r="C9" s="136">
        <v>0.2</v>
      </c>
      <c r="D9" s="130">
        <f t="shared" si="0"/>
        <v>5660.6103325714294</v>
      </c>
      <c r="E9" s="52">
        <f>C9*$E$10</f>
        <v>885878846.16000009</v>
      </c>
      <c r="F9" s="108">
        <v>93393399.599999994</v>
      </c>
      <c r="G9" s="131">
        <f t="shared" si="1"/>
        <v>792485446.56000006</v>
      </c>
      <c r="H9" s="53"/>
    </row>
    <row r="10" spans="1:8" ht="15.75" thickBot="1" x14ac:dyDescent="0.3">
      <c r="B10" s="153" t="s">
        <v>920</v>
      </c>
      <c r="C10" s="154"/>
      <c r="D10" s="59">
        <f>SUM(D6:D9)</f>
        <v>25587.117361214288</v>
      </c>
      <c r="E10" s="60">
        <v>4429394230.8000002</v>
      </c>
      <c r="F10" s="61">
        <f>SUM(F6:F9)</f>
        <v>847197800.2299999</v>
      </c>
      <c r="G10" s="62">
        <f>SUM(G6:G9)</f>
        <v>3582196430.5700002</v>
      </c>
      <c r="H10" s="53"/>
    </row>
    <row r="11" spans="1:8" ht="15.75" thickBot="1" x14ac:dyDescent="0.3">
      <c r="B11" s="155" t="s">
        <v>921</v>
      </c>
      <c r="C11" s="156"/>
      <c r="D11" s="63" t="s">
        <v>922</v>
      </c>
      <c r="E11" s="64">
        <f>E10/FXRate</f>
        <v>9042348.1286107991</v>
      </c>
      <c r="F11" s="64">
        <f>F10/FXRate</f>
        <v>1729504.5426763291</v>
      </c>
      <c r="G11" s="65">
        <f>G10/FXRate</f>
        <v>7312843.5859344695</v>
      </c>
      <c r="H11" s="53"/>
    </row>
    <row r="12" spans="1:8" x14ac:dyDescent="0.25">
      <c r="E12" s="57"/>
      <c r="F12" s="57"/>
      <c r="H12" s="53"/>
    </row>
    <row r="13" spans="1:8" x14ac:dyDescent="0.25">
      <c r="F13" s="66"/>
      <c r="H13" s="53"/>
    </row>
    <row r="14" spans="1:8" ht="21.75" thickBot="1" x14ac:dyDescent="0.4">
      <c r="B14" s="50" t="s">
        <v>923</v>
      </c>
      <c r="H14" s="53"/>
    </row>
    <row r="15" spans="1:8" ht="45.75" thickBot="1" x14ac:dyDescent="0.3">
      <c r="B15" s="120" t="s">
        <v>913</v>
      </c>
      <c r="C15" s="117" t="s">
        <v>1124</v>
      </c>
      <c r="D15" s="118" t="s">
        <v>914</v>
      </c>
      <c r="E15" s="118" t="s">
        <v>915</v>
      </c>
      <c r="F15" s="128" t="s">
        <v>1141</v>
      </c>
      <c r="G15" s="119" t="s">
        <v>1169</v>
      </c>
      <c r="H15" s="53"/>
    </row>
    <row r="16" spans="1:8" x14ac:dyDescent="0.25">
      <c r="B16" s="51" t="s">
        <v>916</v>
      </c>
      <c r="C16" s="129">
        <v>0.22</v>
      </c>
      <c r="D16" s="130">
        <f>G16/$B$3</f>
        <v>851.59170002471228</v>
      </c>
      <c r="E16" s="67">
        <f>C16*$E$20</f>
        <v>133118796.59345973</v>
      </c>
      <c r="F16" s="67">
        <v>13895958.590000007</v>
      </c>
      <c r="G16" s="67">
        <f>E16-F16</f>
        <v>119222838.00345972</v>
      </c>
      <c r="H16" s="53"/>
    </row>
    <row r="17" spans="2:14" x14ac:dyDescent="0.25">
      <c r="B17" s="56" t="s">
        <v>917</v>
      </c>
      <c r="C17" s="132">
        <v>0.32</v>
      </c>
      <c r="D17" s="130">
        <f>G17/$B$3</f>
        <v>1304.132693354127</v>
      </c>
      <c r="E17" s="67">
        <f>C17*$E$20</f>
        <v>193627340.49957779</v>
      </c>
      <c r="F17" s="67">
        <v>11048763.430000002</v>
      </c>
      <c r="G17" s="67">
        <f>E17-F17</f>
        <v>182578577.06957778</v>
      </c>
      <c r="H17" s="53"/>
    </row>
    <row r="18" spans="2:14" x14ac:dyDescent="0.25">
      <c r="B18" s="56" t="s">
        <v>918</v>
      </c>
      <c r="C18" s="132">
        <v>0.34</v>
      </c>
      <c r="D18" s="130">
        <f>G18/$B$3</f>
        <v>1357.5549423628672</v>
      </c>
      <c r="E18" s="67">
        <f>C18*$E$20</f>
        <v>205729049.28080142</v>
      </c>
      <c r="F18" s="67">
        <v>15671357.349999998</v>
      </c>
      <c r="G18" s="67">
        <f>E18-F18</f>
        <v>190057691.93080142</v>
      </c>
      <c r="H18" s="53"/>
    </row>
    <row r="19" spans="2:14" ht="15.75" thickBot="1" x14ac:dyDescent="0.3">
      <c r="B19" s="110" t="s">
        <v>919</v>
      </c>
      <c r="C19" s="133">
        <v>0.12</v>
      </c>
      <c r="D19" s="130">
        <f>G19/$B$3</f>
        <v>494.16828226672624</v>
      </c>
      <c r="E19" s="67">
        <f>C19*$E$20</f>
        <v>72610252.687341675</v>
      </c>
      <c r="F19" s="67">
        <v>3426693.17</v>
      </c>
      <c r="G19" s="67">
        <f>E19-F19</f>
        <v>69183559.517341673</v>
      </c>
      <c r="H19" s="53"/>
    </row>
    <row r="20" spans="2:14" ht="15.75" thickBot="1" x14ac:dyDescent="0.3">
      <c r="B20" s="153" t="s">
        <v>920</v>
      </c>
      <c r="C20" s="154"/>
      <c r="D20" s="59">
        <f>SUM(D16:D19)</f>
        <v>4007.447618008433</v>
      </c>
      <c r="E20" s="137">
        <v>605085439.06118059</v>
      </c>
      <c r="F20" s="62">
        <f>SUM(F16:F19)</f>
        <v>44042772.540000007</v>
      </c>
      <c r="G20" s="62">
        <f>SUM(G16:G19)</f>
        <v>561042666.52118063</v>
      </c>
      <c r="H20" s="53"/>
    </row>
    <row r="21" spans="2:14" ht="15.75" thickBot="1" x14ac:dyDescent="0.3">
      <c r="B21" s="155" t="s">
        <v>921</v>
      </c>
      <c r="C21" s="156"/>
      <c r="D21" s="63" t="s">
        <v>922</v>
      </c>
      <c r="E21" s="64">
        <f>E20/FXRate</f>
        <v>1235246.3796288264</v>
      </c>
      <c r="F21" s="64">
        <f>F20/FXRate</f>
        <v>89910.732959069108</v>
      </c>
      <c r="G21" s="65">
        <f>G20/FXRate</f>
        <v>1145335.6466697573</v>
      </c>
      <c r="H21" s="53"/>
    </row>
    <row r="22" spans="2:14" x14ac:dyDescent="0.25">
      <c r="B22" s="68"/>
      <c r="C22" s="68"/>
      <c r="D22" s="68"/>
      <c r="E22" s="69"/>
    </row>
    <row r="23" spans="2:14" x14ac:dyDescent="0.25">
      <c r="E23" s="57"/>
      <c r="F23" s="58"/>
      <c r="G23" s="58"/>
    </row>
    <row r="24" spans="2:14" x14ac:dyDescent="0.25">
      <c r="F24" s="58"/>
      <c r="G24" s="58"/>
    </row>
    <row r="25" spans="2:14" x14ac:dyDescent="0.25">
      <c r="F25" s="58"/>
    </row>
    <row r="26" spans="2:14" ht="21" x14ac:dyDescent="0.35">
      <c r="B26" s="50" t="s">
        <v>924</v>
      </c>
      <c r="K26" s="50" t="s">
        <v>924</v>
      </c>
    </row>
    <row r="27" spans="2:14" ht="15.75" thickBot="1" x14ac:dyDescent="0.3">
      <c r="B27" s="161"/>
      <c r="C27" s="162"/>
      <c r="D27" s="70" t="s">
        <v>925</v>
      </c>
      <c r="E27" s="71" t="s">
        <v>922</v>
      </c>
      <c r="G27" s="54"/>
      <c r="K27" s="161"/>
      <c r="L27" s="162"/>
      <c r="M27" s="70" t="s">
        <v>925</v>
      </c>
      <c r="N27" s="71" t="s">
        <v>922</v>
      </c>
    </row>
    <row r="28" spans="2:14" x14ac:dyDescent="0.25">
      <c r="B28" s="157" t="s">
        <v>926</v>
      </c>
      <c r="C28" s="158"/>
      <c r="D28" s="72">
        <v>97670928.319999993</v>
      </c>
      <c r="E28" s="73">
        <f>D28/FXRate</f>
        <v>199389.46273348981</v>
      </c>
      <c r="F28" s="53"/>
      <c r="K28" s="157" t="s">
        <v>926</v>
      </c>
      <c r="L28" s="158"/>
      <c r="M28" s="72">
        <v>97670928.319999993</v>
      </c>
      <c r="N28" s="73">
        <f>M28/FXRate</f>
        <v>199389.46273348981</v>
      </c>
    </row>
    <row r="29" spans="2:14" x14ac:dyDescent="0.25">
      <c r="B29" s="159" t="s">
        <v>927</v>
      </c>
      <c r="C29" s="160"/>
      <c r="D29" s="143">
        <v>52922884.759999998</v>
      </c>
      <c r="E29" s="74">
        <f>D29/FXRate</f>
        <v>108038.96041645401</v>
      </c>
      <c r="K29" s="159" t="s">
        <v>927</v>
      </c>
      <c r="L29" s="160"/>
      <c r="M29" s="138">
        <f>52922884.76</f>
        <v>52922884.759999998</v>
      </c>
      <c r="N29" s="74">
        <f>M29/FXRate</f>
        <v>108038.96041645401</v>
      </c>
    </row>
    <row r="30" spans="2:14" x14ac:dyDescent="0.25">
      <c r="B30" s="150" t="s">
        <v>928</v>
      </c>
      <c r="C30" s="151"/>
      <c r="D30" s="75">
        <f>D28-D29</f>
        <v>44748043.559999995</v>
      </c>
      <c r="E30" s="74">
        <f>D30/FXRate</f>
        <v>91350.502317035818</v>
      </c>
      <c r="K30" s="150" t="s">
        <v>928</v>
      </c>
      <c r="L30" s="151"/>
      <c r="M30" s="75">
        <f>M28-M29</f>
        <v>44748043.559999995</v>
      </c>
      <c r="N30" s="74">
        <f>M30/FXRate</f>
        <v>91350.502317035818</v>
      </c>
    </row>
    <row r="31" spans="2:14" x14ac:dyDescent="0.25">
      <c r="B31" s="152" t="s">
        <v>929</v>
      </c>
      <c r="C31" s="152"/>
      <c r="D31" s="152"/>
      <c r="E31" s="76">
        <v>300000</v>
      </c>
      <c r="F31" s="77">
        <f>E31*FXRate</f>
        <v>146955000</v>
      </c>
      <c r="G31" s="58"/>
      <c r="K31" s="152" t="s">
        <v>929</v>
      </c>
      <c r="L31" s="152"/>
      <c r="M31" s="152"/>
      <c r="N31" s="76">
        <v>300000</v>
      </c>
    </row>
    <row r="33" spans="1:8" x14ac:dyDescent="0.25">
      <c r="C33" s="78"/>
    </row>
    <row r="34" spans="1:8" x14ac:dyDescent="0.25">
      <c r="C34" s="58"/>
    </row>
    <row r="35" spans="1:8" x14ac:dyDescent="0.25">
      <c r="D35" s="55"/>
      <c r="E35" s="58">
        <f>E31+E21+E11</f>
        <v>10577594.508239625</v>
      </c>
      <c r="F35" s="58"/>
    </row>
    <row r="36" spans="1:8" x14ac:dyDescent="0.25">
      <c r="E36" s="57"/>
      <c r="G36" s="58"/>
    </row>
    <row r="37" spans="1:8" x14ac:dyDescent="0.25">
      <c r="G37"/>
    </row>
    <row r="38" spans="1:8" x14ac:dyDescent="0.25">
      <c r="E38" s="58"/>
      <c r="G38" s="58"/>
      <c r="H38" s="58"/>
    </row>
    <row r="39" spans="1:8" x14ac:dyDescent="0.25">
      <c r="D39" s="55"/>
      <c r="E39" s="58"/>
    </row>
    <row r="40" spans="1:8" x14ac:dyDescent="0.25">
      <c r="A40" s="55" t="s">
        <v>1080</v>
      </c>
      <c r="D40" s="55"/>
      <c r="E40" s="58"/>
      <c r="F40" s="58"/>
    </row>
    <row r="41" spans="1:8" x14ac:dyDescent="0.25">
      <c r="B41" s="55" t="s">
        <v>1081</v>
      </c>
      <c r="C41" s="55" t="s">
        <v>1082</v>
      </c>
      <c r="D41" s="55" t="s">
        <v>920</v>
      </c>
      <c r="E41" s="58"/>
    </row>
    <row r="42" spans="1:8" x14ac:dyDescent="0.25">
      <c r="A42" s="44" t="s">
        <v>916</v>
      </c>
      <c r="B42" s="89">
        <f>SUM('MIDDLE BELT'!AC9:AC103)</f>
        <v>0</v>
      </c>
    </row>
    <row r="43" spans="1:8" x14ac:dyDescent="0.25">
      <c r="A43" s="44" t="s">
        <v>917</v>
      </c>
      <c r="B43" s="89">
        <f>SUM('SOUTH EAST'!AC9:AC96)</f>
        <v>0</v>
      </c>
    </row>
    <row r="44" spans="1:8" x14ac:dyDescent="0.25">
      <c r="A44" s="44" t="s">
        <v>918</v>
      </c>
      <c r="B44" s="89">
        <f>SUM('SOUTH WEST'!AC9:AC198)</f>
        <v>3970828500</v>
      </c>
      <c r="C44" s="89">
        <v>2859208881.283236</v>
      </c>
    </row>
    <row r="45" spans="1:8" x14ac:dyDescent="0.25">
      <c r="A45" s="44" t="s">
        <v>1063</v>
      </c>
      <c r="B45" s="89">
        <f>SUM(NORTH!AC9:AC87)</f>
        <v>0</v>
      </c>
    </row>
    <row r="56" spans="2:6" x14ac:dyDescent="0.25">
      <c r="B56" s="55" t="s">
        <v>1091</v>
      </c>
    </row>
    <row r="57" spans="2:6" x14ac:dyDescent="0.25">
      <c r="B57" s="93" t="s">
        <v>1089</v>
      </c>
      <c r="C57" s="93" t="s">
        <v>913</v>
      </c>
      <c r="D57" s="93"/>
      <c r="E57" s="93"/>
      <c r="F57" s="93"/>
    </row>
    <row r="58" spans="2:6" x14ac:dyDescent="0.25">
      <c r="B58" s="94" t="s">
        <v>1090</v>
      </c>
      <c r="C58" s="94" t="s">
        <v>1061</v>
      </c>
      <c r="D58" s="94" t="s">
        <v>1063</v>
      </c>
      <c r="E58" s="94" t="s">
        <v>1060</v>
      </c>
      <c r="F58" s="94" t="s">
        <v>1059</v>
      </c>
    </row>
    <row r="59" spans="2:6" x14ac:dyDescent="0.25">
      <c r="B59" t="s">
        <v>1083</v>
      </c>
      <c r="C59" s="91">
        <v>286335.8</v>
      </c>
      <c r="D59" s="91">
        <v>416541.2</v>
      </c>
      <c r="E59" s="91">
        <v>1509716.1</v>
      </c>
      <c r="F59" s="91">
        <v>647818.52</v>
      </c>
    </row>
    <row r="60" spans="2:6" x14ac:dyDescent="0.25">
      <c r="B60" t="s">
        <v>1084</v>
      </c>
      <c r="C60" s="91">
        <v>2661.8</v>
      </c>
      <c r="D60" s="91">
        <v>8330.44</v>
      </c>
      <c r="E60" s="91">
        <v>684.54</v>
      </c>
      <c r="F60" s="91">
        <v>2380.09</v>
      </c>
    </row>
    <row r="61" spans="2:6" x14ac:dyDescent="0.25">
      <c r="B61" t="s">
        <v>1085</v>
      </c>
      <c r="C61" s="91">
        <v>258.92</v>
      </c>
      <c r="D61" s="91">
        <v>57.160000000000011</v>
      </c>
      <c r="E61" s="91">
        <v>1265.58</v>
      </c>
      <c r="F61" s="91">
        <v>1445.528</v>
      </c>
    </row>
    <row r="62" spans="2:6" x14ac:dyDescent="0.25">
      <c r="B62" t="s">
        <v>1086</v>
      </c>
      <c r="C62" s="91">
        <v>130620</v>
      </c>
      <c r="D62" s="91">
        <v>54310.400000000001</v>
      </c>
      <c r="E62" s="91">
        <v>106286</v>
      </c>
      <c r="F62" s="91">
        <v>388286.81999999995</v>
      </c>
    </row>
    <row r="63" spans="2:6" x14ac:dyDescent="0.25">
      <c r="B63" t="s">
        <v>1087</v>
      </c>
      <c r="C63" s="91">
        <v>1939.2</v>
      </c>
      <c r="D63" s="91">
        <v>3720</v>
      </c>
      <c r="E63" s="91">
        <v>190</v>
      </c>
      <c r="F63" s="91">
        <v>596.4</v>
      </c>
    </row>
    <row r="64" spans="2:6" x14ac:dyDescent="0.25">
      <c r="B64" t="s">
        <v>1088</v>
      </c>
      <c r="C64" s="91">
        <v>10950.8</v>
      </c>
      <c r="D64" s="91">
        <v>9480</v>
      </c>
      <c r="E64" s="91">
        <v>9738</v>
      </c>
      <c r="F64" s="91">
        <v>15865.900000000001</v>
      </c>
    </row>
    <row r="65" spans="2:7" x14ac:dyDescent="0.25">
      <c r="C65" s="49">
        <f>SUM(C59:C64)</f>
        <v>432766.51999999996</v>
      </c>
      <c r="D65" s="49">
        <f>SUM(D59:D64)</f>
        <v>492439.2</v>
      </c>
      <c r="E65" s="49">
        <f>SUM(E59:E64)</f>
        <v>1627880.2200000002</v>
      </c>
      <c r="F65" s="49">
        <f>SUM(F59:F64)</f>
        <v>1056393.2579999999</v>
      </c>
      <c r="G65" s="49">
        <f>SUM(C65:F65)</f>
        <v>3609479.1980000003</v>
      </c>
    </row>
    <row r="66" spans="2:7" x14ac:dyDescent="0.25">
      <c r="C66" s="54">
        <f>C65/$G$65</f>
        <v>0.11989721958774395</v>
      </c>
      <c r="D66" s="54">
        <f>D65/$G$65</f>
        <v>0.13642943288684384</v>
      </c>
      <c r="E66" s="54">
        <f>E65/$G$65</f>
        <v>0.45100141341775923</v>
      </c>
      <c r="F66" s="54">
        <f>F65/$G$65</f>
        <v>0.29267193410765291</v>
      </c>
    </row>
    <row r="68" spans="2:7" x14ac:dyDescent="0.25">
      <c r="B68" s="55" t="s">
        <v>1092</v>
      </c>
    </row>
    <row r="69" spans="2:7" x14ac:dyDescent="0.25">
      <c r="B69" s="93" t="s">
        <v>1089</v>
      </c>
      <c r="C69" s="93" t="s">
        <v>913</v>
      </c>
      <c r="D69" s="93"/>
      <c r="E69" s="93"/>
      <c r="F69" s="93"/>
    </row>
    <row r="70" spans="2:7" x14ac:dyDescent="0.25">
      <c r="B70" s="94" t="s">
        <v>1090</v>
      </c>
      <c r="C70" s="94" t="s">
        <v>1061</v>
      </c>
      <c r="D70" s="94" t="s">
        <v>1063</v>
      </c>
      <c r="E70" s="94" t="s">
        <v>1060</v>
      </c>
      <c r="F70" s="94" t="s">
        <v>1059</v>
      </c>
    </row>
    <row r="71" spans="2:7" x14ac:dyDescent="0.25">
      <c r="B71" t="s">
        <v>1083</v>
      </c>
      <c r="C71" s="91">
        <v>41506.840000000004</v>
      </c>
      <c r="D71" s="91">
        <v>21683.359199999999</v>
      </c>
      <c r="E71" s="91">
        <v>148758.15999999997</v>
      </c>
      <c r="F71" s="91">
        <v>94708.64</v>
      </c>
    </row>
    <row r="72" spans="2:7" x14ac:dyDescent="0.25">
      <c r="B72" t="s">
        <v>1084</v>
      </c>
      <c r="C72" s="91">
        <v>973.95</v>
      </c>
      <c r="D72" s="91">
        <v>748.6</v>
      </c>
      <c r="E72" s="91">
        <v>558.36</v>
      </c>
      <c r="F72" s="91">
        <v>1382.7</v>
      </c>
    </row>
    <row r="73" spans="2:7" x14ac:dyDescent="0.25">
      <c r="B73" t="s">
        <v>1085</v>
      </c>
      <c r="C73" s="91">
        <v>8.0500000000000007</v>
      </c>
      <c r="D73" s="91">
        <v>4.4000000000000004</v>
      </c>
      <c r="E73" s="91">
        <v>17.200000000000003</v>
      </c>
      <c r="F73" s="91">
        <v>26.349999999999998</v>
      </c>
    </row>
    <row r="74" spans="2:7" x14ac:dyDescent="0.25">
      <c r="B74" t="s">
        <v>1086</v>
      </c>
      <c r="C74" s="91">
        <v>9251.0799999999981</v>
      </c>
      <c r="D74" s="91">
        <v>2240.12</v>
      </c>
      <c r="E74" s="91">
        <v>8609.64</v>
      </c>
      <c r="F74" s="91">
        <v>23968.379999999997</v>
      </c>
    </row>
    <row r="75" spans="2:7" x14ac:dyDescent="0.25">
      <c r="B75" t="s">
        <v>1087</v>
      </c>
      <c r="C75" s="91">
        <v>515.74</v>
      </c>
      <c r="D75" s="91">
        <v>294.58</v>
      </c>
      <c r="E75" s="91">
        <v>192.8</v>
      </c>
      <c r="F75" s="91">
        <v>941.76</v>
      </c>
    </row>
    <row r="76" spans="2:7" x14ac:dyDescent="0.25">
      <c r="B76" t="s">
        <v>1088</v>
      </c>
      <c r="C76" s="91">
        <v>1515.4599999999998</v>
      </c>
      <c r="D76" s="91">
        <v>150.78</v>
      </c>
      <c r="E76" s="91">
        <v>1705.8600000000001</v>
      </c>
      <c r="F76" s="91">
        <v>3898.4400000000005</v>
      </c>
    </row>
    <row r="77" spans="2:7" x14ac:dyDescent="0.25">
      <c r="C77" s="49">
        <f>SUM(C71:C76)</f>
        <v>53771.119999999995</v>
      </c>
      <c r="D77" s="49">
        <f>SUM(D71:D76)</f>
        <v>25121.839199999999</v>
      </c>
      <c r="E77" s="49">
        <f>SUM(E71:E76)</f>
        <v>159842.01999999996</v>
      </c>
      <c r="F77" s="49">
        <f>SUM(F71:F76)</f>
        <v>124926.27</v>
      </c>
      <c r="G77" s="49">
        <f>SUM(C77:F77)</f>
        <v>363661.24919999996</v>
      </c>
    </row>
    <row r="78" spans="2:7" x14ac:dyDescent="0.25">
      <c r="C78" s="54">
        <f>C77/$G$77</f>
        <v>0.14786046112498477</v>
      </c>
      <c r="D78" s="54">
        <f>D77/$G$77</f>
        <v>6.9080330266874088E-2</v>
      </c>
      <c r="E78" s="54">
        <f>E77/$G$77</f>
        <v>0.43953547525789</v>
      </c>
      <c r="F78" s="54">
        <f>F77/$G$77</f>
        <v>0.3435237333502511</v>
      </c>
    </row>
    <row r="80" spans="2:7" x14ac:dyDescent="0.25">
      <c r="B80" s="55" t="s">
        <v>1093</v>
      </c>
    </row>
    <row r="81" spans="2:7" x14ac:dyDescent="0.25">
      <c r="B81" s="93" t="s">
        <v>1089</v>
      </c>
      <c r="C81" s="93" t="s">
        <v>913</v>
      </c>
      <c r="D81" s="93"/>
      <c r="E81" s="93"/>
      <c r="F81" s="93"/>
    </row>
    <row r="82" spans="2:7" x14ac:dyDescent="0.25">
      <c r="B82" s="94" t="s">
        <v>1090</v>
      </c>
      <c r="C82" s="94" t="s">
        <v>1061</v>
      </c>
      <c r="D82" s="94" t="s">
        <v>1063</v>
      </c>
      <c r="E82" s="94" t="s">
        <v>1060</v>
      </c>
      <c r="F82" s="94" t="s">
        <v>1059</v>
      </c>
    </row>
    <row r="83" spans="2:7" x14ac:dyDescent="0.25">
      <c r="B83" t="s">
        <v>1083</v>
      </c>
      <c r="C83" s="91">
        <v>386224.04639799998</v>
      </c>
      <c r="D83" s="91">
        <v>483828.29279800004</v>
      </c>
      <c r="E83" s="91">
        <v>1780512.4158799998</v>
      </c>
      <c r="F83" s="91">
        <v>879705.38822000008</v>
      </c>
    </row>
    <row r="84" spans="2:7" x14ac:dyDescent="0.25">
      <c r="B84" t="s">
        <v>1084</v>
      </c>
      <c r="C84" s="91">
        <v>6506.8781412000008</v>
      </c>
      <c r="D84" s="91">
        <v>12003.084704999999</v>
      </c>
      <c r="E84" s="91">
        <v>3604.0044914999994</v>
      </c>
      <c r="F84" s="91">
        <v>7368.0266622999989</v>
      </c>
    </row>
    <row r="85" spans="2:7" x14ac:dyDescent="0.25">
      <c r="B85" t="s">
        <v>1085</v>
      </c>
      <c r="C85" s="91">
        <v>3826.17103</v>
      </c>
      <c r="D85" s="91">
        <v>2376.3374167100005</v>
      </c>
      <c r="E85" s="91">
        <v>5365.9680514000001</v>
      </c>
      <c r="F85" s="91">
        <v>6434.099502</v>
      </c>
    </row>
    <row r="86" spans="2:7" x14ac:dyDescent="0.25">
      <c r="B86" t="s">
        <v>1086</v>
      </c>
      <c r="C86" s="91">
        <v>168648.84576800003</v>
      </c>
      <c r="D86" s="91">
        <v>65310.106041699997</v>
      </c>
      <c r="E86" s="91">
        <v>137303.87631500006</v>
      </c>
      <c r="F86" s="91">
        <v>498716.53287600004</v>
      </c>
    </row>
    <row r="87" spans="2:7" x14ac:dyDescent="0.25">
      <c r="B87" t="s">
        <v>1087</v>
      </c>
      <c r="C87" s="91">
        <v>3534.7260200999999</v>
      </c>
      <c r="D87" s="91">
        <v>5589.5418801000005</v>
      </c>
      <c r="E87" s="91">
        <v>1201.7325352</v>
      </c>
      <c r="F87" s="91">
        <v>2247.5195647000005</v>
      </c>
    </row>
    <row r="88" spans="2:7" x14ac:dyDescent="0.25">
      <c r="B88" t="s">
        <v>1088</v>
      </c>
      <c r="C88" s="91">
        <v>15892.567100099999</v>
      </c>
      <c r="D88" s="91">
        <v>10736.528362610001</v>
      </c>
      <c r="E88" s="91">
        <v>18538.695625300006</v>
      </c>
      <c r="F88" s="91">
        <v>27754.668912000001</v>
      </c>
    </row>
    <row r="89" spans="2:7" x14ac:dyDescent="0.25">
      <c r="C89" s="49">
        <f>SUM(C83:C88)</f>
        <v>584633.23445739993</v>
      </c>
      <c r="D89" s="49">
        <f>SUM(D83:D88)</f>
        <v>579843.89120412001</v>
      </c>
      <c r="E89" s="49">
        <f>SUM(E83:E88)</f>
        <v>1946526.6928983999</v>
      </c>
      <c r="F89" s="49">
        <f>SUM(F83:F88)</f>
        <v>1422226.2357370004</v>
      </c>
      <c r="G89" s="49">
        <f>SUM(C89:F89)</f>
        <v>4533230.0542969201</v>
      </c>
    </row>
    <row r="90" spans="2:7" x14ac:dyDescent="0.25">
      <c r="C90" s="54">
        <f>C89/$G$89</f>
        <v>0.12896615160822086</v>
      </c>
      <c r="D90" s="54">
        <f>D89/$G$89</f>
        <v>0.1279096547625026</v>
      </c>
      <c r="E90" s="54">
        <f>E89/$G$89</f>
        <v>0.42939067057789015</v>
      </c>
      <c r="F90" s="54">
        <f>F89/$G$89</f>
        <v>0.31373352305138641</v>
      </c>
    </row>
  </sheetData>
  <sheetProtection algorithmName="SHA-512" hashValue="5UWWpKs98pmSXKyY2pD2hUk1Enjee8H1EUGRWFQQ+hjC06WCFK03TZ0v4QG2tJ22cLxZ6802zad5ifQ93oMLow==" saltValue="Lmh4KZMXnhgZ6swZ5YxXIA==" spinCount="100000" sheet="1" formatCells="0" formatColumns="0" formatRows="0" insertColumns="0" insertRows="0" insertHyperlinks="0" deleteColumns="0" deleteRows="0"/>
  <mergeCells count="14">
    <mergeCell ref="K27:L27"/>
    <mergeCell ref="K28:L28"/>
    <mergeCell ref="K29:L29"/>
    <mergeCell ref="K30:L30"/>
    <mergeCell ref="K31:M31"/>
    <mergeCell ref="B30:C30"/>
    <mergeCell ref="B31:D31"/>
    <mergeCell ref="B10:C10"/>
    <mergeCell ref="B11:C11"/>
    <mergeCell ref="B20:C20"/>
    <mergeCell ref="B21:C21"/>
    <mergeCell ref="B28:C28"/>
    <mergeCell ref="B29:C29"/>
    <mergeCell ref="B27:C2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L25"/>
  <sheetViews>
    <sheetView topLeftCell="A4" workbookViewId="0">
      <selection activeCell="C7" sqref="C7"/>
    </sheetView>
  </sheetViews>
  <sheetFormatPr defaultRowHeight="15" x14ac:dyDescent="0.25"/>
  <cols>
    <col min="1" max="1" width="28.85546875" customWidth="1"/>
    <col min="2" max="2" width="27.7109375" customWidth="1"/>
    <col min="3" max="3" width="12.42578125" customWidth="1"/>
    <col min="7" max="7" width="10.7109375" bestFit="1" customWidth="1"/>
    <col min="9" max="9" width="26.42578125" bestFit="1" customWidth="1"/>
    <col min="10" max="10" width="10.28515625" bestFit="1" customWidth="1"/>
    <col min="11" max="11" width="24.42578125" bestFit="1" customWidth="1"/>
    <col min="12" max="12" width="11.28515625" bestFit="1" customWidth="1"/>
    <col min="252" max="252" width="35.42578125" customWidth="1"/>
    <col min="253" max="253" width="16.5703125" customWidth="1"/>
    <col min="254" max="254" width="21.28515625" customWidth="1"/>
    <col min="257" max="257" width="24.42578125" bestFit="1" customWidth="1"/>
    <col min="508" max="508" width="35.42578125" customWidth="1"/>
    <col min="509" max="509" width="16.5703125" customWidth="1"/>
    <col min="510" max="510" width="21.28515625" customWidth="1"/>
    <col min="513" max="513" width="24.42578125" bestFit="1" customWidth="1"/>
    <col min="764" max="764" width="35.42578125" customWidth="1"/>
    <col min="765" max="765" width="16.5703125" customWidth="1"/>
    <col min="766" max="766" width="21.28515625" customWidth="1"/>
    <col min="769" max="769" width="24.42578125" bestFit="1" customWidth="1"/>
    <col min="1020" max="1020" width="35.42578125" customWidth="1"/>
    <col min="1021" max="1021" width="16.5703125" customWidth="1"/>
    <col min="1022" max="1022" width="21.28515625" customWidth="1"/>
    <col min="1025" max="1025" width="24.42578125" bestFit="1" customWidth="1"/>
    <col min="1276" max="1276" width="35.42578125" customWidth="1"/>
    <col min="1277" max="1277" width="16.5703125" customWidth="1"/>
    <col min="1278" max="1278" width="21.28515625" customWidth="1"/>
    <col min="1281" max="1281" width="24.42578125" bestFit="1" customWidth="1"/>
    <col min="1532" max="1532" width="35.42578125" customWidth="1"/>
    <col min="1533" max="1533" width="16.5703125" customWidth="1"/>
    <col min="1534" max="1534" width="21.28515625" customWidth="1"/>
    <col min="1537" max="1537" width="24.42578125" bestFit="1" customWidth="1"/>
    <col min="1788" max="1788" width="35.42578125" customWidth="1"/>
    <col min="1789" max="1789" width="16.5703125" customWidth="1"/>
    <col min="1790" max="1790" width="21.28515625" customWidth="1"/>
    <col min="1793" max="1793" width="24.42578125" bestFit="1" customWidth="1"/>
    <col min="2044" max="2044" width="35.42578125" customWidth="1"/>
    <col min="2045" max="2045" width="16.5703125" customWidth="1"/>
    <col min="2046" max="2046" width="21.28515625" customWidth="1"/>
    <col min="2049" max="2049" width="24.42578125" bestFit="1" customWidth="1"/>
    <col min="2300" max="2300" width="35.42578125" customWidth="1"/>
    <col min="2301" max="2301" width="16.5703125" customWidth="1"/>
    <col min="2302" max="2302" width="21.28515625" customWidth="1"/>
    <col min="2305" max="2305" width="24.42578125" bestFit="1" customWidth="1"/>
    <col min="2556" max="2556" width="35.42578125" customWidth="1"/>
    <col min="2557" max="2557" width="16.5703125" customWidth="1"/>
    <col min="2558" max="2558" width="21.28515625" customWidth="1"/>
    <col min="2561" max="2561" width="24.42578125" bestFit="1" customWidth="1"/>
    <col min="2812" max="2812" width="35.42578125" customWidth="1"/>
    <col min="2813" max="2813" width="16.5703125" customWidth="1"/>
    <col min="2814" max="2814" width="21.28515625" customWidth="1"/>
    <col min="2817" max="2817" width="24.42578125" bestFit="1" customWidth="1"/>
    <col min="3068" max="3068" width="35.42578125" customWidth="1"/>
    <col min="3069" max="3069" width="16.5703125" customWidth="1"/>
    <col min="3070" max="3070" width="21.28515625" customWidth="1"/>
    <col min="3073" max="3073" width="24.42578125" bestFit="1" customWidth="1"/>
    <col min="3324" max="3324" width="35.42578125" customWidth="1"/>
    <col min="3325" max="3325" width="16.5703125" customWidth="1"/>
    <col min="3326" max="3326" width="21.28515625" customWidth="1"/>
    <col min="3329" max="3329" width="24.42578125" bestFit="1" customWidth="1"/>
    <col min="3580" max="3580" width="35.42578125" customWidth="1"/>
    <col min="3581" max="3581" width="16.5703125" customWidth="1"/>
    <col min="3582" max="3582" width="21.28515625" customWidth="1"/>
    <col min="3585" max="3585" width="24.42578125" bestFit="1" customWidth="1"/>
    <col min="3836" max="3836" width="35.42578125" customWidth="1"/>
    <col min="3837" max="3837" width="16.5703125" customWidth="1"/>
    <col min="3838" max="3838" width="21.28515625" customWidth="1"/>
    <col min="3841" max="3841" width="24.42578125" bestFit="1" customWidth="1"/>
    <col min="4092" max="4092" width="35.42578125" customWidth="1"/>
    <col min="4093" max="4093" width="16.5703125" customWidth="1"/>
    <col min="4094" max="4094" width="21.28515625" customWidth="1"/>
    <col min="4097" max="4097" width="24.42578125" bestFit="1" customWidth="1"/>
    <col min="4348" max="4348" width="35.42578125" customWidth="1"/>
    <col min="4349" max="4349" width="16.5703125" customWidth="1"/>
    <col min="4350" max="4350" width="21.28515625" customWidth="1"/>
    <col min="4353" max="4353" width="24.42578125" bestFit="1" customWidth="1"/>
    <col min="4604" max="4604" width="35.42578125" customWidth="1"/>
    <col min="4605" max="4605" width="16.5703125" customWidth="1"/>
    <col min="4606" max="4606" width="21.28515625" customWidth="1"/>
    <col min="4609" max="4609" width="24.42578125" bestFit="1" customWidth="1"/>
    <col min="4860" max="4860" width="35.42578125" customWidth="1"/>
    <col min="4861" max="4861" width="16.5703125" customWidth="1"/>
    <col min="4862" max="4862" width="21.28515625" customWidth="1"/>
    <col min="4865" max="4865" width="24.42578125" bestFit="1" customWidth="1"/>
    <col min="5116" max="5116" width="35.42578125" customWidth="1"/>
    <col min="5117" max="5117" width="16.5703125" customWidth="1"/>
    <col min="5118" max="5118" width="21.28515625" customWidth="1"/>
    <col min="5121" max="5121" width="24.42578125" bestFit="1" customWidth="1"/>
    <col min="5372" max="5372" width="35.42578125" customWidth="1"/>
    <col min="5373" max="5373" width="16.5703125" customWidth="1"/>
    <col min="5374" max="5374" width="21.28515625" customWidth="1"/>
    <col min="5377" max="5377" width="24.42578125" bestFit="1" customWidth="1"/>
    <col min="5628" max="5628" width="35.42578125" customWidth="1"/>
    <col min="5629" max="5629" width="16.5703125" customWidth="1"/>
    <col min="5630" max="5630" width="21.28515625" customWidth="1"/>
    <col min="5633" max="5633" width="24.42578125" bestFit="1" customWidth="1"/>
    <col min="5884" max="5884" width="35.42578125" customWidth="1"/>
    <col min="5885" max="5885" width="16.5703125" customWidth="1"/>
    <col min="5886" max="5886" width="21.28515625" customWidth="1"/>
    <col min="5889" max="5889" width="24.42578125" bestFit="1" customWidth="1"/>
    <col min="6140" max="6140" width="35.42578125" customWidth="1"/>
    <col min="6141" max="6141" width="16.5703125" customWidth="1"/>
    <col min="6142" max="6142" width="21.28515625" customWidth="1"/>
    <col min="6145" max="6145" width="24.42578125" bestFit="1" customWidth="1"/>
    <col min="6396" max="6396" width="35.42578125" customWidth="1"/>
    <col min="6397" max="6397" width="16.5703125" customWidth="1"/>
    <col min="6398" max="6398" width="21.28515625" customWidth="1"/>
    <col min="6401" max="6401" width="24.42578125" bestFit="1" customWidth="1"/>
    <col min="6652" max="6652" width="35.42578125" customWidth="1"/>
    <col min="6653" max="6653" width="16.5703125" customWidth="1"/>
    <col min="6654" max="6654" width="21.28515625" customWidth="1"/>
    <col min="6657" max="6657" width="24.42578125" bestFit="1" customWidth="1"/>
    <col min="6908" max="6908" width="35.42578125" customWidth="1"/>
    <col min="6909" max="6909" width="16.5703125" customWidth="1"/>
    <col min="6910" max="6910" width="21.28515625" customWidth="1"/>
    <col min="6913" max="6913" width="24.42578125" bestFit="1" customWidth="1"/>
    <col min="7164" max="7164" width="35.42578125" customWidth="1"/>
    <col min="7165" max="7165" width="16.5703125" customWidth="1"/>
    <col min="7166" max="7166" width="21.28515625" customWidth="1"/>
    <col min="7169" max="7169" width="24.42578125" bestFit="1" customWidth="1"/>
    <col min="7420" max="7420" width="35.42578125" customWidth="1"/>
    <col min="7421" max="7421" width="16.5703125" customWidth="1"/>
    <col min="7422" max="7422" width="21.28515625" customWidth="1"/>
    <col min="7425" max="7425" width="24.42578125" bestFit="1" customWidth="1"/>
    <col min="7676" max="7676" width="35.42578125" customWidth="1"/>
    <col min="7677" max="7677" width="16.5703125" customWidth="1"/>
    <col min="7678" max="7678" width="21.28515625" customWidth="1"/>
    <col min="7681" max="7681" width="24.42578125" bestFit="1" customWidth="1"/>
    <col min="7932" max="7932" width="35.42578125" customWidth="1"/>
    <col min="7933" max="7933" width="16.5703125" customWidth="1"/>
    <col min="7934" max="7934" width="21.28515625" customWidth="1"/>
    <col min="7937" max="7937" width="24.42578125" bestFit="1" customWidth="1"/>
    <col min="8188" max="8188" width="35.42578125" customWidth="1"/>
    <col min="8189" max="8189" width="16.5703125" customWidth="1"/>
    <col min="8190" max="8190" width="21.28515625" customWidth="1"/>
    <col min="8193" max="8193" width="24.42578125" bestFit="1" customWidth="1"/>
    <col min="8444" max="8444" width="35.42578125" customWidth="1"/>
    <col min="8445" max="8445" width="16.5703125" customWidth="1"/>
    <col min="8446" max="8446" width="21.28515625" customWidth="1"/>
    <col min="8449" max="8449" width="24.42578125" bestFit="1" customWidth="1"/>
    <col min="8700" max="8700" width="35.42578125" customWidth="1"/>
    <col min="8701" max="8701" width="16.5703125" customWidth="1"/>
    <col min="8702" max="8702" width="21.28515625" customWidth="1"/>
    <col min="8705" max="8705" width="24.42578125" bestFit="1" customWidth="1"/>
    <col min="8956" max="8956" width="35.42578125" customWidth="1"/>
    <col min="8957" max="8957" width="16.5703125" customWidth="1"/>
    <col min="8958" max="8958" width="21.28515625" customWidth="1"/>
    <col min="8961" max="8961" width="24.42578125" bestFit="1" customWidth="1"/>
    <col min="9212" max="9212" width="35.42578125" customWidth="1"/>
    <col min="9213" max="9213" width="16.5703125" customWidth="1"/>
    <col min="9214" max="9214" width="21.28515625" customWidth="1"/>
    <col min="9217" max="9217" width="24.42578125" bestFit="1" customWidth="1"/>
    <col min="9468" max="9468" width="35.42578125" customWidth="1"/>
    <col min="9469" max="9469" width="16.5703125" customWidth="1"/>
    <col min="9470" max="9470" width="21.28515625" customWidth="1"/>
    <col min="9473" max="9473" width="24.42578125" bestFit="1" customWidth="1"/>
    <col min="9724" max="9724" width="35.42578125" customWidth="1"/>
    <col min="9725" max="9725" width="16.5703125" customWidth="1"/>
    <col min="9726" max="9726" width="21.28515625" customWidth="1"/>
    <col min="9729" max="9729" width="24.42578125" bestFit="1" customWidth="1"/>
    <col min="9980" max="9980" width="35.42578125" customWidth="1"/>
    <col min="9981" max="9981" width="16.5703125" customWidth="1"/>
    <col min="9982" max="9982" width="21.28515625" customWidth="1"/>
    <col min="9985" max="9985" width="24.42578125" bestFit="1" customWidth="1"/>
    <col min="10236" max="10236" width="35.42578125" customWidth="1"/>
    <col min="10237" max="10237" width="16.5703125" customWidth="1"/>
    <col min="10238" max="10238" width="21.28515625" customWidth="1"/>
    <col min="10241" max="10241" width="24.42578125" bestFit="1" customWidth="1"/>
    <col min="10492" max="10492" width="35.42578125" customWidth="1"/>
    <col min="10493" max="10493" width="16.5703125" customWidth="1"/>
    <col min="10494" max="10494" width="21.28515625" customWidth="1"/>
    <col min="10497" max="10497" width="24.42578125" bestFit="1" customWidth="1"/>
    <col min="10748" max="10748" width="35.42578125" customWidth="1"/>
    <col min="10749" max="10749" width="16.5703125" customWidth="1"/>
    <col min="10750" max="10750" width="21.28515625" customWidth="1"/>
    <col min="10753" max="10753" width="24.42578125" bestFit="1" customWidth="1"/>
    <col min="11004" max="11004" width="35.42578125" customWidth="1"/>
    <col min="11005" max="11005" width="16.5703125" customWidth="1"/>
    <col min="11006" max="11006" width="21.28515625" customWidth="1"/>
    <col min="11009" max="11009" width="24.42578125" bestFit="1" customWidth="1"/>
    <col min="11260" max="11260" width="35.42578125" customWidth="1"/>
    <col min="11261" max="11261" width="16.5703125" customWidth="1"/>
    <col min="11262" max="11262" width="21.28515625" customWidth="1"/>
    <col min="11265" max="11265" width="24.42578125" bestFit="1" customWidth="1"/>
    <col min="11516" max="11516" width="35.42578125" customWidth="1"/>
    <col min="11517" max="11517" width="16.5703125" customWidth="1"/>
    <col min="11518" max="11518" width="21.28515625" customWidth="1"/>
    <col min="11521" max="11521" width="24.42578125" bestFit="1" customWidth="1"/>
    <col min="11772" max="11772" width="35.42578125" customWidth="1"/>
    <col min="11773" max="11773" width="16.5703125" customWidth="1"/>
    <col min="11774" max="11774" width="21.28515625" customWidth="1"/>
    <col min="11777" max="11777" width="24.42578125" bestFit="1" customWidth="1"/>
    <col min="12028" max="12028" width="35.42578125" customWidth="1"/>
    <col min="12029" max="12029" width="16.5703125" customWidth="1"/>
    <col min="12030" max="12030" width="21.28515625" customWidth="1"/>
    <col min="12033" max="12033" width="24.42578125" bestFit="1" customWidth="1"/>
    <col min="12284" max="12284" width="35.42578125" customWidth="1"/>
    <col min="12285" max="12285" width="16.5703125" customWidth="1"/>
    <col min="12286" max="12286" width="21.28515625" customWidth="1"/>
    <col min="12289" max="12289" width="24.42578125" bestFit="1" customWidth="1"/>
    <col min="12540" max="12540" width="35.42578125" customWidth="1"/>
    <col min="12541" max="12541" width="16.5703125" customWidth="1"/>
    <col min="12542" max="12542" width="21.28515625" customWidth="1"/>
    <col min="12545" max="12545" width="24.42578125" bestFit="1" customWidth="1"/>
    <col min="12796" max="12796" width="35.42578125" customWidth="1"/>
    <col min="12797" max="12797" width="16.5703125" customWidth="1"/>
    <col min="12798" max="12798" width="21.28515625" customWidth="1"/>
    <col min="12801" max="12801" width="24.42578125" bestFit="1" customWidth="1"/>
    <col min="13052" max="13052" width="35.42578125" customWidth="1"/>
    <col min="13053" max="13053" width="16.5703125" customWidth="1"/>
    <col min="13054" max="13054" width="21.28515625" customWidth="1"/>
    <col min="13057" max="13057" width="24.42578125" bestFit="1" customWidth="1"/>
    <col min="13308" max="13308" width="35.42578125" customWidth="1"/>
    <col min="13309" max="13309" width="16.5703125" customWidth="1"/>
    <col min="13310" max="13310" width="21.28515625" customWidth="1"/>
    <col min="13313" max="13313" width="24.42578125" bestFit="1" customWidth="1"/>
    <col min="13564" max="13564" width="35.42578125" customWidth="1"/>
    <col min="13565" max="13565" width="16.5703125" customWidth="1"/>
    <col min="13566" max="13566" width="21.28515625" customWidth="1"/>
    <col min="13569" max="13569" width="24.42578125" bestFit="1" customWidth="1"/>
    <col min="13820" max="13820" width="35.42578125" customWidth="1"/>
    <col min="13821" max="13821" width="16.5703125" customWidth="1"/>
    <col min="13822" max="13822" width="21.28515625" customWidth="1"/>
    <col min="13825" max="13825" width="24.42578125" bestFit="1" customWidth="1"/>
    <col min="14076" max="14076" width="35.42578125" customWidth="1"/>
    <col min="14077" max="14077" width="16.5703125" customWidth="1"/>
    <col min="14078" max="14078" width="21.28515625" customWidth="1"/>
    <col min="14081" max="14081" width="24.42578125" bestFit="1" customWidth="1"/>
    <col min="14332" max="14332" width="35.42578125" customWidth="1"/>
    <col min="14333" max="14333" width="16.5703125" customWidth="1"/>
    <col min="14334" max="14334" width="21.28515625" customWidth="1"/>
    <col min="14337" max="14337" width="24.42578125" bestFit="1" customWidth="1"/>
    <col min="14588" max="14588" width="35.42578125" customWidth="1"/>
    <col min="14589" max="14589" width="16.5703125" customWidth="1"/>
    <col min="14590" max="14590" width="21.28515625" customWidth="1"/>
    <col min="14593" max="14593" width="24.42578125" bestFit="1" customWidth="1"/>
    <col min="14844" max="14844" width="35.42578125" customWidth="1"/>
    <col min="14845" max="14845" width="16.5703125" customWidth="1"/>
    <col min="14846" max="14846" width="21.28515625" customWidth="1"/>
    <col min="14849" max="14849" width="24.42578125" bestFit="1" customWidth="1"/>
    <col min="15100" max="15100" width="35.42578125" customWidth="1"/>
    <col min="15101" max="15101" width="16.5703125" customWidth="1"/>
    <col min="15102" max="15102" width="21.28515625" customWidth="1"/>
    <col min="15105" max="15105" width="24.42578125" bestFit="1" customWidth="1"/>
    <col min="15356" max="15356" width="35.42578125" customWidth="1"/>
    <col min="15357" max="15357" width="16.5703125" customWidth="1"/>
    <col min="15358" max="15358" width="21.28515625" customWidth="1"/>
    <col min="15361" max="15361" width="24.42578125" bestFit="1" customWidth="1"/>
    <col min="15612" max="15612" width="35.42578125" customWidth="1"/>
    <col min="15613" max="15613" width="16.5703125" customWidth="1"/>
    <col min="15614" max="15614" width="21.28515625" customWidth="1"/>
    <col min="15617" max="15617" width="24.42578125" bestFit="1" customWidth="1"/>
    <col min="15868" max="15868" width="35.42578125" customWidth="1"/>
    <col min="15869" max="15869" width="16.5703125" customWidth="1"/>
    <col min="15870" max="15870" width="21.28515625" customWidth="1"/>
    <col min="15873" max="15873" width="24.42578125" bestFit="1" customWidth="1"/>
    <col min="16124" max="16124" width="35.42578125" customWidth="1"/>
    <col min="16125" max="16125" width="16.5703125" customWidth="1"/>
    <col min="16126" max="16126" width="21.28515625" customWidth="1"/>
    <col min="16129" max="16129" width="24.42578125" bestFit="1" customWidth="1"/>
  </cols>
  <sheetData>
    <row r="1" spans="1:12" x14ac:dyDescent="0.25">
      <c r="A1" t="s">
        <v>1168</v>
      </c>
      <c r="B1" t="s">
        <v>497</v>
      </c>
      <c r="C1" t="s">
        <v>498</v>
      </c>
    </row>
    <row r="2" spans="1:12" x14ac:dyDescent="0.25">
      <c r="B2" t="s">
        <v>895</v>
      </c>
      <c r="C2" s="144">
        <v>144000</v>
      </c>
      <c r="G2" t="s">
        <v>505</v>
      </c>
      <c r="I2" t="s">
        <v>43</v>
      </c>
    </row>
    <row r="3" spans="1:12" x14ac:dyDescent="0.25">
      <c r="B3" t="s">
        <v>641</v>
      </c>
      <c r="C3" s="144">
        <v>222500</v>
      </c>
      <c r="G3" t="s">
        <v>1</v>
      </c>
      <c r="I3" t="s">
        <v>20</v>
      </c>
    </row>
    <row r="4" spans="1:12" x14ac:dyDescent="0.25">
      <c r="B4" t="s">
        <v>853</v>
      </c>
      <c r="C4" s="144">
        <v>152000</v>
      </c>
      <c r="G4" t="s">
        <v>506</v>
      </c>
      <c r="I4" t="s">
        <v>13</v>
      </c>
    </row>
    <row r="5" spans="1:12" x14ac:dyDescent="0.25">
      <c r="B5" t="s">
        <v>644</v>
      </c>
      <c r="C5" s="144">
        <v>50000</v>
      </c>
      <c r="G5" t="s">
        <v>507</v>
      </c>
      <c r="I5" t="s">
        <v>11</v>
      </c>
    </row>
    <row r="6" spans="1:12" x14ac:dyDescent="0.25">
      <c r="B6" t="s">
        <v>1121</v>
      </c>
      <c r="C6" s="144">
        <v>68000</v>
      </c>
      <c r="G6" t="s">
        <v>508</v>
      </c>
      <c r="I6" t="s">
        <v>516</v>
      </c>
    </row>
    <row r="7" spans="1:12" x14ac:dyDescent="0.25">
      <c r="B7" t="s">
        <v>1122</v>
      </c>
      <c r="C7" s="144">
        <v>80000</v>
      </c>
      <c r="G7" t="s">
        <v>357</v>
      </c>
    </row>
    <row r="8" spans="1:12" x14ac:dyDescent="0.25">
      <c r="B8" t="s">
        <v>487</v>
      </c>
      <c r="C8" s="144">
        <v>144000</v>
      </c>
      <c r="G8" t="s">
        <v>509</v>
      </c>
      <c r="J8" s="91"/>
      <c r="K8" s="91"/>
      <c r="L8" s="79"/>
    </row>
    <row r="9" spans="1:12" x14ac:dyDescent="0.25">
      <c r="B9" t="s">
        <v>649</v>
      </c>
      <c r="C9" s="144">
        <v>144000</v>
      </c>
      <c r="G9" t="s">
        <v>510</v>
      </c>
      <c r="J9" s="91"/>
      <c r="K9" s="91"/>
      <c r="L9" s="79"/>
    </row>
    <row r="10" spans="1:12" x14ac:dyDescent="0.25">
      <c r="B10" t="s">
        <v>488</v>
      </c>
      <c r="C10" s="144">
        <v>188500</v>
      </c>
      <c r="G10" t="s">
        <v>428</v>
      </c>
      <c r="J10" s="91"/>
      <c r="K10" s="91"/>
      <c r="L10" s="79"/>
    </row>
    <row r="11" spans="1:12" x14ac:dyDescent="0.25">
      <c r="B11" t="s">
        <v>489</v>
      </c>
      <c r="C11" s="144">
        <v>216500</v>
      </c>
      <c r="G11" t="s">
        <v>511</v>
      </c>
      <c r="J11" s="91"/>
      <c r="K11" s="91"/>
      <c r="L11" s="79"/>
    </row>
    <row r="12" spans="1:12" x14ac:dyDescent="0.25">
      <c r="B12" t="s">
        <v>1085</v>
      </c>
      <c r="C12" s="144">
        <v>116000</v>
      </c>
      <c r="G12" t="s">
        <v>512</v>
      </c>
      <c r="J12" s="91"/>
      <c r="K12" s="91"/>
      <c r="L12" s="79"/>
    </row>
    <row r="13" spans="1:12" x14ac:dyDescent="0.25">
      <c r="B13" t="s">
        <v>490</v>
      </c>
      <c r="C13" s="144">
        <v>152000</v>
      </c>
      <c r="G13" t="s">
        <v>513</v>
      </c>
      <c r="J13" s="91"/>
      <c r="K13" s="91"/>
      <c r="L13" s="79"/>
    </row>
    <row r="14" spans="1:12" x14ac:dyDescent="0.25">
      <c r="B14" t="s">
        <v>1148</v>
      </c>
      <c r="C14" s="144">
        <v>101000</v>
      </c>
    </row>
    <row r="15" spans="1:12" x14ac:dyDescent="0.25">
      <c r="B15" t="s">
        <v>1108</v>
      </c>
      <c r="C15" s="144">
        <v>132000</v>
      </c>
    </row>
    <row r="16" spans="1:12" x14ac:dyDescent="0.25">
      <c r="B16" t="s">
        <v>491</v>
      </c>
      <c r="C16" s="144">
        <v>104500</v>
      </c>
    </row>
    <row r="17" spans="2:12" x14ac:dyDescent="0.25">
      <c r="B17" t="s">
        <v>492</v>
      </c>
      <c r="C17" s="145">
        <v>104500</v>
      </c>
    </row>
    <row r="18" spans="2:12" x14ac:dyDescent="0.25">
      <c r="B18" t="s">
        <v>493</v>
      </c>
      <c r="C18" s="144">
        <v>152000</v>
      </c>
    </row>
    <row r="19" spans="2:12" x14ac:dyDescent="0.25">
      <c r="B19" t="s">
        <v>494</v>
      </c>
      <c r="C19" s="144">
        <v>104500</v>
      </c>
    </row>
    <row r="20" spans="2:12" x14ac:dyDescent="0.25">
      <c r="B20" t="s">
        <v>1071</v>
      </c>
      <c r="C20" s="144">
        <v>91000</v>
      </c>
    </row>
    <row r="21" spans="2:12" x14ac:dyDescent="0.25">
      <c r="B21" t="s">
        <v>495</v>
      </c>
      <c r="C21" s="144">
        <v>100000</v>
      </c>
    </row>
    <row r="22" spans="2:12" x14ac:dyDescent="0.25">
      <c r="B22" t="s">
        <v>496</v>
      </c>
      <c r="C22" s="144">
        <v>216500</v>
      </c>
    </row>
    <row r="23" spans="2:12" x14ac:dyDescent="0.25">
      <c r="B23" t="s">
        <v>1107</v>
      </c>
      <c r="C23" s="144">
        <v>92000</v>
      </c>
      <c r="L23" s="79"/>
    </row>
    <row r="24" spans="2:12" x14ac:dyDescent="0.25">
      <c r="B24" t="s">
        <v>848</v>
      </c>
      <c r="C24" s="144">
        <v>83000</v>
      </c>
    </row>
    <row r="25" spans="2:12" x14ac:dyDescent="0.25">
      <c r="B25" t="s">
        <v>898</v>
      </c>
      <c r="C25" s="145">
        <v>91000</v>
      </c>
    </row>
  </sheetData>
  <sheetProtection algorithmName="SHA-512" hashValue="SV174WLfqVSD2ibhkFqxEKQsq2qZxNj2IlhYYDACtMlWIgd0UIAdpaQx9gUUGC4wBMWmUShgzmV0BTIPyG7Ovw==" saltValue="t8JoHnDuwTOzjK6K0Phd8Q==" spinCount="100000" sheet="1" formatCells="0" formatColumns="0" formatRows="0" insertColumns="0" insertRows="0" insertHyperlinks="0" deleteColumns="0" deleteRows="0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DB24E2DF86B547A85C0253789A83FB" ma:contentTypeVersion="11" ma:contentTypeDescription="Create a new document." ma:contentTypeScope="" ma:versionID="218fb6ff3b74b3909a9d7a77074bf8ce">
  <xsd:schema xmlns:xsd="http://www.w3.org/2001/XMLSchema" xmlns:xs="http://www.w3.org/2001/XMLSchema" xmlns:p="http://schemas.microsoft.com/office/2006/metadata/properties" xmlns:ns3="f4de55b7-b313-4250-8efc-8bd3b2a437fd" xmlns:ns4="a8985478-e021-41c2-9864-d13efae2b3f9" targetNamespace="http://schemas.microsoft.com/office/2006/metadata/properties" ma:root="true" ma:fieldsID="9197dad9549f7578c5b8303d324a6872" ns3:_="" ns4:_="">
    <xsd:import namespace="f4de55b7-b313-4250-8efc-8bd3b2a437fd"/>
    <xsd:import namespace="a8985478-e021-41c2-9864-d13efae2b3f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de55b7-b313-4250-8efc-8bd3b2a437f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985478-e021-41c2-9864-d13efae2b3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8D6C78-67E6-4ADF-B866-E5EA99576B6F}">
  <ds:schemaRefs>
    <ds:schemaRef ds:uri="f4de55b7-b313-4250-8efc-8bd3b2a437f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a8985478-e021-41c2-9864-d13efae2b3f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5477D6F-1368-44B3-9506-DF896E0BC8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de55b7-b313-4250-8efc-8bd3b2a437fd"/>
    <ds:schemaRef ds:uri="a8985478-e021-41c2-9864-d13efae2b3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978D3E-971B-45D6-95C0-26EAC4499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SOUTH WEST</vt:lpstr>
      <vt:lpstr>SOUTH EAST</vt:lpstr>
      <vt:lpstr>MIDDLE BELT</vt:lpstr>
      <vt:lpstr>NORTH</vt:lpstr>
      <vt:lpstr>OMMITTED CUSTOMERS</vt:lpstr>
      <vt:lpstr>Overdue Credits</vt:lpstr>
      <vt:lpstr>October Credit Allocation</vt:lpstr>
      <vt:lpstr>Brand Prices</vt:lpstr>
      <vt:lpstr>FXRate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Onwusi</dc:creator>
  <cp:lastModifiedBy>dell</cp:lastModifiedBy>
  <cp:lastPrinted>2020-01-13T09:49:42Z</cp:lastPrinted>
  <dcterms:created xsi:type="dcterms:W3CDTF">2016-08-30T08:14:26Z</dcterms:created>
  <dcterms:modified xsi:type="dcterms:W3CDTF">2021-11-17T16:15:13Z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0x0101009DDB24E2DF86B547A85C0253789A83FB</vt:lpwstr>
  </property>
</Properties>
</file>