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ables/table1.xml" ContentType="application/vnd.openxmlformats-officedocument.spreadsheetml.table+xml"/>
  <Override PartName="/xl/comments5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at-my.sharepoint.com/personal/olayiwola_daramola_bat_com/Documents/Documents/2021/Targets/November 2021 Targets/SWR November 2021 Target and Credit/"/>
    </mc:Choice>
  </mc:AlternateContent>
  <xr:revisionPtr revIDLastSave="0" documentId="8_{B414FC79-2E30-480C-922A-83B3C1E12D94}" xr6:coauthVersionLast="46" xr6:coauthVersionMax="46" xr10:uidLastSave="{00000000-0000-0000-0000-000000000000}"/>
  <bookViews>
    <workbookView xWindow="-110" yWindow="-110" windowWidth="19420" windowHeight="10420" tabRatio="723" activeTab="4" xr2:uid="{00000000-000D-0000-FFFF-FFFF00000000}"/>
  </bookViews>
  <sheets>
    <sheet name="SOUTH EAST" sheetId="30" r:id="rId1"/>
    <sheet name="SOUTH WEST" sheetId="27" r:id="rId2"/>
    <sheet name="MIDDLE BELT" sheetId="23" r:id="rId3"/>
    <sheet name="NORTH" sheetId="24" r:id="rId4"/>
    <sheet name="OMITTED CUSTOMERS" sheetId="25" r:id="rId5"/>
    <sheet name="Overdue Credits" sheetId="17" state="hidden" r:id="rId6"/>
    <sheet name="November Allocation" sheetId="26" state="hidden" r:id="rId7"/>
    <sheet name="Brand Prices" sheetId="5" state="hidden" r:id="rId8"/>
  </sheets>
  <externalReferences>
    <externalReference r:id="rId9"/>
    <externalReference r:id="rId10"/>
  </externalReferences>
  <definedNames>
    <definedName name="_xlnm._FilterDatabase" localSheetId="2" hidden="1">'MIDDLE BELT'!$A$8:$AX$8</definedName>
    <definedName name="_xlnm._FilterDatabase" localSheetId="3" hidden="1">NORTH!$A$8:$AX$8</definedName>
    <definedName name="_xlnm._FilterDatabase" localSheetId="4" hidden="1">'OMITTED CUSTOMERS'!$A$8:$AX$43</definedName>
    <definedName name="_xlnm._FilterDatabase" localSheetId="5" hidden="1">'Overdue Credits'!$A$1:$F$458</definedName>
    <definedName name="_xlnm._FilterDatabase" localSheetId="0" hidden="1">'SOUTH EAST'!$A$8:$AX$8</definedName>
    <definedName name="_xlnm._FilterDatabase" localSheetId="1" hidden="1">'SOUTH WEST'!$A$8:$AX$8</definedName>
    <definedName name="FXRate" localSheetId="0">'[1]September Allocation'!$B$1</definedName>
    <definedName name="FXRate">'November Allocation'!$B$1</definedName>
    <definedName name="Manuel">'[2]September Allocation'!$B$1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8" i="17" l="1"/>
  <c r="F539" i="17"/>
  <c r="G128" i="30" l="1"/>
  <c r="AC128" i="30"/>
  <c r="AV128" i="30" s="1"/>
  <c r="AE128" i="30"/>
  <c r="AU128" i="30"/>
  <c r="AX128" i="30"/>
  <c r="G129" i="30"/>
  <c r="AC129" i="30"/>
  <c r="AV129" i="30" s="1"/>
  <c r="AE129" i="30"/>
  <c r="AU129" i="30"/>
  <c r="AX129" i="30"/>
  <c r="G130" i="30"/>
  <c r="AC130" i="30"/>
  <c r="AV130" i="30" s="1"/>
  <c r="AE130" i="30"/>
  <c r="AU130" i="30"/>
  <c r="G131" i="30"/>
  <c r="AC131" i="30"/>
  <c r="AV131" i="30" s="1"/>
  <c r="AE131" i="30"/>
  <c r="AU131" i="30"/>
  <c r="G132" i="30"/>
  <c r="AC132" i="30"/>
  <c r="AV132" i="30" s="1"/>
  <c r="AE132" i="30"/>
  <c r="AU132" i="30"/>
  <c r="G133" i="30"/>
  <c r="AC133" i="30"/>
  <c r="AV133" i="30" s="1"/>
  <c r="AE133" i="30"/>
  <c r="AU133" i="30"/>
  <c r="AX133" i="30"/>
  <c r="G134" i="30"/>
  <c r="AC134" i="30"/>
  <c r="AV134" i="30" s="1"/>
  <c r="AE134" i="30"/>
  <c r="AU134" i="30"/>
  <c r="G135" i="30"/>
  <c r="AC135" i="30"/>
  <c r="AV135" i="30" s="1"/>
  <c r="AE135" i="30"/>
  <c r="AU135" i="30"/>
  <c r="G136" i="30"/>
  <c r="AC136" i="30"/>
  <c r="AV136" i="30" s="1"/>
  <c r="AE136" i="30"/>
  <c r="AU136" i="30"/>
  <c r="AX136" i="30"/>
  <c r="G137" i="30"/>
  <c r="AC137" i="30"/>
  <c r="AV137" i="30" s="1"/>
  <c r="AE137" i="30"/>
  <c r="AU137" i="30"/>
  <c r="G138" i="30"/>
  <c r="AC138" i="30"/>
  <c r="AV138" i="30" s="1"/>
  <c r="AE138" i="30"/>
  <c r="AU138" i="30"/>
  <c r="G139" i="30"/>
  <c r="AC139" i="30"/>
  <c r="AV139" i="30" s="1"/>
  <c r="AE139" i="30"/>
  <c r="AU139" i="30"/>
  <c r="G140" i="30"/>
  <c r="AC140" i="30"/>
  <c r="AV140" i="30" s="1"/>
  <c r="AE140" i="30"/>
  <c r="AU140" i="30"/>
  <c r="AX140" i="30"/>
  <c r="G141" i="30"/>
  <c r="AC141" i="30"/>
  <c r="AV141" i="30" s="1"/>
  <c r="AE141" i="30"/>
  <c r="AU141" i="30"/>
  <c r="G142" i="30"/>
  <c r="AC142" i="30"/>
  <c r="AV142" i="30" s="1"/>
  <c r="AE142" i="30"/>
  <c r="AU142" i="30"/>
  <c r="G143" i="30"/>
  <c r="AC143" i="30"/>
  <c r="AV143" i="30" s="1"/>
  <c r="AE143" i="30"/>
  <c r="AU143" i="30"/>
  <c r="F543" i="17"/>
  <c r="AX137" i="30" s="1"/>
  <c r="F541" i="17"/>
  <c r="F542" i="17"/>
  <c r="AW130" i="30" l="1"/>
  <c r="AW134" i="30"/>
  <c r="AW131" i="30"/>
  <c r="AW139" i="30"/>
  <c r="AW128" i="30"/>
  <c r="AW129" i="30"/>
  <c r="AW142" i="30"/>
  <c r="AW141" i="30"/>
  <c r="AW143" i="30"/>
  <c r="AW140" i="30"/>
  <c r="AW138" i="30"/>
  <c r="AW137" i="30"/>
  <c r="AW135" i="30"/>
  <c r="AW133" i="30"/>
  <c r="AW136" i="30"/>
  <c r="AW132" i="30"/>
  <c r="F536" i="17"/>
  <c r="F537" i="17"/>
  <c r="AX135" i="30"/>
  <c r="F540" i="17"/>
  <c r="F544" i="17"/>
  <c r="E11" i="26" l="1"/>
  <c r="F10" i="26"/>
  <c r="F11" i="26" s="1"/>
  <c r="E9" i="26"/>
  <c r="G9" i="26" s="1"/>
  <c r="D9" i="26" s="1"/>
  <c r="E8" i="26"/>
  <c r="G8" i="26" s="1"/>
  <c r="D8" i="26" s="1"/>
  <c r="E7" i="26"/>
  <c r="G7" i="26" s="1"/>
  <c r="D7" i="26" s="1"/>
  <c r="E6" i="26"/>
  <c r="G6" i="26" s="1"/>
  <c r="G10" i="26" l="1"/>
  <c r="G11" i="26" s="1"/>
  <c r="D6" i="26"/>
  <c r="D10" i="26" s="1"/>
  <c r="F529" i="17" l="1"/>
  <c r="F530" i="17"/>
  <c r="F531" i="17"/>
  <c r="F532" i="17"/>
  <c r="F533" i="17"/>
  <c r="F534" i="17"/>
  <c r="F535" i="17"/>
  <c r="AU10" i="25" l="1"/>
  <c r="AU11" i="25"/>
  <c r="AU12" i="25"/>
  <c r="AU13" i="25"/>
  <c r="AU14" i="25"/>
  <c r="AU15" i="25"/>
  <c r="AU16" i="25"/>
  <c r="AU17" i="25"/>
  <c r="AU18" i="25"/>
  <c r="AU19" i="25"/>
  <c r="AU20" i="25"/>
  <c r="AU21" i="25"/>
  <c r="AU22" i="25"/>
  <c r="AU23" i="25"/>
  <c r="AU24" i="25"/>
  <c r="AU25" i="25"/>
  <c r="AU26" i="25"/>
  <c r="AU27" i="25"/>
  <c r="AU28" i="25"/>
  <c r="AU29" i="25"/>
  <c r="AU30" i="25"/>
  <c r="AU31" i="25"/>
  <c r="AU32" i="25"/>
  <c r="AU33" i="25"/>
  <c r="AU34" i="25"/>
  <c r="AU35" i="25"/>
  <c r="AU36" i="25"/>
  <c r="AU37" i="25"/>
  <c r="AU38" i="25"/>
  <c r="AU39" i="25"/>
  <c r="AU40" i="25"/>
  <c r="AU41" i="25"/>
  <c r="AU42" i="25"/>
  <c r="AU43" i="25"/>
  <c r="AU44" i="25"/>
  <c r="AU45" i="25"/>
  <c r="AU46" i="25"/>
  <c r="AU47" i="25"/>
  <c r="AU48" i="25"/>
  <c r="AU49" i="25"/>
  <c r="AU50" i="25"/>
  <c r="AU51" i="25"/>
  <c r="AU52" i="25"/>
  <c r="AU53" i="25"/>
  <c r="AU54" i="25"/>
  <c r="AU55" i="25"/>
  <c r="AU56" i="25"/>
  <c r="AU57" i="25"/>
  <c r="AU58" i="25"/>
  <c r="AU59" i="25"/>
  <c r="AU60" i="25"/>
  <c r="AU61" i="25"/>
  <c r="AU62" i="25"/>
  <c r="AU63" i="25"/>
  <c r="AU9" i="25"/>
  <c r="AC10" i="25"/>
  <c r="AC11" i="25"/>
  <c r="AC12" i="25"/>
  <c r="AC13" i="25"/>
  <c r="AC14" i="25"/>
  <c r="AC15" i="25"/>
  <c r="AC16" i="25"/>
  <c r="AC17" i="25"/>
  <c r="AC18" i="25"/>
  <c r="AC19" i="25"/>
  <c r="AC20" i="25"/>
  <c r="AC21" i="25"/>
  <c r="AC22" i="25"/>
  <c r="AC23" i="25"/>
  <c r="AC24" i="25"/>
  <c r="AC25" i="25"/>
  <c r="AC26" i="25"/>
  <c r="AC27" i="25"/>
  <c r="AC28" i="25"/>
  <c r="AC29" i="25"/>
  <c r="AC30" i="25"/>
  <c r="AC31" i="25"/>
  <c r="AC32" i="25"/>
  <c r="AC33" i="25"/>
  <c r="AC34" i="25"/>
  <c r="AC35" i="25"/>
  <c r="AC36" i="25"/>
  <c r="AC37" i="25"/>
  <c r="AC38" i="25"/>
  <c r="AC39" i="25"/>
  <c r="AC40" i="25"/>
  <c r="AC41" i="25"/>
  <c r="AC42" i="25"/>
  <c r="AC43" i="25"/>
  <c r="AC44" i="25"/>
  <c r="AC45" i="25"/>
  <c r="AC46" i="25"/>
  <c r="AC47" i="25"/>
  <c r="AC48" i="25"/>
  <c r="AC49" i="25"/>
  <c r="AC50" i="25"/>
  <c r="AC51" i="25"/>
  <c r="AC52" i="25"/>
  <c r="AC53" i="25"/>
  <c r="AC54" i="25"/>
  <c r="AC55" i="25"/>
  <c r="AC56" i="25"/>
  <c r="AC57" i="25"/>
  <c r="AC58" i="25"/>
  <c r="AC59" i="25"/>
  <c r="AC60" i="25"/>
  <c r="AC61" i="25"/>
  <c r="AC62" i="25"/>
  <c r="AC63" i="25"/>
  <c r="AC9" i="25"/>
  <c r="AC10" i="24"/>
  <c r="AC11" i="24"/>
  <c r="AC12" i="24"/>
  <c r="AC13" i="24"/>
  <c r="AC14" i="24"/>
  <c r="AC15" i="24"/>
  <c r="AC16" i="24"/>
  <c r="AC17" i="24"/>
  <c r="AC18" i="24"/>
  <c r="AC19" i="24"/>
  <c r="AC20" i="24"/>
  <c r="AC21" i="24"/>
  <c r="AC22" i="24"/>
  <c r="AC23" i="24"/>
  <c r="AC24" i="24"/>
  <c r="AC25" i="24"/>
  <c r="AC26" i="24"/>
  <c r="AC27" i="24"/>
  <c r="AC28" i="24"/>
  <c r="AC29" i="24"/>
  <c r="AC30" i="24"/>
  <c r="AC31" i="24"/>
  <c r="AC32" i="24"/>
  <c r="AC33" i="24"/>
  <c r="AC34" i="24"/>
  <c r="AC35" i="24"/>
  <c r="AC36" i="24"/>
  <c r="AC37" i="24"/>
  <c r="AC38" i="24"/>
  <c r="AC39" i="24"/>
  <c r="AC40" i="24"/>
  <c r="AC41" i="24"/>
  <c r="AC42" i="24"/>
  <c r="AC43" i="24"/>
  <c r="AC44" i="24"/>
  <c r="AC45" i="24"/>
  <c r="AC46" i="24"/>
  <c r="AC47" i="24"/>
  <c r="AC48" i="24"/>
  <c r="AC49" i="24"/>
  <c r="AC50" i="24"/>
  <c r="AC51" i="24"/>
  <c r="AC52" i="24"/>
  <c r="AC53" i="24"/>
  <c r="AC54" i="24"/>
  <c r="AC55" i="24"/>
  <c r="AC56" i="24"/>
  <c r="AC57" i="24"/>
  <c r="AC58" i="24"/>
  <c r="AC59" i="24"/>
  <c r="AC60" i="24"/>
  <c r="AC61" i="24"/>
  <c r="AC62" i="24"/>
  <c r="AC63" i="24"/>
  <c r="AC64" i="24"/>
  <c r="AC65" i="24"/>
  <c r="AC66" i="24"/>
  <c r="AC67" i="24"/>
  <c r="AC68" i="24"/>
  <c r="AC69" i="24"/>
  <c r="AC70" i="24"/>
  <c r="AC71" i="24"/>
  <c r="AC72" i="24"/>
  <c r="AC73" i="24"/>
  <c r="AC74" i="24"/>
  <c r="AC75" i="24"/>
  <c r="AC76" i="24"/>
  <c r="AC77" i="24"/>
  <c r="AC78" i="24"/>
  <c r="AC79" i="24"/>
  <c r="AC80" i="24"/>
  <c r="AC81" i="24"/>
  <c r="AC82" i="24"/>
  <c r="AC83" i="24"/>
  <c r="AC84" i="24"/>
  <c r="AC85" i="24"/>
  <c r="AC86" i="24"/>
  <c r="AC87" i="24"/>
  <c r="AC88" i="24"/>
  <c r="AC89" i="24"/>
  <c r="AC90" i="24"/>
  <c r="AC91" i="24"/>
  <c r="AC92" i="24"/>
  <c r="AC93" i="24"/>
  <c r="AC94" i="24"/>
  <c r="AC95" i="24"/>
  <c r="AC96" i="24"/>
  <c r="AC97" i="24"/>
  <c r="AC98" i="24"/>
  <c r="AC99" i="24"/>
  <c r="AC100" i="24"/>
  <c r="AC101" i="24"/>
  <c r="AC102" i="24"/>
  <c r="AC103" i="24"/>
  <c r="AC104" i="24"/>
  <c r="AC105" i="24"/>
  <c r="AC106" i="24"/>
  <c r="AC107" i="24"/>
  <c r="AC108" i="24"/>
  <c r="AC109" i="24"/>
  <c r="AC110" i="24"/>
  <c r="AC111" i="24"/>
  <c r="AC112" i="24"/>
  <c r="AC113" i="24"/>
  <c r="AC114" i="24"/>
  <c r="AC115" i="24"/>
  <c r="AC116" i="24"/>
  <c r="AC117" i="24"/>
  <c r="AC118" i="24"/>
  <c r="AC119" i="24"/>
  <c r="AC120" i="24"/>
  <c r="AC121" i="24"/>
  <c r="AC122" i="24"/>
  <c r="AC123" i="24"/>
  <c r="AC124" i="24"/>
  <c r="AC125" i="24"/>
  <c r="AC126" i="24"/>
  <c r="AC127" i="24"/>
  <c r="AC128" i="24"/>
  <c r="AC129" i="24"/>
  <c r="AC130" i="24"/>
  <c r="AC131" i="24"/>
  <c r="AC132" i="24"/>
  <c r="AC133" i="24"/>
  <c r="AC134" i="24"/>
  <c r="AC135" i="24"/>
  <c r="AC136" i="24"/>
  <c r="AC137" i="24"/>
  <c r="AC138" i="24"/>
  <c r="AC9" i="24"/>
  <c r="AU10" i="24"/>
  <c r="AU11" i="24"/>
  <c r="AU12" i="24"/>
  <c r="AU13" i="24"/>
  <c r="AU14" i="24"/>
  <c r="AU15" i="24"/>
  <c r="AU16" i="24"/>
  <c r="AU17" i="24"/>
  <c r="AU18" i="24"/>
  <c r="AU19" i="24"/>
  <c r="AU20" i="24"/>
  <c r="AU21" i="24"/>
  <c r="AU22" i="24"/>
  <c r="AU23" i="24"/>
  <c r="AU24" i="24"/>
  <c r="AU25" i="24"/>
  <c r="AU26" i="24"/>
  <c r="AU27" i="24"/>
  <c r="AU28" i="24"/>
  <c r="AU29" i="24"/>
  <c r="AU30" i="24"/>
  <c r="AU31" i="24"/>
  <c r="AU32" i="24"/>
  <c r="AU33" i="24"/>
  <c r="AU34" i="24"/>
  <c r="AU35" i="24"/>
  <c r="AU36" i="24"/>
  <c r="AU37" i="24"/>
  <c r="AU38" i="24"/>
  <c r="AU39" i="24"/>
  <c r="AU40" i="24"/>
  <c r="AU41" i="24"/>
  <c r="AU42" i="24"/>
  <c r="AU43" i="24"/>
  <c r="AU44" i="24"/>
  <c r="AU45" i="24"/>
  <c r="AU46" i="24"/>
  <c r="AU47" i="24"/>
  <c r="AU48" i="24"/>
  <c r="AU49" i="24"/>
  <c r="AU50" i="24"/>
  <c r="AU51" i="24"/>
  <c r="AU52" i="24"/>
  <c r="AU53" i="24"/>
  <c r="AU54" i="24"/>
  <c r="AU55" i="24"/>
  <c r="AU56" i="24"/>
  <c r="AU57" i="24"/>
  <c r="AU58" i="24"/>
  <c r="AU59" i="24"/>
  <c r="AU60" i="24"/>
  <c r="AU61" i="24"/>
  <c r="AU62" i="24"/>
  <c r="AU63" i="24"/>
  <c r="AU64" i="24"/>
  <c r="AU65" i="24"/>
  <c r="AU66" i="24"/>
  <c r="AU67" i="24"/>
  <c r="AU68" i="24"/>
  <c r="AU69" i="24"/>
  <c r="AU70" i="24"/>
  <c r="AU71" i="24"/>
  <c r="AU72" i="24"/>
  <c r="AU73" i="24"/>
  <c r="AU74" i="24"/>
  <c r="AU75" i="24"/>
  <c r="AU76" i="24"/>
  <c r="AU77" i="24"/>
  <c r="AU78" i="24"/>
  <c r="AU79" i="24"/>
  <c r="AU80" i="24"/>
  <c r="AU81" i="24"/>
  <c r="AU82" i="24"/>
  <c r="AU83" i="24"/>
  <c r="AU84" i="24"/>
  <c r="AU85" i="24"/>
  <c r="AU86" i="24"/>
  <c r="AU87" i="24"/>
  <c r="AU88" i="24"/>
  <c r="AU89" i="24"/>
  <c r="AU90" i="24"/>
  <c r="AU91" i="24"/>
  <c r="AU92" i="24"/>
  <c r="AU93" i="24"/>
  <c r="AU94" i="24"/>
  <c r="AU95" i="24"/>
  <c r="AU96" i="24"/>
  <c r="AU97" i="24"/>
  <c r="AU98" i="24"/>
  <c r="AU99" i="24"/>
  <c r="AU100" i="24"/>
  <c r="AU101" i="24"/>
  <c r="AU102" i="24"/>
  <c r="AU103" i="24"/>
  <c r="AU104" i="24"/>
  <c r="AU105" i="24"/>
  <c r="AU106" i="24"/>
  <c r="AU107" i="24"/>
  <c r="AU108" i="24"/>
  <c r="AU109" i="24"/>
  <c r="AU110" i="24"/>
  <c r="AU111" i="24"/>
  <c r="AU112" i="24"/>
  <c r="AU113" i="24"/>
  <c r="AU114" i="24"/>
  <c r="AU115" i="24"/>
  <c r="AU116" i="24"/>
  <c r="AU117" i="24"/>
  <c r="AU118" i="24"/>
  <c r="AU119" i="24"/>
  <c r="AU120" i="24"/>
  <c r="AU121" i="24"/>
  <c r="AU122" i="24"/>
  <c r="AU123" i="24"/>
  <c r="AU124" i="24"/>
  <c r="AU125" i="24"/>
  <c r="AU126" i="24"/>
  <c r="AU127" i="24"/>
  <c r="AU128" i="24"/>
  <c r="AU129" i="24"/>
  <c r="AU130" i="24"/>
  <c r="AU131" i="24"/>
  <c r="AU132" i="24"/>
  <c r="AU133" i="24"/>
  <c r="AU134" i="24"/>
  <c r="AU135" i="24"/>
  <c r="AU136" i="24"/>
  <c r="AU137" i="24"/>
  <c r="AU138" i="24"/>
  <c r="AU9" i="24"/>
  <c r="AC10" i="23"/>
  <c r="AC11" i="23"/>
  <c r="AC12" i="23"/>
  <c r="AC13" i="23"/>
  <c r="AC14" i="23"/>
  <c r="AC15" i="23"/>
  <c r="AC16" i="23"/>
  <c r="AC17" i="23"/>
  <c r="AC18" i="23"/>
  <c r="AC19" i="23"/>
  <c r="AC20" i="23"/>
  <c r="AC21" i="23"/>
  <c r="AC22" i="23"/>
  <c r="AC23" i="23"/>
  <c r="AC24" i="23"/>
  <c r="AC25" i="23"/>
  <c r="AC26" i="23"/>
  <c r="AC27" i="23"/>
  <c r="AC28" i="23"/>
  <c r="AC29" i="23"/>
  <c r="AC30" i="23"/>
  <c r="AC31" i="23"/>
  <c r="AC32" i="23"/>
  <c r="AC33" i="23"/>
  <c r="AC34" i="23"/>
  <c r="AC35" i="23"/>
  <c r="AC36" i="23"/>
  <c r="AC37" i="23"/>
  <c r="AC38" i="23"/>
  <c r="AC39" i="23"/>
  <c r="AC40" i="23"/>
  <c r="AC41" i="23"/>
  <c r="AC42" i="23"/>
  <c r="AC43" i="23"/>
  <c r="AC44" i="23"/>
  <c r="AC45" i="23"/>
  <c r="AC46" i="23"/>
  <c r="AC47" i="23"/>
  <c r="AC48" i="23"/>
  <c r="AC49" i="23"/>
  <c r="AC50" i="23"/>
  <c r="AC51" i="23"/>
  <c r="AC52" i="23"/>
  <c r="AC53" i="23"/>
  <c r="AC54" i="23"/>
  <c r="AC55" i="23"/>
  <c r="AC56" i="23"/>
  <c r="AC57" i="23"/>
  <c r="AC58" i="23"/>
  <c r="AC59" i="23"/>
  <c r="AC60" i="23"/>
  <c r="AC61" i="23"/>
  <c r="AC62" i="23"/>
  <c r="AC63" i="23"/>
  <c r="AC64" i="23"/>
  <c r="AC65" i="23"/>
  <c r="AC66" i="23"/>
  <c r="AC67" i="23"/>
  <c r="AC68" i="23"/>
  <c r="AC69" i="23"/>
  <c r="AC70" i="23"/>
  <c r="AC71" i="23"/>
  <c r="AC72" i="23"/>
  <c r="AC73" i="23"/>
  <c r="AC74" i="23"/>
  <c r="AC75" i="23"/>
  <c r="AC76" i="23"/>
  <c r="AC77" i="23"/>
  <c r="AC78" i="23"/>
  <c r="AC79" i="23"/>
  <c r="AC80" i="23"/>
  <c r="AC81" i="23"/>
  <c r="AC82" i="23"/>
  <c r="AC83" i="23"/>
  <c r="AC84" i="23"/>
  <c r="AC85" i="23"/>
  <c r="AC86" i="23"/>
  <c r="AC87" i="23"/>
  <c r="AC88" i="23"/>
  <c r="AC89" i="23"/>
  <c r="AC90" i="23"/>
  <c r="AC91" i="23"/>
  <c r="AC92" i="23"/>
  <c r="AC93" i="23"/>
  <c r="AC94" i="23"/>
  <c r="AC95" i="23"/>
  <c r="AC96" i="23"/>
  <c r="AC97" i="23"/>
  <c r="AC98" i="23"/>
  <c r="AC99" i="23"/>
  <c r="AC100" i="23"/>
  <c r="AC101" i="23"/>
  <c r="AC102" i="23"/>
  <c r="AC103" i="23"/>
  <c r="AC104" i="23"/>
  <c r="AC105" i="23"/>
  <c r="AC106" i="23"/>
  <c r="AC107" i="23"/>
  <c r="AC108" i="23"/>
  <c r="AC109" i="23"/>
  <c r="AC110" i="23"/>
  <c r="AC111" i="23"/>
  <c r="AC112" i="23"/>
  <c r="AC113" i="23"/>
  <c r="AC114" i="23"/>
  <c r="AC115" i="23"/>
  <c r="AC116" i="23"/>
  <c r="AC117" i="23"/>
  <c r="AC118" i="23"/>
  <c r="AC119" i="23"/>
  <c r="AC120" i="23"/>
  <c r="AC121" i="23"/>
  <c r="AC122" i="23"/>
  <c r="AC123" i="23"/>
  <c r="AC124" i="23"/>
  <c r="AC125" i="23"/>
  <c r="AC126" i="23"/>
  <c r="AC127" i="23"/>
  <c r="AC128" i="23"/>
  <c r="AC129" i="23"/>
  <c r="AC130" i="23"/>
  <c r="AC131" i="23"/>
  <c r="AC132" i="23"/>
  <c r="AC133" i="23"/>
  <c r="AC134" i="23"/>
  <c r="AC135" i="23"/>
  <c r="AC136" i="23"/>
  <c r="AC137" i="23"/>
  <c r="AC138" i="23"/>
  <c r="AC139" i="23"/>
  <c r="AC140" i="23"/>
  <c r="AC141" i="23"/>
  <c r="AC142" i="23"/>
  <c r="AC143" i="23"/>
  <c r="AC144" i="23"/>
  <c r="AC145" i="23"/>
  <c r="AC146" i="23"/>
  <c r="AC147" i="23"/>
  <c r="AC148" i="23"/>
  <c r="AC149" i="23"/>
  <c r="AC150" i="23"/>
  <c r="AC151" i="23"/>
  <c r="AC152" i="23"/>
  <c r="AC153" i="23"/>
  <c r="AC154" i="23"/>
  <c r="AC155" i="23"/>
  <c r="AC156" i="23"/>
  <c r="AC157" i="23"/>
  <c r="AC158" i="23"/>
  <c r="AC159" i="23"/>
  <c r="AC160" i="23"/>
  <c r="AC161" i="23"/>
  <c r="AC162" i="23"/>
  <c r="AC163" i="23"/>
  <c r="AC164" i="23"/>
  <c r="AC165" i="23"/>
  <c r="AC166" i="23"/>
  <c r="AC167" i="23"/>
  <c r="AC168" i="23"/>
  <c r="AC169" i="23"/>
  <c r="AC170" i="23"/>
  <c r="AC171" i="23"/>
  <c r="AC172" i="23"/>
  <c r="AC173" i="23"/>
  <c r="AC174" i="23"/>
  <c r="AC175" i="23"/>
  <c r="AC176" i="23"/>
  <c r="AC177" i="23"/>
  <c r="AC178" i="23"/>
  <c r="AC179" i="23"/>
  <c r="AC180" i="23"/>
  <c r="AC181" i="23"/>
  <c r="AC182" i="23"/>
  <c r="AC183" i="23"/>
  <c r="AC184" i="23"/>
  <c r="AC185" i="23"/>
  <c r="AC186" i="23"/>
  <c r="AC187" i="23"/>
  <c r="AC188" i="23"/>
  <c r="AC189" i="23"/>
  <c r="AC190" i="23"/>
  <c r="AC191" i="23"/>
  <c r="AC192" i="23"/>
  <c r="AC193" i="23"/>
  <c r="AC194" i="23"/>
  <c r="AC195" i="23"/>
  <c r="AC196" i="23"/>
  <c r="AC197" i="23"/>
  <c r="AC198" i="23"/>
  <c r="AC199" i="23"/>
  <c r="AC200" i="23"/>
  <c r="AU10" i="23"/>
  <c r="AU11" i="23"/>
  <c r="AU12" i="23"/>
  <c r="AU13" i="23"/>
  <c r="AU14" i="23"/>
  <c r="AU15" i="23"/>
  <c r="AU16" i="23"/>
  <c r="AU17" i="23"/>
  <c r="AU18" i="23"/>
  <c r="AU19" i="23"/>
  <c r="AU20" i="23"/>
  <c r="AU21" i="23"/>
  <c r="AU22" i="23"/>
  <c r="AU23" i="23"/>
  <c r="AU24" i="23"/>
  <c r="AU25" i="23"/>
  <c r="AU26" i="23"/>
  <c r="AU27" i="23"/>
  <c r="AU28" i="23"/>
  <c r="AU29" i="23"/>
  <c r="AU30" i="23"/>
  <c r="AU31" i="23"/>
  <c r="AU32" i="23"/>
  <c r="AU33" i="23"/>
  <c r="AU34" i="23"/>
  <c r="AU35" i="23"/>
  <c r="AU36" i="23"/>
  <c r="AU37" i="23"/>
  <c r="AU38" i="23"/>
  <c r="AU39" i="23"/>
  <c r="AU40" i="23"/>
  <c r="AU41" i="23"/>
  <c r="AU42" i="23"/>
  <c r="AU43" i="23"/>
  <c r="AU44" i="23"/>
  <c r="AU45" i="23"/>
  <c r="AU46" i="23"/>
  <c r="AU47" i="23"/>
  <c r="AU48" i="23"/>
  <c r="AU49" i="23"/>
  <c r="AU50" i="23"/>
  <c r="AU51" i="23"/>
  <c r="AU52" i="23"/>
  <c r="AU53" i="23"/>
  <c r="AU54" i="23"/>
  <c r="AU55" i="23"/>
  <c r="AU56" i="23"/>
  <c r="AU57" i="23"/>
  <c r="AU58" i="23"/>
  <c r="AU59" i="23"/>
  <c r="AU60" i="23"/>
  <c r="AU61" i="23"/>
  <c r="AU62" i="23"/>
  <c r="AU63" i="23"/>
  <c r="AU64" i="23"/>
  <c r="AU65" i="23"/>
  <c r="AU66" i="23"/>
  <c r="AU67" i="23"/>
  <c r="AU68" i="23"/>
  <c r="AU69" i="23"/>
  <c r="AU70" i="23"/>
  <c r="AU71" i="23"/>
  <c r="AU72" i="23"/>
  <c r="AU73" i="23"/>
  <c r="AU74" i="23"/>
  <c r="AU75" i="23"/>
  <c r="AU76" i="23"/>
  <c r="AU77" i="23"/>
  <c r="AU78" i="23"/>
  <c r="AU79" i="23"/>
  <c r="AU80" i="23"/>
  <c r="AU81" i="23"/>
  <c r="AU82" i="23"/>
  <c r="AU83" i="23"/>
  <c r="AU84" i="23"/>
  <c r="AU85" i="23"/>
  <c r="AU86" i="23"/>
  <c r="AU87" i="23"/>
  <c r="AU88" i="23"/>
  <c r="AU89" i="23"/>
  <c r="AU90" i="23"/>
  <c r="AU91" i="23"/>
  <c r="AU92" i="23"/>
  <c r="AU93" i="23"/>
  <c r="AU94" i="23"/>
  <c r="AU95" i="23"/>
  <c r="AU96" i="23"/>
  <c r="AU97" i="23"/>
  <c r="AU98" i="23"/>
  <c r="AU99" i="23"/>
  <c r="AU100" i="23"/>
  <c r="AU101" i="23"/>
  <c r="AU102" i="23"/>
  <c r="AU103" i="23"/>
  <c r="AU104" i="23"/>
  <c r="AU105" i="23"/>
  <c r="AU106" i="23"/>
  <c r="AU107" i="23"/>
  <c r="AU108" i="23"/>
  <c r="AU109" i="23"/>
  <c r="AU110" i="23"/>
  <c r="AU111" i="23"/>
  <c r="AU112" i="23"/>
  <c r="AU113" i="23"/>
  <c r="AU114" i="23"/>
  <c r="AU115" i="23"/>
  <c r="AU116" i="23"/>
  <c r="AU117" i="23"/>
  <c r="AU118" i="23"/>
  <c r="AU119" i="23"/>
  <c r="AU120" i="23"/>
  <c r="AU121" i="23"/>
  <c r="AU122" i="23"/>
  <c r="AU123" i="23"/>
  <c r="AU124" i="23"/>
  <c r="AU125" i="23"/>
  <c r="AU126" i="23"/>
  <c r="AU127" i="23"/>
  <c r="AU128" i="23"/>
  <c r="AU129" i="23"/>
  <c r="AU130" i="23"/>
  <c r="AU131" i="23"/>
  <c r="AU132" i="23"/>
  <c r="AU133" i="23"/>
  <c r="AU134" i="23"/>
  <c r="AU135" i="23"/>
  <c r="AU136" i="23"/>
  <c r="AU137" i="23"/>
  <c r="AU138" i="23"/>
  <c r="AU139" i="23"/>
  <c r="AU140" i="23"/>
  <c r="AU141" i="23"/>
  <c r="AU142" i="23"/>
  <c r="AU143" i="23"/>
  <c r="AU144" i="23"/>
  <c r="AU145" i="23"/>
  <c r="AU146" i="23"/>
  <c r="AU147" i="23"/>
  <c r="AU148" i="23"/>
  <c r="AU149" i="23"/>
  <c r="AU150" i="23"/>
  <c r="AU151" i="23"/>
  <c r="AU152" i="23"/>
  <c r="AU153" i="23"/>
  <c r="AU154" i="23"/>
  <c r="AU155" i="23"/>
  <c r="AU156" i="23"/>
  <c r="AU157" i="23"/>
  <c r="AU158" i="23"/>
  <c r="AU159" i="23"/>
  <c r="AU160" i="23"/>
  <c r="AU161" i="23"/>
  <c r="AU162" i="23"/>
  <c r="AU163" i="23"/>
  <c r="AU164" i="23"/>
  <c r="AU165" i="23"/>
  <c r="AU166" i="23"/>
  <c r="AU167" i="23"/>
  <c r="AU168" i="23"/>
  <c r="AU169" i="23"/>
  <c r="AU170" i="23"/>
  <c r="AU171" i="23"/>
  <c r="AU172" i="23"/>
  <c r="AU173" i="23"/>
  <c r="AU174" i="23"/>
  <c r="AU175" i="23"/>
  <c r="AU176" i="23"/>
  <c r="AU177" i="23"/>
  <c r="AU178" i="23"/>
  <c r="AU179" i="23"/>
  <c r="AU180" i="23"/>
  <c r="AU181" i="23"/>
  <c r="AU182" i="23"/>
  <c r="AU183" i="23"/>
  <c r="AU184" i="23"/>
  <c r="AU185" i="23"/>
  <c r="AU186" i="23"/>
  <c r="AU187" i="23"/>
  <c r="AU188" i="23"/>
  <c r="AU189" i="23"/>
  <c r="AU190" i="23"/>
  <c r="AU191" i="23"/>
  <c r="AU192" i="23"/>
  <c r="AU193" i="23"/>
  <c r="AU194" i="23"/>
  <c r="AU195" i="23"/>
  <c r="AU196" i="23"/>
  <c r="AU197" i="23"/>
  <c r="AU198" i="23"/>
  <c r="AU199" i="23"/>
  <c r="AU200" i="23"/>
  <c r="AU9" i="23"/>
  <c r="AC9" i="23"/>
  <c r="AV9" i="23" s="1"/>
  <c r="AU10" i="27"/>
  <c r="AU11" i="27"/>
  <c r="AU12" i="27"/>
  <c r="AU13" i="27"/>
  <c r="AU14" i="27"/>
  <c r="AU15" i="27"/>
  <c r="AU16" i="27"/>
  <c r="AU17" i="27"/>
  <c r="AU18" i="27"/>
  <c r="AU19" i="27"/>
  <c r="AU20" i="27"/>
  <c r="AU21" i="27"/>
  <c r="AU22" i="27"/>
  <c r="AU23" i="27"/>
  <c r="AU24" i="27"/>
  <c r="AU25" i="27"/>
  <c r="AU26" i="27"/>
  <c r="AU27" i="27"/>
  <c r="AU28" i="27"/>
  <c r="AU29" i="27"/>
  <c r="AU30" i="27"/>
  <c r="AU31" i="27"/>
  <c r="AU32" i="27"/>
  <c r="AU33" i="27"/>
  <c r="AU34" i="27"/>
  <c r="AU35" i="27"/>
  <c r="AU36" i="27"/>
  <c r="AU37" i="27"/>
  <c r="AU38" i="27"/>
  <c r="AU39" i="27"/>
  <c r="AU40" i="27"/>
  <c r="AU41" i="27"/>
  <c r="AU42" i="27"/>
  <c r="AU43" i="27"/>
  <c r="AU44" i="27"/>
  <c r="AU45" i="27"/>
  <c r="AU46" i="27"/>
  <c r="AU47" i="27"/>
  <c r="AU48" i="27"/>
  <c r="AU49" i="27"/>
  <c r="AU50" i="27"/>
  <c r="AU51" i="27"/>
  <c r="AU52" i="27"/>
  <c r="AU53" i="27"/>
  <c r="AU54" i="27"/>
  <c r="AU55" i="27"/>
  <c r="AU56" i="27"/>
  <c r="AU57" i="27"/>
  <c r="AU58" i="27"/>
  <c r="AU59" i="27"/>
  <c r="AU60" i="27"/>
  <c r="AU61" i="27"/>
  <c r="AU62" i="27"/>
  <c r="AU63" i="27"/>
  <c r="AU64" i="27"/>
  <c r="AU65" i="27"/>
  <c r="AU66" i="27"/>
  <c r="AU67" i="27"/>
  <c r="AU68" i="27"/>
  <c r="AU69" i="27"/>
  <c r="AU70" i="27"/>
  <c r="AU71" i="27"/>
  <c r="AU72" i="27"/>
  <c r="AU73" i="27"/>
  <c r="AU74" i="27"/>
  <c r="AU75" i="27"/>
  <c r="AU76" i="27"/>
  <c r="AU77" i="27"/>
  <c r="AU78" i="27"/>
  <c r="AU79" i="27"/>
  <c r="AU80" i="27"/>
  <c r="AU81" i="27"/>
  <c r="AU82" i="27"/>
  <c r="AU83" i="27"/>
  <c r="AU84" i="27"/>
  <c r="AU85" i="27"/>
  <c r="AU86" i="27"/>
  <c r="AU87" i="27"/>
  <c r="AU88" i="27"/>
  <c r="AU89" i="27"/>
  <c r="AU90" i="27"/>
  <c r="AU91" i="27"/>
  <c r="AU92" i="27"/>
  <c r="AU93" i="27"/>
  <c r="AU94" i="27"/>
  <c r="AU95" i="27"/>
  <c r="AU96" i="27"/>
  <c r="AU97" i="27"/>
  <c r="AU98" i="27"/>
  <c r="AU99" i="27"/>
  <c r="AU100" i="27"/>
  <c r="AU101" i="27"/>
  <c r="AU102" i="27"/>
  <c r="AU103" i="27"/>
  <c r="AU104" i="27"/>
  <c r="AU105" i="27"/>
  <c r="AU106" i="27"/>
  <c r="AU107" i="27"/>
  <c r="AU108" i="27"/>
  <c r="AU109" i="27"/>
  <c r="AU110" i="27"/>
  <c r="AU111" i="27"/>
  <c r="AU112" i="27"/>
  <c r="AU113" i="27"/>
  <c r="AU114" i="27"/>
  <c r="AU115" i="27"/>
  <c r="AU116" i="27"/>
  <c r="AU117" i="27"/>
  <c r="AU118" i="27"/>
  <c r="AU119" i="27"/>
  <c r="AU120" i="27"/>
  <c r="AU121" i="27"/>
  <c r="AU122" i="27"/>
  <c r="AU123" i="27"/>
  <c r="AU124" i="27"/>
  <c r="AU125" i="27"/>
  <c r="AU126" i="27"/>
  <c r="AU127" i="27"/>
  <c r="AU128" i="27"/>
  <c r="AU129" i="27"/>
  <c r="AU130" i="27"/>
  <c r="AU131" i="27"/>
  <c r="AU132" i="27"/>
  <c r="AU133" i="27"/>
  <c r="AU134" i="27"/>
  <c r="AU135" i="27"/>
  <c r="AU136" i="27"/>
  <c r="AU137" i="27"/>
  <c r="AU138" i="27"/>
  <c r="AU139" i="27"/>
  <c r="AU140" i="27"/>
  <c r="AU141" i="27"/>
  <c r="AU142" i="27"/>
  <c r="AU143" i="27"/>
  <c r="AU144" i="27"/>
  <c r="AU145" i="27"/>
  <c r="AU9" i="27"/>
  <c r="AC10" i="27"/>
  <c r="AC11" i="27"/>
  <c r="AC12" i="27"/>
  <c r="AC13" i="27"/>
  <c r="AC14" i="27"/>
  <c r="AC15" i="27"/>
  <c r="AC16" i="27"/>
  <c r="AC17" i="27"/>
  <c r="AC18" i="27"/>
  <c r="AC19" i="27"/>
  <c r="AC20" i="27"/>
  <c r="AC21" i="27"/>
  <c r="AC22" i="27"/>
  <c r="AC23" i="27"/>
  <c r="AC24" i="27"/>
  <c r="AC25" i="27"/>
  <c r="AC26" i="27"/>
  <c r="AC27" i="27"/>
  <c r="AC28" i="27"/>
  <c r="AC29" i="27"/>
  <c r="AC30" i="27"/>
  <c r="AC31" i="27"/>
  <c r="AC32" i="27"/>
  <c r="AC33" i="27"/>
  <c r="AC34" i="27"/>
  <c r="AC35" i="27"/>
  <c r="AC36" i="27"/>
  <c r="AC37" i="27"/>
  <c r="AC38" i="27"/>
  <c r="AC39" i="27"/>
  <c r="AC40" i="27"/>
  <c r="AC41" i="27"/>
  <c r="AC42" i="27"/>
  <c r="AC43" i="27"/>
  <c r="AC44" i="27"/>
  <c r="AC45" i="27"/>
  <c r="AC46" i="27"/>
  <c r="AC47" i="27"/>
  <c r="AC48" i="27"/>
  <c r="AC49" i="27"/>
  <c r="AC50" i="27"/>
  <c r="AC51" i="27"/>
  <c r="AC52" i="27"/>
  <c r="AC53" i="27"/>
  <c r="AC54" i="27"/>
  <c r="AC55" i="27"/>
  <c r="AC56" i="27"/>
  <c r="AC57" i="27"/>
  <c r="AC58" i="27"/>
  <c r="AC59" i="27"/>
  <c r="AC60" i="27"/>
  <c r="AC61" i="27"/>
  <c r="AC62" i="27"/>
  <c r="AC63" i="27"/>
  <c r="AC64" i="27"/>
  <c r="AC65" i="27"/>
  <c r="AC66" i="27"/>
  <c r="AC67" i="27"/>
  <c r="AC68" i="27"/>
  <c r="AC69" i="27"/>
  <c r="AC70" i="27"/>
  <c r="AC71" i="27"/>
  <c r="AC72" i="27"/>
  <c r="AC73" i="27"/>
  <c r="AC74" i="27"/>
  <c r="AC75" i="27"/>
  <c r="AC76" i="27"/>
  <c r="AC77" i="27"/>
  <c r="AC78" i="27"/>
  <c r="AC79" i="27"/>
  <c r="AC80" i="27"/>
  <c r="AC81" i="27"/>
  <c r="AC82" i="27"/>
  <c r="AC83" i="27"/>
  <c r="AC84" i="27"/>
  <c r="AC85" i="27"/>
  <c r="AC86" i="27"/>
  <c r="AC87" i="27"/>
  <c r="AC88" i="27"/>
  <c r="AC89" i="27"/>
  <c r="AC90" i="27"/>
  <c r="AC91" i="27"/>
  <c r="AC92" i="27"/>
  <c r="AC93" i="27"/>
  <c r="AC94" i="27"/>
  <c r="AC95" i="27"/>
  <c r="AC96" i="27"/>
  <c r="AC97" i="27"/>
  <c r="AC98" i="27"/>
  <c r="AC99" i="27"/>
  <c r="AC100" i="27"/>
  <c r="AC101" i="27"/>
  <c r="AC102" i="27"/>
  <c r="AC103" i="27"/>
  <c r="AC104" i="27"/>
  <c r="AC105" i="27"/>
  <c r="AC106" i="27"/>
  <c r="AC107" i="27"/>
  <c r="AC108" i="27"/>
  <c r="AC109" i="27"/>
  <c r="AC110" i="27"/>
  <c r="AC111" i="27"/>
  <c r="AC112" i="27"/>
  <c r="AC113" i="27"/>
  <c r="AC114" i="27"/>
  <c r="AC115" i="27"/>
  <c r="AC116" i="27"/>
  <c r="AC117" i="27"/>
  <c r="AC118" i="27"/>
  <c r="AC119" i="27"/>
  <c r="AC120" i="27"/>
  <c r="AC121" i="27"/>
  <c r="AC122" i="27"/>
  <c r="AC123" i="27"/>
  <c r="AC124" i="27"/>
  <c r="AC125" i="27"/>
  <c r="AC126" i="27"/>
  <c r="AC127" i="27"/>
  <c r="AC128" i="27"/>
  <c r="AC129" i="27"/>
  <c r="AC130" i="27"/>
  <c r="AC131" i="27"/>
  <c r="AC132" i="27"/>
  <c r="AC133" i="27"/>
  <c r="AC134" i="27"/>
  <c r="AC135" i="27"/>
  <c r="AC136" i="27"/>
  <c r="AC137" i="27"/>
  <c r="AC138" i="27"/>
  <c r="AC139" i="27"/>
  <c r="AC140" i="27"/>
  <c r="AC141" i="27"/>
  <c r="AC142" i="27"/>
  <c r="AC143" i="27"/>
  <c r="AC144" i="27"/>
  <c r="AC145" i="27"/>
  <c r="AC146" i="27"/>
  <c r="AC9" i="27"/>
  <c r="AC10" i="30"/>
  <c r="AC11" i="30"/>
  <c r="AC12" i="30"/>
  <c r="AC13" i="30"/>
  <c r="AC14" i="30"/>
  <c r="AC15" i="30"/>
  <c r="AC16" i="30"/>
  <c r="AC17" i="30"/>
  <c r="AC18" i="30"/>
  <c r="AC19" i="30"/>
  <c r="AC20" i="30"/>
  <c r="AC21" i="30"/>
  <c r="AC22" i="30"/>
  <c r="AC23" i="30"/>
  <c r="AC24" i="30"/>
  <c r="AC25" i="30"/>
  <c r="AC26" i="30"/>
  <c r="AC27" i="30"/>
  <c r="AC28" i="30"/>
  <c r="AC29" i="30"/>
  <c r="AC30" i="30"/>
  <c r="AC31" i="30"/>
  <c r="AC32" i="30"/>
  <c r="AC33" i="30"/>
  <c r="AC34" i="30"/>
  <c r="AC35" i="30"/>
  <c r="AC36" i="30"/>
  <c r="AC37" i="30"/>
  <c r="AC38" i="30"/>
  <c r="AC39" i="30"/>
  <c r="AC40" i="30"/>
  <c r="AC41" i="30"/>
  <c r="AC42" i="30"/>
  <c r="AC43" i="30"/>
  <c r="AC44" i="30"/>
  <c r="AC45" i="30"/>
  <c r="AC46" i="30"/>
  <c r="AC47" i="30"/>
  <c r="AC48" i="30"/>
  <c r="AC49" i="30"/>
  <c r="AC50" i="30"/>
  <c r="AC51" i="30"/>
  <c r="AC52" i="30"/>
  <c r="AC53" i="30"/>
  <c r="AC54" i="30"/>
  <c r="AC55" i="30"/>
  <c r="AC56" i="30"/>
  <c r="AC57" i="30"/>
  <c r="AC58" i="30"/>
  <c r="AC59" i="30"/>
  <c r="AC60" i="30"/>
  <c r="AC61" i="30"/>
  <c r="AC62" i="30"/>
  <c r="AC63" i="30"/>
  <c r="AC64" i="30"/>
  <c r="AC65" i="30"/>
  <c r="AC66" i="30"/>
  <c r="AC67" i="30"/>
  <c r="AC68" i="30"/>
  <c r="AC69" i="30"/>
  <c r="AC70" i="30"/>
  <c r="AC71" i="30"/>
  <c r="AC72" i="30"/>
  <c r="AC73" i="30"/>
  <c r="AC74" i="30"/>
  <c r="AC75" i="30"/>
  <c r="AC76" i="30"/>
  <c r="AC77" i="30"/>
  <c r="AC78" i="30"/>
  <c r="AC79" i="30"/>
  <c r="AC80" i="30"/>
  <c r="AC81" i="30"/>
  <c r="AC82" i="30"/>
  <c r="AC83" i="30"/>
  <c r="AC84" i="30"/>
  <c r="AC85" i="30"/>
  <c r="AC86" i="30"/>
  <c r="AC87" i="30"/>
  <c r="AC88" i="30"/>
  <c r="AC89" i="30"/>
  <c r="AC90" i="30"/>
  <c r="AC91" i="30"/>
  <c r="AC92" i="30"/>
  <c r="AC93" i="30"/>
  <c r="AC94" i="30"/>
  <c r="AC95" i="30"/>
  <c r="AC96" i="30"/>
  <c r="AC97" i="30"/>
  <c r="AC98" i="30"/>
  <c r="AC99" i="30"/>
  <c r="AC100" i="30"/>
  <c r="AC101" i="30"/>
  <c r="AC102" i="30"/>
  <c r="AC103" i="30"/>
  <c r="AC104" i="30"/>
  <c r="AC105" i="30"/>
  <c r="AC106" i="30"/>
  <c r="AC107" i="30"/>
  <c r="AC108" i="30"/>
  <c r="AC109" i="30"/>
  <c r="AC110" i="30"/>
  <c r="AC111" i="30"/>
  <c r="AC112" i="30"/>
  <c r="AC113" i="30"/>
  <c r="AC114" i="30"/>
  <c r="AC115" i="30"/>
  <c r="AC116" i="30"/>
  <c r="AC117" i="30"/>
  <c r="AC118" i="30"/>
  <c r="AC119" i="30"/>
  <c r="AC120" i="30"/>
  <c r="AC121" i="30"/>
  <c r="AC122" i="30"/>
  <c r="AC123" i="30"/>
  <c r="AC124" i="30"/>
  <c r="AC125" i="30"/>
  <c r="AC126" i="30"/>
  <c r="AC127" i="30"/>
  <c r="AU10" i="30"/>
  <c r="AU11" i="30"/>
  <c r="AU12" i="30"/>
  <c r="AU13" i="30"/>
  <c r="AU14" i="30"/>
  <c r="AU15" i="30"/>
  <c r="AU16" i="30"/>
  <c r="AU17" i="30"/>
  <c r="AU18" i="30"/>
  <c r="AU19" i="30"/>
  <c r="AU20" i="30"/>
  <c r="AU21" i="30"/>
  <c r="AU22" i="30"/>
  <c r="AU23" i="30"/>
  <c r="AU24" i="30"/>
  <c r="AU25" i="30"/>
  <c r="AU26" i="30"/>
  <c r="AU27" i="30"/>
  <c r="AU28" i="30"/>
  <c r="AU29" i="30"/>
  <c r="AU30" i="30"/>
  <c r="AU31" i="30"/>
  <c r="AU32" i="30"/>
  <c r="AU33" i="30"/>
  <c r="AU34" i="30"/>
  <c r="AU35" i="30"/>
  <c r="AU36" i="30"/>
  <c r="AU37" i="30"/>
  <c r="AU38" i="30"/>
  <c r="AU39" i="30"/>
  <c r="AU40" i="30"/>
  <c r="AU41" i="30"/>
  <c r="AU42" i="30"/>
  <c r="AU43" i="30"/>
  <c r="AU44" i="30"/>
  <c r="AU45" i="30"/>
  <c r="AU46" i="30"/>
  <c r="AU47" i="30"/>
  <c r="AU48" i="30"/>
  <c r="AU49" i="30"/>
  <c r="AU50" i="30"/>
  <c r="AU51" i="30"/>
  <c r="AU52" i="30"/>
  <c r="AU53" i="30"/>
  <c r="AU54" i="30"/>
  <c r="AU55" i="30"/>
  <c r="AU56" i="30"/>
  <c r="AU57" i="30"/>
  <c r="AU58" i="30"/>
  <c r="AU59" i="30"/>
  <c r="AU60" i="30"/>
  <c r="AU61" i="30"/>
  <c r="AU62" i="30"/>
  <c r="AU63" i="30"/>
  <c r="AU64" i="30"/>
  <c r="AU65" i="30"/>
  <c r="AU66" i="30"/>
  <c r="AU67" i="30"/>
  <c r="AU68" i="30"/>
  <c r="AU69" i="30"/>
  <c r="AU70" i="30"/>
  <c r="AU71" i="30"/>
  <c r="AU72" i="30"/>
  <c r="AU73" i="30"/>
  <c r="AU74" i="30"/>
  <c r="AU75" i="30"/>
  <c r="AU76" i="30"/>
  <c r="AU77" i="30"/>
  <c r="AU78" i="30"/>
  <c r="AU79" i="30"/>
  <c r="AU80" i="30"/>
  <c r="AU81" i="30"/>
  <c r="AU82" i="30"/>
  <c r="AU83" i="30"/>
  <c r="AU84" i="30"/>
  <c r="AU85" i="30"/>
  <c r="AU86" i="30"/>
  <c r="AU87" i="30"/>
  <c r="AU88" i="30"/>
  <c r="AU89" i="30"/>
  <c r="AU90" i="30"/>
  <c r="AU91" i="30"/>
  <c r="AU92" i="30"/>
  <c r="AU93" i="30"/>
  <c r="AU94" i="30"/>
  <c r="AU95" i="30"/>
  <c r="AU96" i="30"/>
  <c r="AU97" i="30"/>
  <c r="AU98" i="30"/>
  <c r="AU99" i="30"/>
  <c r="AU100" i="30"/>
  <c r="AU101" i="30"/>
  <c r="AU102" i="30"/>
  <c r="AU103" i="30"/>
  <c r="AU104" i="30"/>
  <c r="AU105" i="30"/>
  <c r="AU106" i="30"/>
  <c r="AU107" i="30"/>
  <c r="AU108" i="30"/>
  <c r="AU109" i="30"/>
  <c r="AU110" i="30"/>
  <c r="AU111" i="30"/>
  <c r="AU112" i="30"/>
  <c r="AU113" i="30"/>
  <c r="AU114" i="30"/>
  <c r="AU115" i="30"/>
  <c r="AU116" i="30"/>
  <c r="AU117" i="30"/>
  <c r="AU118" i="30"/>
  <c r="AU119" i="30"/>
  <c r="AU120" i="30"/>
  <c r="AU121" i="30"/>
  <c r="AU122" i="30"/>
  <c r="AU123" i="30"/>
  <c r="AU124" i="30"/>
  <c r="AU125" i="30"/>
  <c r="AU126" i="30"/>
  <c r="AU127" i="30"/>
  <c r="AU9" i="30"/>
  <c r="AC9" i="30"/>
  <c r="F508" i="17" l="1"/>
  <c r="F509" i="17"/>
  <c r="F510" i="17"/>
  <c r="F511" i="17"/>
  <c r="F512" i="17"/>
  <c r="F513" i="17"/>
  <c r="F514" i="17"/>
  <c r="F515" i="17"/>
  <c r="F516" i="17"/>
  <c r="AX130" i="30" s="1"/>
  <c r="F517" i="17"/>
  <c r="AX132" i="30" s="1"/>
  <c r="F518" i="17"/>
  <c r="AX142" i="30" s="1"/>
  <c r="F519" i="17"/>
  <c r="F520" i="17"/>
  <c r="F521" i="17"/>
  <c r="F522" i="17"/>
  <c r="F523" i="17"/>
  <c r="F524" i="17"/>
  <c r="F525" i="17"/>
  <c r="F526" i="17"/>
  <c r="F527" i="17"/>
  <c r="F528" i="17"/>
  <c r="F503" i="17" l="1"/>
  <c r="F504" i="17"/>
  <c r="F505" i="17"/>
  <c r="F506" i="17"/>
  <c r="F507" i="17"/>
  <c r="F486" i="17" l="1"/>
  <c r="F487" i="17"/>
  <c r="F488" i="17"/>
  <c r="F489" i="17"/>
  <c r="F490" i="17"/>
  <c r="F491" i="17"/>
  <c r="F492" i="17"/>
  <c r="F493" i="17"/>
  <c r="F494" i="17"/>
  <c r="F495" i="17"/>
  <c r="F496" i="17"/>
  <c r="AX139" i="30" s="1"/>
  <c r="F497" i="17"/>
  <c r="AX141" i="30" s="1"/>
  <c r="F498" i="17"/>
  <c r="AX138" i="30" s="1"/>
  <c r="F499" i="17"/>
  <c r="F500" i="17"/>
  <c r="F501" i="17"/>
  <c r="F502" i="17"/>
  <c r="AE91" i="23" l="1"/>
  <c r="AV91" i="23"/>
  <c r="G91" i="23"/>
  <c r="AW91" i="23" l="1"/>
  <c r="AX50" i="25"/>
  <c r="AE50" i="25"/>
  <c r="AV50" i="25"/>
  <c r="G50" i="25"/>
  <c r="AX49" i="25"/>
  <c r="AE49" i="25"/>
  <c r="AV49" i="25"/>
  <c r="G49" i="25"/>
  <c r="AX48" i="25"/>
  <c r="AE48" i="25"/>
  <c r="AV48" i="25"/>
  <c r="G48" i="25"/>
  <c r="AX60" i="25"/>
  <c r="AE60" i="25"/>
  <c r="AV60" i="25"/>
  <c r="G60" i="25"/>
  <c r="AX59" i="25"/>
  <c r="AE59" i="25"/>
  <c r="AV59" i="25"/>
  <c r="G59" i="25"/>
  <c r="AX62" i="25"/>
  <c r="AE62" i="25"/>
  <c r="AV62" i="25"/>
  <c r="G62" i="25"/>
  <c r="AX61" i="25"/>
  <c r="AE61" i="25"/>
  <c r="AV61" i="25"/>
  <c r="G61" i="25"/>
  <c r="AE53" i="25"/>
  <c r="AV53" i="25"/>
  <c r="G53" i="25"/>
  <c r="AX52" i="25"/>
  <c r="AE52" i="25"/>
  <c r="AV52" i="25"/>
  <c r="G52" i="25"/>
  <c r="AX51" i="25"/>
  <c r="AE51" i="25"/>
  <c r="AV51" i="25"/>
  <c r="G51" i="25"/>
  <c r="AW61" i="25" l="1"/>
  <c r="AW53" i="25"/>
  <c r="AW49" i="25"/>
  <c r="AW59" i="25"/>
  <c r="AW48" i="25"/>
  <c r="AW52" i="25"/>
  <c r="AW60" i="25"/>
  <c r="AW51" i="25"/>
  <c r="AW50" i="25"/>
  <c r="AW62" i="25"/>
  <c r="AX63" i="25" l="1"/>
  <c r="AE63" i="25"/>
  <c r="AV63" i="25"/>
  <c r="G63" i="25"/>
  <c r="AE58" i="25"/>
  <c r="AV58" i="25"/>
  <c r="G58" i="25"/>
  <c r="AE32" i="25"/>
  <c r="AV32" i="25"/>
  <c r="G32" i="25"/>
  <c r="AE31" i="25"/>
  <c r="AV31" i="25"/>
  <c r="G31" i="25"/>
  <c r="AX30" i="25"/>
  <c r="AE30" i="25"/>
  <c r="AV30" i="25"/>
  <c r="G30" i="25"/>
  <c r="AX29" i="25"/>
  <c r="AE29" i="25"/>
  <c r="AV29" i="25"/>
  <c r="G29" i="25"/>
  <c r="AX47" i="25"/>
  <c r="AE47" i="25"/>
  <c r="AV47" i="25"/>
  <c r="G47" i="25"/>
  <c r="AX46" i="25"/>
  <c r="AE46" i="25"/>
  <c r="AV46" i="25"/>
  <c r="G46" i="25"/>
  <c r="AX45" i="25"/>
  <c r="AE45" i="25"/>
  <c r="AV45" i="25"/>
  <c r="G45" i="25"/>
  <c r="AX44" i="25"/>
  <c r="AE44" i="25"/>
  <c r="AV44" i="25"/>
  <c r="G44" i="25"/>
  <c r="AW44" i="25" l="1"/>
  <c r="AW32" i="25"/>
  <c r="AW31" i="25"/>
  <c r="AW30" i="25"/>
  <c r="AW58" i="25"/>
  <c r="AW29" i="25"/>
  <c r="AW45" i="25"/>
  <c r="AW46" i="25"/>
  <c r="AW47" i="25"/>
  <c r="AW63" i="25"/>
  <c r="F485" i="17" l="1"/>
  <c r="F484" i="17"/>
  <c r="F483" i="17"/>
  <c r="F482" i="17"/>
  <c r="F481" i="17"/>
  <c r="F480" i="17"/>
  <c r="F479" i="17"/>
  <c r="F478" i="17"/>
  <c r="AX143" i="30" s="1"/>
  <c r="F477" i="17"/>
  <c r="F476" i="17"/>
  <c r="AX31" i="25" l="1"/>
  <c r="AX131" i="30"/>
  <c r="AX53" i="25"/>
  <c r="AX32" i="25"/>
  <c r="AE145" i="27"/>
  <c r="AV145" i="27"/>
  <c r="G145" i="27"/>
  <c r="G27" i="25"/>
  <c r="G28" i="25"/>
  <c r="G54" i="25"/>
  <c r="G55" i="25"/>
  <c r="G56" i="25"/>
  <c r="G57" i="25"/>
  <c r="G33" i="25"/>
  <c r="G34" i="25"/>
  <c r="G22" i="25"/>
  <c r="G23" i="25"/>
  <c r="G24" i="25"/>
  <c r="G25" i="25"/>
  <c r="G26" i="25"/>
  <c r="G35" i="25"/>
  <c r="G36" i="25"/>
  <c r="F460" i="17"/>
  <c r="F461" i="17"/>
  <c r="F463" i="17"/>
  <c r="F468" i="17"/>
  <c r="F469" i="17"/>
  <c r="F471" i="17"/>
  <c r="F472" i="17"/>
  <c r="F475" i="17"/>
  <c r="AX145" i="27" s="1"/>
  <c r="F474" i="17"/>
  <c r="F473" i="17"/>
  <c r="F470" i="17"/>
  <c r="F467" i="17"/>
  <c r="F466" i="17"/>
  <c r="F465" i="17"/>
  <c r="F464" i="17"/>
  <c r="F462" i="17"/>
  <c r="F459" i="17"/>
  <c r="AW145" i="27" l="1"/>
  <c r="AX43" i="25" l="1"/>
  <c r="AE43" i="25"/>
  <c r="AV43" i="25"/>
  <c r="G43" i="25"/>
  <c r="AX19" i="25"/>
  <c r="AE19" i="25"/>
  <c r="AV19" i="25"/>
  <c r="G19" i="25"/>
  <c r="AX18" i="25"/>
  <c r="AE18" i="25"/>
  <c r="AV18" i="25"/>
  <c r="G18" i="25"/>
  <c r="AX17" i="25"/>
  <c r="AE17" i="25"/>
  <c r="AV17" i="25"/>
  <c r="G17" i="25"/>
  <c r="AX16" i="25"/>
  <c r="AE16" i="25"/>
  <c r="AV16" i="25"/>
  <c r="G16" i="25"/>
  <c r="AX15" i="25"/>
  <c r="AE15" i="25"/>
  <c r="AV15" i="25"/>
  <c r="G15" i="25"/>
  <c r="AW18" i="25" l="1"/>
  <c r="AW15" i="25"/>
  <c r="AW19" i="25"/>
  <c r="AW43" i="25"/>
  <c r="AW16" i="25"/>
  <c r="AW17" i="25"/>
  <c r="G37" i="25" l="1"/>
  <c r="G9" i="25"/>
  <c r="G42" i="25"/>
  <c r="G41" i="25"/>
  <c r="G138" i="24"/>
  <c r="G137" i="24"/>
  <c r="G136" i="24"/>
  <c r="G135" i="24"/>
  <c r="G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AX138" i="24"/>
  <c r="AE138" i="24"/>
  <c r="AV138" i="24"/>
  <c r="AW138" i="24" l="1"/>
  <c r="G10" i="25" l="1"/>
  <c r="G11" i="25"/>
  <c r="G12" i="25"/>
  <c r="G13" i="25"/>
  <c r="G14" i="25"/>
  <c r="AX14" i="25"/>
  <c r="AE14" i="25"/>
  <c r="AV14" i="25"/>
  <c r="AX13" i="25"/>
  <c r="AE13" i="25"/>
  <c r="AV13" i="25"/>
  <c r="AX12" i="25"/>
  <c r="AE12" i="25"/>
  <c r="AV12" i="25"/>
  <c r="AX11" i="25"/>
  <c r="AE11" i="25"/>
  <c r="AV11" i="25"/>
  <c r="AW11" i="25" s="1"/>
  <c r="AX10" i="25"/>
  <c r="AE10" i="25"/>
  <c r="AV10" i="25"/>
  <c r="AW10" i="25" s="1"/>
  <c r="AE9" i="25"/>
  <c r="AV9" i="25"/>
  <c r="AW9" i="25" s="1"/>
  <c r="AX42" i="25"/>
  <c r="AE42" i="25"/>
  <c r="AV42" i="25"/>
  <c r="G40" i="25"/>
  <c r="G39" i="25"/>
  <c r="G21" i="25"/>
  <c r="G20" i="25"/>
  <c r="G38" i="25"/>
  <c r="AW13" i="25" l="1"/>
  <c r="AW42" i="25"/>
  <c r="AW12" i="25"/>
  <c r="AW14" i="25"/>
  <c r="AE127" i="27" l="1"/>
  <c r="AV127" i="27"/>
  <c r="G127" i="27"/>
  <c r="AW127" i="27" l="1"/>
  <c r="AX62" i="24" l="1"/>
  <c r="AE62" i="24"/>
  <c r="AV62" i="24"/>
  <c r="AW62" i="24" l="1"/>
  <c r="AE104" i="30" l="1"/>
  <c r="AV104" i="30"/>
  <c r="G104" i="30"/>
  <c r="AX101" i="30"/>
  <c r="AE101" i="30"/>
  <c r="AV101" i="30"/>
  <c r="G101" i="30"/>
  <c r="AW101" i="30" l="1"/>
  <c r="AW104" i="30"/>
  <c r="E16" i="26" l="1"/>
  <c r="G16" i="26" s="1"/>
  <c r="E17" i="26"/>
  <c r="G17" i="26" s="1"/>
  <c r="D17" i="26" s="1"/>
  <c r="E18" i="26"/>
  <c r="G18" i="26" s="1"/>
  <c r="D18" i="26" s="1"/>
  <c r="E19" i="26"/>
  <c r="G19" i="26" s="1"/>
  <c r="D19" i="26" s="1"/>
  <c r="F20" i="26"/>
  <c r="D16" i="26" l="1"/>
  <c r="D20" i="26" s="1"/>
  <c r="G20" i="26"/>
  <c r="F3" i="17" l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AX91" i="23" s="1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AX9" i="25" s="1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AX58" i="25" l="1"/>
  <c r="AX134" i="30"/>
  <c r="AX104" i="30"/>
  <c r="AX127" i="27"/>
  <c r="AV34" i="25"/>
  <c r="AX100" i="30" l="1"/>
  <c r="AE100" i="30"/>
  <c r="AV100" i="30"/>
  <c r="G100" i="30"/>
  <c r="AW100" i="30" l="1"/>
  <c r="AX30" i="27" l="1"/>
  <c r="AE30" i="27"/>
  <c r="AV30" i="27"/>
  <c r="G30" i="27"/>
  <c r="AX29" i="27"/>
  <c r="AE29" i="27"/>
  <c r="AV29" i="27"/>
  <c r="G29" i="27"/>
  <c r="AX143" i="27"/>
  <c r="AE143" i="27"/>
  <c r="AV143" i="27"/>
  <c r="G143" i="27"/>
  <c r="AX142" i="27"/>
  <c r="AE142" i="27"/>
  <c r="AV142" i="27"/>
  <c r="G142" i="27"/>
  <c r="AX62" i="27"/>
  <c r="AE62" i="27"/>
  <c r="AV62" i="27"/>
  <c r="G62" i="27"/>
  <c r="AW143" i="27" l="1"/>
  <c r="AW142" i="27"/>
  <c r="AW29" i="27"/>
  <c r="AW62" i="27"/>
  <c r="AW30" i="27"/>
  <c r="AX141" i="27" l="1"/>
  <c r="AE141" i="27"/>
  <c r="AV141" i="27"/>
  <c r="G141" i="27"/>
  <c r="AX28" i="27"/>
  <c r="AE28" i="27"/>
  <c r="AV28" i="27"/>
  <c r="G28" i="27"/>
  <c r="AW28" i="27" l="1"/>
  <c r="AW141" i="27"/>
  <c r="AX92" i="23" l="1"/>
  <c r="AE92" i="23"/>
  <c r="AV92" i="23"/>
  <c r="G92" i="23"/>
  <c r="AX125" i="23"/>
  <c r="AE125" i="23"/>
  <c r="AV125" i="23"/>
  <c r="G125" i="23"/>
  <c r="AW125" i="23" l="1"/>
  <c r="AW92" i="23"/>
  <c r="AX15" i="27" l="1"/>
  <c r="AX16" i="27"/>
  <c r="AX17" i="27"/>
  <c r="AX18" i="27"/>
  <c r="AX26" i="27"/>
  <c r="AX27" i="27"/>
  <c r="AX31" i="27"/>
  <c r="AX34" i="27"/>
  <c r="AX35" i="27"/>
  <c r="AX36" i="27"/>
  <c r="AX40" i="27"/>
  <c r="AX42" i="27"/>
  <c r="AX43" i="27"/>
  <c r="AX44" i="27"/>
  <c r="AX53" i="27"/>
  <c r="AX54" i="27"/>
  <c r="AX56" i="27"/>
  <c r="AX57" i="27"/>
  <c r="AX58" i="27"/>
  <c r="AX59" i="27"/>
  <c r="AX60" i="27"/>
  <c r="AX61" i="27"/>
  <c r="AX63" i="27"/>
  <c r="AX64" i="27"/>
  <c r="AX65" i="27"/>
  <c r="AX66" i="27"/>
  <c r="AX67" i="27"/>
  <c r="AX68" i="27"/>
  <c r="AX69" i="27"/>
  <c r="AX70" i="27"/>
  <c r="AX71" i="27"/>
  <c r="AX72" i="27"/>
  <c r="AX73" i="27"/>
  <c r="AX74" i="27"/>
  <c r="AX75" i="27"/>
  <c r="AX76" i="27"/>
  <c r="AX77" i="27"/>
  <c r="AX78" i="27"/>
  <c r="AX80" i="27"/>
  <c r="AX81" i="27"/>
  <c r="AX82" i="27"/>
  <c r="AX83" i="27"/>
  <c r="AX84" i="27"/>
  <c r="AX85" i="27"/>
  <c r="AX86" i="27"/>
  <c r="AX87" i="27"/>
  <c r="AX88" i="27"/>
  <c r="AX90" i="27"/>
  <c r="AX91" i="27"/>
  <c r="AX93" i="27"/>
  <c r="AX94" i="27"/>
  <c r="AX95" i="27"/>
  <c r="AX97" i="27"/>
  <c r="AX98" i="27"/>
  <c r="AX99" i="27"/>
  <c r="AX100" i="27"/>
  <c r="AX101" i="27"/>
  <c r="AX102" i="27"/>
  <c r="AX103" i="27"/>
  <c r="AX104" i="27"/>
  <c r="AX105" i="27"/>
  <c r="AX106" i="27"/>
  <c r="AX107" i="27"/>
  <c r="AX108" i="27"/>
  <c r="AX109" i="27"/>
  <c r="AX110" i="27"/>
  <c r="AX111" i="27"/>
  <c r="AX115" i="27"/>
  <c r="AX120" i="27"/>
  <c r="AX121" i="27"/>
  <c r="AX122" i="27"/>
  <c r="AX125" i="27"/>
  <c r="AX128" i="27"/>
  <c r="AX129" i="27"/>
  <c r="AX130" i="27"/>
  <c r="AX131" i="27"/>
  <c r="AX132" i="27"/>
  <c r="AX134" i="27"/>
  <c r="AX135" i="27"/>
  <c r="AX136" i="27"/>
  <c r="AX137" i="27"/>
  <c r="AX138" i="27"/>
  <c r="AX139" i="27"/>
  <c r="AX140" i="27"/>
  <c r="AX25" i="27"/>
  <c r="AX144" i="27"/>
  <c r="AX9" i="27"/>
  <c r="AE10" i="27"/>
  <c r="AE11" i="27"/>
  <c r="AE12" i="27"/>
  <c r="AE13" i="27"/>
  <c r="AE14" i="27"/>
  <c r="AE15" i="27"/>
  <c r="AE16" i="27"/>
  <c r="AE17" i="27"/>
  <c r="AE18" i="27"/>
  <c r="AE19" i="27"/>
  <c r="AE20" i="27"/>
  <c r="AE21" i="27"/>
  <c r="AE22" i="27"/>
  <c r="AE23" i="27"/>
  <c r="AE24" i="27"/>
  <c r="AE26" i="27"/>
  <c r="AE27" i="27"/>
  <c r="AE31" i="27"/>
  <c r="AE32" i="27"/>
  <c r="AE33" i="27"/>
  <c r="AE34" i="27"/>
  <c r="AE35" i="27"/>
  <c r="AE36" i="27"/>
  <c r="AE37" i="27"/>
  <c r="AE38" i="27"/>
  <c r="AE39" i="27"/>
  <c r="AE40" i="27"/>
  <c r="AE41" i="27"/>
  <c r="AE42" i="27"/>
  <c r="AE43" i="27"/>
  <c r="AE44" i="27"/>
  <c r="AE45" i="27"/>
  <c r="AE46" i="27"/>
  <c r="AE47" i="27"/>
  <c r="AE48" i="27"/>
  <c r="AE49" i="27"/>
  <c r="AE50" i="27"/>
  <c r="AE51" i="27"/>
  <c r="AE52" i="27"/>
  <c r="AE53" i="27"/>
  <c r="AE54" i="27"/>
  <c r="AE55" i="27"/>
  <c r="AE56" i="27"/>
  <c r="AE57" i="27"/>
  <c r="AE58" i="27"/>
  <c r="AE59" i="27"/>
  <c r="AE60" i="27"/>
  <c r="AE61" i="27"/>
  <c r="AE63" i="27"/>
  <c r="AE64" i="27"/>
  <c r="AE65" i="27"/>
  <c r="AE66" i="27"/>
  <c r="AE67" i="27"/>
  <c r="AE68" i="27"/>
  <c r="AE69" i="27"/>
  <c r="AE70" i="27"/>
  <c r="AE71" i="27"/>
  <c r="AE72" i="27"/>
  <c r="AE73" i="27"/>
  <c r="AE74" i="27"/>
  <c r="AE75" i="27"/>
  <c r="AE76" i="27"/>
  <c r="AE77" i="27"/>
  <c r="AE78" i="27"/>
  <c r="AE79" i="27"/>
  <c r="AE80" i="27"/>
  <c r="AE81" i="27"/>
  <c r="AE82" i="27"/>
  <c r="AE83" i="27"/>
  <c r="AE84" i="27"/>
  <c r="AE85" i="27"/>
  <c r="AE86" i="27"/>
  <c r="AE87" i="27"/>
  <c r="AE88" i="27"/>
  <c r="AE89" i="27"/>
  <c r="AE90" i="27"/>
  <c r="AE91" i="27"/>
  <c r="AE92" i="27"/>
  <c r="AE93" i="27"/>
  <c r="AE94" i="27"/>
  <c r="AE95" i="27"/>
  <c r="AE97" i="27"/>
  <c r="AE98" i="27"/>
  <c r="AE99" i="27"/>
  <c r="AE100" i="27"/>
  <c r="AE101" i="27"/>
  <c r="AE102" i="27"/>
  <c r="AE103" i="27"/>
  <c r="AE104" i="27"/>
  <c r="AE105" i="27"/>
  <c r="AE106" i="27"/>
  <c r="AE107" i="27"/>
  <c r="AE108" i="27"/>
  <c r="AE109" i="27"/>
  <c r="AE110" i="27"/>
  <c r="AE111" i="27"/>
  <c r="AE112" i="27"/>
  <c r="AE113" i="27"/>
  <c r="AE114" i="27"/>
  <c r="AE115" i="27"/>
  <c r="AE116" i="27"/>
  <c r="AE117" i="27"/>
  <c r="AE118" i="27"/>
  <c r="AE119" i="27"/>
  <c r="AE120" i="27"/>
  <c r="AE121" i="27"/>
  <c r="AE122" i="27"/>
  <c r="AE123" i="27"/>
  <c r="AE124" i="27"/>
  <c r="AE125" i="27"/>
  <c r="AE126" i="27"/>
  <c r="AE128" i="27"/>
  <c r="AE129" i="27"/>
  <c r="AE130" i="27"/>
  <c r="AE131" i="27"/>
  <c r="AE132" i="27"/>
  <c r="AE133" i="27"/>
  <c r="AE134" i="27"/>
  <c r="AE135" i="27"/>
  <c r="AE136" i="27"/>
  <c r="AE137" i="27"/>
  <c r="AE138" i="27"/>
  <c r="AE139" i="27"/>
  <c r="AE140" i="27"/>
  <c r="AE25" i="27"/>
  <c r="AE96" i="27"/>
  <c r="AE144" i="27"/>
  <c r="AE9" i="27"/>
  <c r="AX98" i="30" l="1"/>
  <c r="AE98" i="30"/>
  <c r="AV98" i="30"/>
  <c r="G98" i="30"/>
  <c r="AW98" i="30" l="1"/>
  <c r="G77" i="27"/>
  <c r="AV77" i="27" l="1"/>
  <c r="AW77" i="27" s="1"/>
  <c r="AX33" i="24"/>
  <c r="AE33" i="24"/>
  <c r="AV33" i="24"/>
  <c r="AX32" i="24"/>
  <c r="AE32" i="24"/>
  <c r="AV32" i="24"/>
  <c r="AX105" i="24"/>
  <c r="AE105" i="24"/>
  <c r="AV105" i="24"/>
  <c r="AX104" i="24"/>
  <c r="AE104" i="24"/>
  <c r="AV104" i="24"/>
  <c r="AX103" i="24"/>
  <c r="AE103" i="24"/>
  <c r="AV103" i="24"/>
  <c r="AX102" i="24"/>
  <c r="AE102" i="24"/>
  <c r="AV102" i="24"/>
  <c r="AX101" i="24"/>
  <c r="AE101" i="24"/>
  <c r="AV101" i="24"/>
  <c r="AX61" i="24"/>
  <c r="AE61" i="24"/>
  <c r="AV61" i="24"/>
  <c r="AX60" i="24"/>
  <c r="AE60" i="24"/>
  <c r="AV60" i="24"/>
  <c r="AX59" i="24"/>
  <c r="AE59" i="24"/>
  <c r="AV59" i="24"/>
  <c r="AX58" i="24"/>
  <c r="AE58" i="24"/>
  <c r="AV58" i="24"/>
  <c r="AX137" i="24"/>
  <c r="AE137" i="24"/>
  <c r="AV137" i="24"/>
  <c r="AX136" i="24"/>
  <c r="AE136" i="24"/>
  <c r="AV136" i="24"/>
  <c r="AX135" i="24"/>
  <c r="AE135" i="24"/>
  <c r="AV135" i="24"/>
  <c r="AX134" i="24"/>
  <c r="AE134" i="24"/>
  <c r="AV134" i="24"/>
  <c r="AW58" i="24" l="1"/>
  <c r="AW61" i="24"/>
  <c r="AW137" i="24"/>
  <c r="AW103" i="24"/>
  <c r="AW32" i="24"/>
  <c r="AW105" i="24"/>
  <c r="AW104" i="24"/>
  <c r="AW102" i="24"/>
  <c r="AW136" i="24"/>
  <c r="AW33" i="24"/>
  <c r="AW59" i="24"/>
  <c r="AW135" i="24"/>
  <c r="AW60" i="24"/>
  <c r="AW101" i="24"/>
  <c r="AW134" i="24"/>
  <c r="AX200" i="23" l="1"/>
  <c r="AE200" i="23"/>
  <c r="AV200" i="23"/>
  <c r="G200" i="23"/>
  <c r="AX199" i="23"/>
  <c r="AE199" i="23"/>
  <c r="AV199" i="23"/>
  <c r="G199" i="23"/>
  <c r="AX198" i="23"/>
  <c r="AE198" i="23"/>
  <c r="AV198" i="23"/>
  <c r="G198" i="23"/>
  <c r="AX197" i="23"/>
  <c r="AE197" i="23"/>
  <c r="AV197" i="23"/>
  <c r="G197" i="23"/>
  <c r="AX196" i="23"/>
  <c r="AE196" i="23"/>
  <c r="AV196" i="23"/>
  <c r="G196" i="23"/>
  <c r="AE195" i="23"/>
  <c r="AV195" i="23"/>
  <c r="G195" i="23"/>
  <c r="AE194" i="23"/>
  <c r="AV194" i="23"/>
  <c r="G194" i="23"/>
  <c r="AE193" i="23"/>
  <c r="AV193" i="23"/>
  <c r="G193" i="23"/>
  <c r="AE192" i="23"/>
  <c r="AV192" i="23"/>
  <c r="G192" i="23"/>
  <c r="AE191" i="23"/>
  <c r="AV191" i="23"/>
  <c r="G191" i="23"/>
  <c r="AE190" i="23"/>
  <c r="AV190" i="23"/>
  <c r="G190" i="23"/>
  <c r="AX189" i="23"/>
  <c r="AE189" i="23"/>
  <c r="AV189" i="23"/>
  <c r="G189" i="23"/>
  <c r="AE188" i="23"/>
  <c r="AV188" i="23"/>
  <c r="G188" i="23"/>
  <c r="AX187" i="23"/>
  <c r="AE187" i="23"/>
  <c r="AV187" i="23"/>
  <c r="G187" i="23"/>
  <c r="AE186" i="23"/>
  <c r="AV186" i="23"/>
  <c r="G186" i="23"/>
  <c r="AX185" i="23"/>
  <c r="AE185" i="23"/>
  <c r="AV185" i="23"/>
  <c r="G185" i="23"/>
  <c r="AX184" i="23"/>
  <c r="AE184" i="23"/>
  <c r="AV184" i="23"/>
  <c r="G184" i="23"/>
  <c r="AE183" i="23"/>
  <c r="AV183" i="23"/>
  <c r="G183" i="23"/>
  <c r="AE182" i="23"/>
  <c r="AV182" i="23"/>
  <c r="G182" i="23"/>
  <c r="AX13" i="30"/>
  <c r="AX24" i="30"/>
  <c r="AX32" i="30"/>
  <c r="AX34" i="30"/>
  <c r="AX37" i="30"/>
  <c r="AX41" i="30"/>
  <c r="AX43" i="30"/>
  <c r="AX44" i="30"/>
  <c r="AX50" i="30"/>
  <c r="AX52" i="30"/>
  <c r="AX53" i="30"/>
  <c r="AX54" i="30"/>
  <c r="AX55" i="30"/>
  <c r="AX56" i="30"/>
  <c r="AX70" i="30"/>
  <c r="AX71" i="30"/>
  <c r="AX72" i="30"/>
  <c r="AX76" i="30"/>
  <c r="AX99" i="30"/>
  <c r="AX106" i="30"/>
  <c r="AX126" i="30"/>
  <c r="AX127" i="30"/>
  <c r="AX9" i="30"/>
  <c r="AE10" i="30"/>
  <c r="AE11" i="30"/>
  <c r="AE12" i="30"/>
  <c r="AE13" i="30"/>
  <c r="AE14" i="30"/>
  <c r="AE15" i="30"/>
  <c r="AE16" i="30"/>
  <c r="AE17" i="30"/>
  <c r="AE18" i="30"/>
  <c r="AE19" i="30"/>
  <c r="AE20" i="30"/>
  <c r="AE21" i="30"/>
  <c r="AE22" i="30"/>
  <c r="AE23" i="30"/>
  <c r="AE24" i="30"/>
  <c r="AE25" i="30"/>
  <c r="AE26" i="30"/>
  <c r="AE27" i="30"/>
  <c r="AE28" i="30"/>
  <c r="AE29" i="30"/>
  <c r="AE30" i="30"/>
  <c r="AE31" i="30"/>
  <c r="AE32" i="30"/>
  <c r="AE33" i="30"/>
  <c r="AE34" i="30"/>
  <c r="AE35" i="30"/>
  <c r="AE36" i="30"/>
  <c r="AE37" i="30"/>
  <c r="AE38" i="30"/>
  <c r="AE39" i="30"/>
  <c r="AE40" i="30"/>
  <c r="AE41" i="30"/>
  <c r="AE42" i="30"/>
  <c r="AE43" i="30"/>
  <c r="AE44" i="30"/>
  <c r="AE45" i="30"/>
  <c r="AE46" i="30"/>
  <c r="AE47" i="30"/>
  <c r="AE48" i="30"/>
  <c r="AE49" i="30"/>
  <c r="AE50" i="30"/>
  <c r="AE51" i="30"/>
  <c r="AE52" i="30"/>
  <c r="AE53" i="30"/>
  <c r="AE54" i="30"/>
  <c r="AE55" i="30"/>
  <c r="AE56" i="30"/>
  <c r="AE57" i="30"/>
  <c r="AE58" i="30"/>
  <c r="AE59" i="30"/>
  <c r="AE60" i="30"/>
  <c r="AE61" i="30"/>
  <c r="AE62" i="30"/>
  <c r="AE63" i="30"/>
  <c r="AE64" i="30"/>
  <c r="AE65" i="30"/>
  <c r="AE66" i="30"/>
  <c r="AE67" i="30"/>
  <c r="AE68" i="30"/>
  <c r="AE69" i="30"/>
  <c r="AE102" i="30"/>
  <c r="AE103" i="30"/>
  <c r="AE70" i="30"/>
  <c r="AE71" i="30"/>
  <c r="AE72" i="30"/>
  <c r="AE73" i="30"/>
  <c r="AE74" i="30"/>
  <c r="AE75" i="30"/>
  <c r="AE76" i="30"/>
  <c r="AE77" i="30"/>
  <c r="AE78" i="30"/>
  <c r="AE79" i="30"/>
  <c r="AE80" i="30"/>
  <c r="AE81" i="30"/>
  <c r="AE82" i="30"/>
  <c r="AE83" i="30"/>
  <c r="AE84" i="30"/>
  <c r="AE85" i="30"/>
  <c r="AE86" i="30"/>
  <c r="AE87" i="30"/>
  <c r="AE88" i="30"/>
  <c r="AE89" i="30"/>
  <c r="AE90" i="30"/>
  <c r="AE91" i="30"/>
  <c r="AE92" i="30"/>
  <c r="AE93" i="30"/>
  <c r="AE94" i="30"/>
  <c r="AE95" i="30"/>
  <c r="AE96" i="30"/>
  <c r="AE97" i="30"/>
  <c r="AE99" i="30"/>
  <c r="AE105" i="30"/>
  <c r="AE106" i="30"/>
  <c r="AE107" i="30"/>
  <c r="AE108" i="30"/>
  <c r="AE109" i="30"/>
  <c r="AE110" i="30"/>
  <c r="AE111" i="30"/>
  <c r="AE112" i="30"/>
  <c r="AE113" i="30"/>
  <c r="AE114" i="30"/>
  <c r="AE115" i="30"/>
  <c r="AE116" i="30"/>
  <c r="AE117" i="30"/>
  <c r="AE118" i="30"/>
  <c r="AE119" i="30"/>
  <c r="AE120" i="30"/>
  <c r="AE121" i="30"/>
  <c r="AE122" i="30"/>
  <c r="AE123" i="30"/>
  <c r="AE124" i="30"/>
  <c r="AE125" i="30"/>
  <c r="AE126" i="30"/>
  <c r="AE127" i="30"/>
  <c r="AV12" i="30"/>
  <c r="AV13" i="30"/>
  <c r="AV14" i="30"/>
  <c r="AV15" i="30"/>
  <c r="AV16" i="30"/>
  <c r="AV17" i="30"/>
  <c r="AV18" i="30"/>
  <c r="AV19" i="30"/>
  <c r="AV20" i="30"/>
  <c r="AV21" i="30"/>
  <c r="AV22" i="30"/>
  <c r="AV23" i="30"/>
  <c r="AV24" i="30"/>
  <c r="AV25" i="30"/>
  <c r="AV26" i="30"/>
  <c r="AV27" i="30"/>
  <c r="AV28" i="30"/>
  <c r="AV29" i="30"/>
  <c r="AV30" i="30"/>
  <c r="AV31" i="30"/>
  <c r="AV32" i="30"/>
  <c r="AV33" i="30"/>
  <c r="AV34" i="30"/>
  <c r="AV35" i="30"/>
  <c r="AV36" i="30"/>
  <c r="AV37" i="30"/>
  <c r="AV38" i="30"/>
  <c r="AV39" i="30"/>
  <c r="AV40" i="30"/>
  <c r="AV41" i="30"/>
  <c r="AV42" i="30"/>
  <c r="AV43" i="30"/>
  <c r="AV44" i="30"/>
  <c r="AV45" i="30"/>
  <c r="AV46" i="30"/>
  <c r="AV47" i="30"/>
  <c r="AV48" i="30"/>
  <c r="AV49" i="30"/>
  <c r="AV50" i="30"/>
  <c r="AV51" i="30"/>
  <c r="AV52" i="30"/>
  <c r="AV53" i="30"/>
  <c r="AV54" i="30"/>
  <c r="AV55" i="30"/>
  <c r="AV56" i="30"/>
  <c r="AV57" i="30"/>
  <c r="AV58" i="30"/>
  <c r="AV59" i="30"/>
  <c r="AV60" i="30"/>
  <c r="AV61" i="30"/>
  <c r="AV62" i="30"/>
  <c r="AV63" i="30"/>
  <c r="AV64" i="30"/>
  <c r="AV65" i="30"/>
  <c r="AV66" i="30"/>
  <c r="AV67" i="30"/>
  <c r="AV68" i="30"/>
  <c r="AV69" i="30"/>
  <c r="AV102" i="30"/>
  <c r="AV103" i="30"/>
  <c r="AV70" i="30"/>
  <c r="AV71" i="30"/>
  <c r="AV72" i="30"/>
  <c r="AV73" i="30"/>
  <c r="AV74" i="30"/>
  <c r="AV75" i="30"/>
  <c r="AV76" i="30"/>
  <c r="AV77" i="30"/>
  <c r="AV78" i="30"/>
  <c r="AV79" i="30"/>
  <c r="AV80" i="30"/>
  <c r="AV81" i="30"/>
  <c r="AV82" i="30"/>
  <c r="AV83" i="30"/>
  <c r="AV84" i="30"/>
  <c r="AV85" i="30"/>
  <c r="AV86" i="30"/>
  <c r="AV87" i="30"/>
  <c r="AV88" i="30"/>
  <c r="AV89" i="30"/>
  <c r="AV90" i="30"/>
  <c r="AV91" i="30"/>
  <c r="AV92" i="30"/>
  <c r="AV93" i="30"/>
  <c r="AV94" i="30"/>
  <c r="AV95" i="30"/>
  <c r="AV96" i="30"/>
  <c r="AV97" i="30"/>
  <c r="AV99" i="30"/>
  <c r="AV105" i="30"/>
  <c r="AV106" i="30"/>
  <c r="AV107" i="30"/>
  <c r="AV108" i="30"/>
  <c r="AV109" i="30"/>
  <c r="AV110" i="30"/>
  <c r="AV111" i="30"/>
  <c r="AV112" i="30"/>
  <c r="AV113" i="30"/>
  <c r="AV114" i="30"/>
  <c r="AV115" i="30"/>
  <c r="AV116" i="30"/>
  <c r="AV117" i="30"/>
  <c r="AV118" i="30"/>
  <c r="AV119" i="30"/>
  <c r="AV120" i="30"/>
  <c r="AV121" i="30"/>
  <c r="AV122" i="30"/>
  <c r="AV123" i="30"/>
  <c r="AV124" i="30"/>
  <c r="AV125" i="30"/>
  <c r="AV126" i="30"/>
  <c r="AV127" i="30"/>
  <c r="AV10" i="30"/>
  <c r="AV11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102" i="30"/>
  <c r="G103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G95" i="30"/>
  <c r="G96" i="30"/>
  <c r="G97" i="30"/>
  <c r="G99" i="30"/>
  <c r="G105" i="30"/>
  <c r="G106" i="30"/>
  <c r="G107" i="30"/>
  <c r="G108" i="30"/>
  <c r="G109" i="30"/>
  <c r="G110" i="30"/>
  <c r="G111" i="30"/>
  <c r="G112" i="30"/>
  <c r="G113" i="30"/>
  <c r="G114" i="30"/>
  <c r="G115" i="30"/>
  <c r="G116" i="30"/>
  <c r="G117" i="30"/>
  <c r="G118" i="30"/>
  <c r="G119" i="30"/>
  <c r="G120" i="30"/>
  <c r="G121" i="30"/>
  <c r="G122" i="30"/>
  <c r="G123" i="30"/>
  <c r="G124" i="30"/>
  <c r="G125" i="30"/>
  <c r="G126" i="30"/>
  <c r="G127" i="30"/>
  <c r="G9" i="30"/>
  <c r="AE9" i="30"/>
  <c r="AV9" i="30" l="1"/>
  <c r="AW9" i="30" s="1"/>
  <c r="AW23" i="30"/>
  <c r="AW62" i="30"/>
  <c r="AW109" i="30"/>
  <c r="AW84" i="30"/>
  <c r="AW183" i="23"/>
  <c r="AW185" i="23"/>
  <c r="AW191" i="23"/>
  <c r="AW193" i="23"/>
  <c r="AW199" i="23"/>
  <c r="AW30" i="30"/>
  <c r="AW196" i="23"/>
  <c r="AW188" i="23"/>
  <c r="AW106" i="30"/>
  <c r="AW79" i="30"/>
  <c r="AW21" i="30"/>
  <c r="AW67" i="30"/>
  <c r="AW45" i="30"/>
  <c r="AW58" i="30"/>
  <c r="AW190" i="23"/>
  <c r="AW198" i="23"/>
  <c r="AW187" i="23"/>
  <c r="AW195" i="23"/>
  <c r="AW182" i="23"/>
  <c r="AW189" i="23"/>
  <c r="AW194" i="23"/>
  <c r="AW197" i="23"/>
  <c r="AW184" i="23"/>
  <c r="AW186" i="23"/>
  <c r="AW192" i="23"/>
  <c r="AW200" i="23"/>
  <c r="AW95" i="30"/>
  <c r="AW47" i="30"/>
  <c r="AW87" i="30"/>
  <c r="AW39" i="30"/>
  <c r="AW81" i="30"/>
  <c r="AW126" i="30"/>
  <c r="AW118" i="30"/>
  <c r="AW110" i="30"/>
  <c r="AW82" i="30"/>
  <c r="AW63" i="30"/>
  <c r="AW56" i="30"/>
  <c r="AW48" i="30"/>
  <c r="AW32" i="30"/>
  <c r="AW24" i="30"/>
  <c r="F2" i="30"/>
  <c r="AW31" i="30"/>
  <c r="AW102" i="30"/>
  <c r="AW125" i="30"/>
  <c r="AW75" i="30"/>
  <c r="AW77" i="30"/>
  <c r="AW91" i="30"/>
  <c r="AW97" i="30"/>
  <c r="AW121" i="30"/>
  <c r="AW25" i="30"/>
  <c r="AW27" i="30"/>
  <c r="AW43" i="30"/>
  <c r="AW49" i="30"/>
  <c r="AW123" i="30"/>
  <c r="AW13" i="30"/>
  <c r="AW18" i="30"/>
  <c r="AW34" i="30"/>
  <c r="AW36" i="30"/>
  <c r="AW52" i="30"/>
  <c r="AW69" i="30"/>
  <c r="AW108" i="30"/>
  <c r="AW83" i="30"/>
  <c r="AW112" i="30"/>
  <c r="AW10" i="30"/>
  <c r="AW86" i="30"/>
  <c r="AW107" i="30"/>
  <c r="AW117" i="30"/>
  <c r="AW33" i="30"/>
  <c r="AW42" i="30"/>
  <c r="AW51" i="30"/>
  <c r="AW54" i="30"/>
  <c r="AW15" i="30"/>
  <c r="AW29" i="30"/>
  <c r="AW61" i="30"/>
  <c r="AW38" i="30"/>
  <c r="AW53" i="30"/>
  <c r="AW14" i="30"/>
  <c r="AW57" i="30"/>
  <c r="AW22" i="30"/>
  <c r="AW37" i="30"/>
  <c r="AW40" i="30"/>
  <c r="AW68" i="30"/>
  <c r="AW103" i="30"/>
  <c r="AW116" i="30"/>
  <c r="AW55" i="30"/>
  <c r="AW16" i="30"/>
  <c r="AW46" i="30"/>
  <c r="AW59" i="30"/>
  <c r="AW73" i="30"/>
  <c r="AW85" i="30"/>
  <c r="AW88" i="30"/>
  <c r="AW94" i="30"/>
  <c r="AW115" i="30"/>
  <c r="AW74" i="30"/>
  <c r="AW124" i="30"/>
  <c r="AW64" i="30"/>
  <c r="AW70" i="30"/>
  <c r="AW80" i="30"/>
  <c r="AW93" i="30"/>
  <c r="AW96" i="30"/>
  <c r="AW127" i="30"/>
  <c r="AW12" i="30"/>
  <c r="AW20" i="30"/>
  <c r="AW90" i="30"/>
  <c r="AW105" i="30"/>
  <c r="AW114" i="30"/>
  <c r="AW35" i="30"/>
  <c r="AW44" i="30"/>
  <c r="AW66" i="30"/>
  <c r="AW120" i="30"/>
  <c r="AW41" i="30"/>
  <c r="AW50" i="30"/>
  <c r="AW76" i="30"/>
  <c r="AW92" i="30"/>
  <c r="AW26" i="30"/>
  <c r="AW72" i="30"/>
  <c r="AW111" i="30"/>
  <c r="AW11" i="30"/>
  <c r="AW19" i="30"/>
  <c r="AW28" i="30"/>
  <c r="AW60" i="30"/>
  <c r="AW89" i="30"/>
  <c r="AW99" i="30"/>
  <c r="AW113" i="30"/>
  <c r="AW122" i="30"/>
  <c r="AW65" i="30"/>
  <c r="AW71" i="30"/>
  <c r="AW78" i="30"/>
  <c r="AW119" i="30"/>
  <c r="AW17" i="30"/>
  <c r="AV40" i="25"/>
  <c r="AE40" i="25"/>
  <c r="AX40" i="25"/>
  <c r="AV41" i="25"/>
  <c r="AE41" i="25"/>
  <c r="AX41" i="25"/>
  <c r="AW40" i="25" l="1"/>
  <c r="AW41" i="25"/>
  <c r="AV28" i="25" l="1"/>
  <c r="AV54" i="25"/>
  <c r="AV55" i="25"/>
  <c r="AV56" i="25"/>
  <c r="AV57" i="25"/>
  <c r="AV33" i="25"/>
  <c r="AV22" i="25"/>
  <c r="AV23" i="25"/>
  <c r="AV24" i="25"/>
  <c r="AV25" i="25"/>
  <c r="AV26" i="25"/>
  <c r="AV35" i="25"/>
  <c r="AV37" i="25"/>
  <c r="AV38" i="25"/>
  <c r="AV20" i="25"/>
  <c r="AV21" i="25"/>
  <c r="AV39" i="25"/>
  <c r="AV27" i="25"/>
  <c r="AV10" i="24"/>
  <c r="AV11" i="24"/>
  <c r="AV12" i="24"/>
  <c r="AV13" i="24"/>
  <c r="AV14" i="24"/>
  <c r="AV15" i="24"/>
  <c r="AV16" i="24"/>
  <c r="AV17" i="24"/>
  <c r="AV18" i="24"/>
  <c r="AV19" i="24"/>
  <c r="AV20" i="24"/>
  <c r="AV21" i="24"/>
  <c r="AV22" i="24"/>
  <c r="AV23" i="24"/>
  <c r="AV24" i="24"/>
  <c r="AV25" i="24"/>
  <c r="AV26" i="24"/>
  <c r="AV27" i="24"/>
  <c r="AV28" i="24"/>
  <c r="AV29" i="24"/>
  <c r="AV30" i="24"/>
  <c r="AV31" i="24"/>
  <c r="AV34" i="24"/>
  <c r="AV35" i="24"/>
  <c r="AV36" i="24"/>
  <c r="AV37" i="24"/>
  <c r="AV38" i="24"/>
  <c r="AV39" i="24"/>
  <c r="AV40" i="24"/>
  <c r="AV41" i="24"/>
  <c r="AV42" i="24"/>
  <c r="AV43" i="24"/>
  <c r="AV44" i="24"/>
  <c r="AV45" i="24"/>
  <c r="AV46" i="24"/>
  <c r="AV47" i="24"/>
  <c r="AV48" i="24"/>
  <c r="AV49" i="24"/>
  <c r="AV50" i="24"/>
  <c r="AV51" i="24"/>
  <c r="AV52" i="24"/>
  <c r="AV53" i="24"/>
  <c r="AV54" i="24"/>
  <c r="AV55" i="24"/>
  <c r="AV56" i="24"/>
  <c r="AV57" i="24"/>
  <c r="AV63" i="24"/>
  <c r="AV64" i="24"/>
  <c r="AV65" i="24"/>
  <c r="AV66" i="24"/>
  <c r="AV67" i="24"/>
  <c r="AV68" i="24"/>
  <c r="AV69" i="24"/>
  <c r="AV70" i="24"/>
  <c r="AV71" i="24"/>
  <c r="AV72" i="24"/>
  <c r="AV73" i="24"/>
  <c r="AV74" i="24"/>
  <c r="AV75" i="24"/>
  <c r="AV76" i="24"/>
  <c r="AV77" i="24"/>
  <c r="AV78" i="24"/>
  <c r="AV79" i="24"/>
  <c r="AV80" i="24"/>
  <c r="AV81" i="24"/>
  <c r="AV82" i="24"/>
  <c r="AV83" i="24"/>
  <c r="AV84" i="24"/>
  <c r="AV85" i="24"/>
  <c r="AV86" i="24"/>
  <c r="AV87" i="24"/>
  <c r="AV88" i="24"/>
  <c r="AV89" i="24"/>
  <c r="AV90" i="24"/>
  <c r="AV91" i="24"/>
  <c r="AV92" i="24"/>
  <c r="AV93" i="24"/>
  <c r="AV94" i="24"/>
  <c r="AV95" i="24"/>
  <c r="AV96" i="24"/>
  <c r="AV97" i="24"/>
  <c r="AV98" i="24"/>
  <c r="AV99" i="24"/>
  <c r="AV100" i="24"/>
  <c r="AV106" i="24"/>
  <c r="AV107" i="24"/>
  <c r="AV108" i="24"/>
  <c r="AV109" i="24"/>
  <c r="AV110" i="24"/>
  <c r="AV111" i="24"/>
  <c r="AV112" i="24"/>
  <c r="AV113" i="24"/>
  <c r="AV114" i="24"/>
  <c r="AV115" i="24"/>
  <c r="AV116" i="24"/>
  <c r="AV117" i="24"/>
  <c r="AV118" i="24"/>
  <c r="AV119" i="24"/>
  <c r="AV120" i="24"/>
  <c r="AV121" i="24"/>
  <c r="AV122" i="24"/>
  <c r="AV123" i="24"/>
  <c r="AV124" i="24"/>
  <c r="AV125" i="24"/>
  <c r="AV126" i="24"/>
  <c r="AV127" i="24"/>
  <c r="AV128" i="24"/>
  <c r="AV129" i="24"/>
  <c r="AV130" i="24"/>
  <c r="AV131" i="24"/>
  <c r="AV132" i="24"/>
  <c r="AV133" i="24"/>
  <c r="AV9" i="24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5" i="23"/>
  <c r="AV46" i="23"/>
  <c r="AV47" i="23"/>
  <c r="AV48" i="23"/>
  <c r="AV49" i="23"/>
  <c r="AV50" i="23"/>
  <c r="AV51" i="23"/>
  <c r="AV52" i="23"/>
  <c r="AV53" i="23"/>
  <c r="AV54" i="23"/>
  <c r="AV55" i="23"/>
  <c r="AV56" i="23"/>
  <c r="AV57" i="23"/>
  <c r="AV58" i="23"/>
  <c r="AV59" i="23"/>
  <c r="AV60" i="23"/>
  <c r="AV61" i="23"/>
  <c r="AV62" i="23"/>
  <c r="AV63" i="23"/>
  <c r="AV64" i="23"/>
  <c r="AV65" i="23"/>
  <c r="AV66" i="23"/>
  <c r="AV67" i="23"/>
  <c r="AV68" i="23"/>
  <c r="AV69" i="23"/>
  <c r="AV70" i="23"/>
  <c r="AV71" i="23"/>
  <c r="AV72" i="23"/>
  <c r="AV73" i="23"/>
  <c r="AV74" i="23"/>
  <c r="AV75" i="23"/>
  <c r="AV76" i="23"/>
  <c r="AV77" i="23"/>
  <c r="AV78" i="23"/>
  <c r="AV79" i="23"/>
  <c r="AV80" i="23"/>
  <c r="AV81" i="23"/>
  <c r="AV82" i="23"/>
  <c r="AV83" i="23"/>
  <c r="AV84" i="23"/>
  <c r="AV85" i="23"/>
  <c r="AV86" i="23"/>
  <c r="AV87" i="23"/>
  <c r="AV88" i="23"/>
  <c r="AV89" i="23"/>
  <c r="AV90" i="23"/>
  <c r="AV93" i="23"/>
  <c r="AV94" i="23"/>
  <c r="AV95" i="23"/>
  <c r="AV96" i="23"/>
  <c r="AV97" i="23"/>
  <c r="AV98" i="23"/>
  <c r="AV99" i="23"/>
  <c r="AV100" i="23"/>
  <c r="AV101" i="23"/>
  <c r="AV102" i="23"/>
  <c r="AV103" i="23"/>
  <c r="AV104" i="23"/>
  <c r="AV105" i="23"/>
  <c r="AV106" i="23"/>
  <c r="AV107" i="23"/>
  <c r="AV108" i="23"/>
  <c r="AV109" i="23"/>
  <c r="AV110" i="23"/>
  <c r="AV111" i="23"/>
  <c r="AV112" i="23"/>
  <c r="AV113" i="23"/>
  <c r="AV114" i="23"/>
  <c r="AV115" i="23"/>
  <c r="AV116" i="23"/>
  <c r="AV117" i="23"/>
  <c r="AV118" i="23"/>
  <c r="AV119" i="23"/>
  <c r="AV120" i="23"/>
  <c r="AV121" i="23"/>
  <c r="AV122" i="23"/>
  <c r="AV123" i="23"/>
  <c r="AV124" i="23"/>
  <c r="AV126" i="23"/>
  <c r="AV127" i="23"/>
  <c r="AV128" i="23"/>
  <c r="AV129" i="23"/>
  <c r="AV130" i="23"/>
  <c r="AV131" i="23"/>
  <c r="AV132" i="23"/>
  <c r="AV133" i="23"/>
  <c r="AV134" i="23"/>
  <c r="AV135" i="23"/>
  <c r="AV136" i="23"/>
  <c r="AV137" i="23"/>
  <c r="AV138" i="23"/>
  <c r="AV139" i="23"/>
  <c r="AV140" i="23"/>
  <c r="AV141" i="23"/>
  <c r="AV142" i="23"/>
  <c r="AV143" i="23"/>
  <c r="AV144" i="23"/>
  <c r="AV145" i="23"/>
  <c r="AV146" i="23"/>
  <c r="AV147" i="23"/>
  <c r="AV148" i="23"/>
  <c r="AV149" i="23"/>
  <c r="AV150" i="23"/>
  <c r="AV151" i="23"/>
  <c r="AV152" i="23"/>
  <c r="AV153" i="23"/>
  <c r="AV154" i="23"/>
  <c r="AV155" i="23"/>
  <c r="AV156" i="23"/>
  <c r="AV157" i="23"/>
  <c r="AV158" i="23"/>
  <c r="AV159" i="23"/>
  <c r="AV160" i="23"/>
  <c r="AV161" i="23"/>
  <c r="AV162" i="23"/>
  <c r="AV163" i="23"/>
  <c r="AV164" i="23"/>
  <c r="AV165" i="23"/>
  <c r="AV166" i="23"/>
  <c r="AV167" i="23"/>
  <c r="AV168" i="23"/>
  <c r="AV169" i="23"/>
  <c r="AV170" i="23"/>
  <c r="AV171" i="23"/>
  <c r="AV172" i="23"/>
  <c r="AV173" i="23"/>
  <c r="AV174" i="23"/>
  <c r="AV175" i="23"/>
  <c r="AV176" i="23"/>
  <c r="AV177" i="23"/>
  <c r="AV178" i="23"/>
  <c r="AV179" i="23"/>
  <c r="AV180" i="23"/>
  <c r="AV181" i="23"/>
  <c r="AV36" i="25" l="1"/>
  <c r="AV57" i="27"/>
  <c r="AW57" i="27" s="1"/>
  <c r="AV25" i="27"/>
  <c r="AW25" i="27" s="1"/>
  <c r="AV100" i="27"/>
  <c r="AW100" i="27" s="1"/>
  <c r="AV55" i="27"/>
  <c r="AW55" i="27" s="1"/>
  <c r="AV17" i="27"/>
  <c r="AW17" i="27" s="1"/>
  <c r="AV76" i="27"/>
  <c r="AW76" i="27" s="1"/>
  <c r="AV124" i="27"/>
  <c r="AW124" i="27" s="1"/>
  <c r="AV85" i="27"/>
  <c r="AW85" i="27" s="1"/>
  <c r="AV49" i="27"/>
  <c r="AW49" i="27" s="1"/>
  <c r="AV128" i="27"/>
  <c r="AW128" i="27" s="1"/>
  <c r="AV69" i="27"/>
  <c r="AW69" i="27" s="1"/>
  <c r="AV24" i="27"/>
  <c r="AW24" i="27" s="1"/>
  <c r="AV91" i="27"/>
  <c r="AW91" i="27" s="1"/>
  <c r="AV32" i="27"/>
  <c r="AW32" i="27" s="1"/>
  <c r="AV73" i="27"/>
  <c r="AW73" i="27" s="1"/>
  <c r="AV134" i="27"/>
  <c r="AW134" i="27" s="1"/>
  <c r="AV121" i="27"/>
  <c r="AW121" i="27" s="1"/>
  <c r="AV113" i="27"/>
  <c r="AW113" i="27" s="1"/>
  <c r="AV105" i="27"/>
  <c r="AW105" i="27" s="1"/>
  <c r="AV97" i="27"/>
  <c r="AW97" i="27" s="1"/>
  <c r="AV90" i="27"/>
  <c r="AW90" i="27" s="1"/>
  <c r="AV82" i="27"/>
  <c r="AW82" i="27" s="1"/>
  <c r="AV67" i="27"/>
  <c r="AW67" i="27" s="1"/>
  <c r="AV52" i="27"/>
  <c r="AW52" i="27" s="1"/>
  <c r="AV47" i="27"/>
  <c r="AW47" i="27" s="1"/>
  <c r="AV39" i="27"/>
  <c r="AW39" i="27" s="1"/>
  <c r="AV31" i="27"/>
  <c r="AW31" i="27" s="1"/>
  <c r="AV22" i="27"/>
  <c r="AW22" i="27" s="1"/>
  <c r="AV14" i="27"/>
  <c r="AW14" i="27" s="1"/>
  <c r="AV108" i="27"/>
  <c r="AW108" i="27" s="1"/>
  <c r="AV42" i="27"/>
  <c r="AW42" i="27" s="1"/>
  <c r="AV107" i="27"/>
  <c r="AW107" i="27" s="1"/>
  <c r="AV41" i="27"/>
  <c r="AW41" i="27" s="1"/>
  <c r="AV27" i="27"/>
  <c r="AW27" i="27" s="1"/>
  <c r="AV106" i="27"/>
  <c r="AW106" i="27" s="1"/>
  <c r="AV40" i="27"/>
  <c r="AW40" i="27" s="1"/>
  <c r="AV138" i="27"/>
  <c r="AW138" i="27" s="1"/>
  <c r="AV133" i="27"/>
  <c r="AW133" i="27" s="1"/>
  <c r="AV89" i="27"/>
  <c r="AW89" i="27" s="1"/>
  <c r="AV46" i="27"/>
  <c r="AW46" i="27" s="1"/>
  <c r="AV38" i="27"/>
  <c r="AW38" i="27" s="1"/>
  <c r="AV26" i="27"/>
  <c r="AW26" i="27" s="1"/>
  <c r="AV21" i="27"/>
  <c r="AW21" i="27" s="1"/>
  <c r="AV13" i="27"/>
  <c r="AW13" i="27" s="1"/>
  <c r="AV129" i="27"/>
  <c r="AW129" i="27" s="1"/>
  <c r="AV93" i="27"/>
  <c r="AW93" i="27" s="1"/>
  <c r="AV34" i="27"/>
  <c r="AW34" i="27" s="1"/>
  <c r="AV99" i="27"/>
  <c r="AW99" i="27" s="1"/>
  <c r="AV33" i="27"/>
  <c r="AW33" i="27" s="1"/>
  <c r="AV98" i="27"/>
  <c r="AW98" i="27" s="1"/>
  <c r="AV23" i="27"/>
  <c r="AW23" i="27" s="1"/>
  <c r="AV72" i="27"/>
  <c r="AW72" i="27" s="1"/>
  <c r="AV120" i="27"/>
  <c r="AW120" i="27" s="1"/>
  <c r="AV81" i="27"/>
  <c r="AW81" i="27" s="1"/>
  <c r="AV88" i="27"/>
  <c r="AW88" i="27" s="1"/>
  <c r="AV37" i="27"/>
  <c r="AW37" i="27" s="1"/>
  <c r="AV116" i="27"/>
  <c r="AW116" i="27" s="1"/>
  <c r="AV70" i="27"/>
  <c r="AW70" i="27" s="1"/>
  <c r="AV56" i="27"/>
  <c r="AW56" i="27" s="1"/>
  <c r="AV123" i="27"/>
  <c r="AW123" i="27" s="1"/>
  <c r="AV92" i="27"/>
  <c r="AW92" i="27" s="1"/>
  <c r="AV54" i="27"/>
  <c r="AW54" i="27" s="1"/>
  <c r="AV16" i="27"/>
  <c r="AW16" i="27" s="1"/>
  <c r="AV140" i="27"/>
  <c r="AW140" i="27" s="1"/>
  <c r="AV122" i="27"/>
  <c r="AW122" i="27" s="1"/>
  <c r="AV83" i="27"/>
  <c r="AW83" i="27" s="1"/>
  <c r="AV53" i="27"/>
  <c r="AW53" i="27" s="1"/>
  <c r="AV15" i="27"/>
  <c r="AW15" i="27" s="1"/>
  <c r="AV9" i="27"/>
  <c r="AW9" i="27" s="1"/>
  <c r="AV144" i="27"/>
  <c r="AW144" i="27" s="1"/>
  <c r="AV104" i="27"/>
  <c r="AW104" i="27" s="1"/>
  <c r="AV66" i="27"/>
  <c r="AW66" i="27" s="1"/>
  <c r="AV60" i="27"/>
  <c r="AW60" i="27" s="1"/>
  <c r="AV119" i="27"/>
  <c r="AW119" i="27" s="1"/>
  <c r="AV103" i="27"/>
  <c r="AW103" i="27" s="1"/>
  <c r="AV80" i="27"/>
  <c r="AW80" i="27" s="1"/>
  <c r="AV50" i="27"/>
  <c r="AW50" i="27" s="1"/>
  <c r="AV12" i="27"/>
  <c r="AW12" i="27" s="1"/>
  <c r="AV59" i="27"/>
  <c r="AW59" i="27" s="1"/>
  <c r="AV136" i="27"/>
  <c r="AW136" i="27" s="1"/>
  <c r="AV131" i="27"/>
  <c r="AW131" i="27" s="1"/>
  <c r="AV126" i="27"/>
  <c r="AW126" i="27" s="1"/>
  <c r="AV118" i="27"/>
  <c r="AW118" i="27" s="1"/>
  <c r="AV110" i="27"/>
  <c r="AW110" i="27" s="1"/>
  <c r="AV102" i="27"/>
  <c r="AW102" i="27" s="1"/>
  <c r="AV94" i="27"/>
  <c r="AW94" i="27" s="1"/>
  <c r="AV87" i="27"/>
  <c r="AW87" i="27" s="1"/>
  <c r="AV79" i="27"/>
  <c r="AW79" i="27" s="1"/>
  <c r="AV64" i="27"/>
  <c r="AW64" i="27" s="1"/>
  <c r="AV44" i="27"/>
  <c r="AW44" i="27" s="1"/>
  <c r="AV36" i="27"/>
  <c r="AW36" i="27" s="1"/>
  <c r="AV19" i="27"/>
  <c r="AW19" i="27" s="1"/>
  <c r="AV11" i="27"/>
  <c r="AW11" i="27" s="1"/>
  <c r="AV75" i="27"/>
  <c r="AW75" i="27" s="1"/>
  <c r="AV115" i="27"/>
  <c r="AW115" i="27" s="1"/>
  <c r="AV84" i="27"/>
  <c r="AW84" i="27" s="1"/>
  <c r="AV74" i="27"/>
  <c r="AW74" i="27" s="1"/>
  <c r="AV135" i="27"/>
  <c r="AW135" i="27" s="1"/>
  <c r="AV114" i="27"/>
  <c r="AW114" i="27" s="1"/>
  <c r="AV68" i="27"/>
  <c r="AW68" i="27" s="1"/>
  <c r="AV48" i="27"/>
  <c r="AW48" i="27" s="1"/>
  <c r="AV139" i="27"/>
  <c r="AW139" i="27" s="1"/>
  <c r="AV61" i="27"/>
  <c r="AW61" i="27" s="1"/>
  <c r="AV112" i="27"/>
  <c r="AW112" i="27" s="1"/>
  <c r="AV95" i="27"/>
  <c r="AW95" i="27" s="1"/>
  <c r="AV51" i="27"/>
  <c r="AW51" i="27" s="1"/>
  <c r="AV137" i="27"/>
  <c r="AW137" i="27" s="1"/>
  <c r="AV132" i="27"/>
  <c r="AW132" i="27" s="1"/>
  <c r="AV111" i="27"/>
  <c r="AW111" i="27" s="1"/>
  <c r="AV65" i="27"/>
  <c r="AW65" i="27" s="1"/>
  <c r="AV45" i="27"/>
  <c r="AW45" i="27" s="1"/>
  <c r="AV20" i="27"/>
  <c r="AW20" i="27" s="1"/>
  <c r="AV58" i="27"/>
  <c r="AW58" i="27" s="1"/>
  <c r="AV78" i="27"/>
  <c r="AW78" i="27" s="1"/>
  <c r="AV96" i="27"/>
  <c r="AW96" i="27" s="1"/>
  <c r="AV130" i="27"/>
  <c r="AW130" i="27" s="1"/>
  <c r="AV125" i="27"/>
  <c r="AW125" i="27" s="1"/>
  <c r="AV117" i="27"/>
  <c r="AW117" i="27" s="1"/>
  <c r="AV109" i="27"/>
  <c r="AW109" i="27" s="1"/>
  <c r="AV101" i="27"/>
  <c r="AW101" i="27" s="1"/>
  <c r="AV86" i="27"/>
  <c r="AW86" i="27" s="1"/>
  <c r="AV71" i="27"/>
  <c r="AW71" i="27" s="1"/>
  <c r="AV63" i="27"/>
  <c r="AW63" i="27" s="1"/>
  <c r="AV43" i="27"/>
  <c r="AW43" i="27" s="1"/>
  <c r="AV35" i="27"/>
  <c r="AW35" i="27" s="1"/>
  <c r="AV18" i="27"/>
  <c r="AW18" i="27" s="1"/>
  <c r="AV10" i="27"/>
  <c r="AW10" i="27" s="1"/>
  <c r="AE39" i="25"/>
  <c r="AX39" i="25"/>
  <c r="AX20" i="25"/>
  <c r="AX21" i="25"/>
  <c r="AX36" i="25"/>
  <c r="AX37" i="25"/>
  <c r="AX38" i="25"/>
  <c r="AE36" i="25"/>
  <c r="AE37" i="25"/>
  <c r="AE38" i="25"/>
  <c r="AE20" i="25"/>
  <c r="AE21" i="25"/>
  <c r="AV146" i="27" l="1"/>
  <c r="AW39" i="25"/>
  <c r="AW21" i="25"/>
  <c r="AW36" i="25"/>
  <c r="AW37" i="25"/>
  <c r="AW38" i="25"/>
  <c r="AW20" i="25"/>
  <c r="AE28" i="25"/>
  <c r="AE54" i="25"/>
  <c r="AE55" i="25"/>
  <c r="AE56" i="25"/>
  <c r="AE57" i="25"/>
  <c r="AE33" i="25"/>
  <c r="AE34" i="25"/>
  <c r="AE22" i="25"/>
  <c r="AE23" i="25"/>
  <c r="AE24" i="25"/>
  <c r="AE25" i="25"/>
  <c r="AE26" i="25"/>
  <c r="AE35" i="25"/>
  <c r="AE10" i="24"/>
  <c r="AE11" i="24"/>
  <c r="AE12" i="24"/>
  <c r="AE13" i="24"/>
  <c r="AE14" i="24"/>
  <c r="AE15" i="24"/>
  <c r="AE16" i="24"/>
  <c r="AE17" i="24"/>
  <c r="AE18" i="24"/>
  <c r="AE19" i="24"/>
  <c r="AE20" i="24"/>
  <c r="AE21" i="24"/>
  <c r="AE22" i="24"/>
  <c r="AE23" i="24"/>
  <c r="AE24" i="24"/>
  <c r="AE25" i="24"/>
  <c r="AE26" i="24"/>
  <c r="AE27" i="24"/>
  <c r="AE28" i="24"/>
  <c r="AE29" i="24"/>
  <c r="AE30" i="24"/>
  <c r="AE31" i="24"/>
  <c r="AE34" i="24"/>
  <c r="AE35" i="24"/>
  <c r="AE36" i="24"/>
  <c r="AE37" i="24"/>
  <c r="AE38" i="24"/>
  <c r="AE39" i="24"/>
  <c r="AE40" i="24"/>
  <c r="AE41" i="24"/>
  <c r="AE42" i="24"/>
  <c r="AE43" i="24"/>
  <c r="AE44" i="24"/>
  <c r="AE45" i="24"/>
  <c r="AE46" i="24"/>
  <c r="AE47" i="24"/>
  <c r="AE48" i="24"/>
  <c r="AE49" i="24"/>
  <c r="AE50" i="24"/>
  <c r="AE51" i="24"/>
  <c r="AE52" i="24"/>
  <c r="AE53" i="24"/>
  <c r="AE54" i="24"/>
  <c r="AE55" i="24"/>
  <c r="AE56" i="24"/>
  <c r="AE57" i="24"/>
  <c r="AE63" i="24"/>
  <c r="AE64" i="24"/>
  <c r="AE65" i="24"/>
  <c r="AE66" i="24"/>
  <c r="AE67" i="24"/>
  <c r="AE68" i="24"/>
  <c r="AE69" i="24"/>
  <c r="AE70" i="24"/>
  <c r="AE71" i="24"/>
  <c r="AE72" i="24"/>
  <c r="AE73" i="24"/>
  <c r="AE74" i="24"/>
  <c r="AE75" i="24"/>
  <c r="AE76" i="24"/>
  <c r="AE77" i="24"/>
  <c r="AE78" i="24"/>
  <c r="AE79" i="24"/>
  <c r="AE80" i="24"/>
  <c r="AE81" i="24"/>
  <c r="AE82" i="24"/>
  <c r="AE83" i="24"/>
  <c r="AE84" i="24"/>
  <c r="AE85" i="24"/>
  <c r="AE86" i="24"/>
  <c r="AE87" i="24"/>
  <c r="AE88" i="24"/>
  <c r="AE89" i="24"/>
  <c r="AE90" i="24"/>
  <c r="AE91" i="24"/>
  <c r="AE92" i="24"/>
  <c r="AE93" i="24"/>
  <c r="AE94" i="24"/>
  <c r="AE95" i="24"/>
  <c r="AE96" i="24"/>
  <c r="AE97" i="24"/>
  <c r="AE98" i="24"/>
  <c r="AE99" i="24"/>
  <c r="AE100" i="24"/>
  <c r="AE106" i="24"/>
  <c r="AE107" i="24"/>
  <c r="AE108" i="24"/>
  <c r="AE109" i="24"/>
  <c r="AE110" i="24"/>
  <c r="AE111" i="24"/>
  <c r="AE112" i="24"/>
  <c r="AE113" i="24"/>
  <c r="AE114" i="24"/>
  <c r="AE115" i="24"/>
  <c r="AE116" i="24"/>
  <c r="AE117" i="24"/>
  <c r="AE118" i="24"/>
  <c r="AE119" i="24"/>
  <c r="AE120" i="24"/>
  <c r="AE121" i="24"/>
  <c r="AE122" i="24"/>
  <c r="AE123" i="24"/>
  <c r="AE124" i="24"/>
  <c r="AE125" i="24"/>
  <c r="AE126" i="24"/>
  <c r="AE127" i="24"/>
  <c r="AE128" i="24"/>
  <c r="AE129" i="24"/>
  <c r="AE130" i="24"/>
  <c r="AE131" i="24"/>
  <c r="AE132" i="24"/>
  <c r="AE133" i="24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E21" i="26" l="1"/>
  <c r="F21" i="26"/>
  <c r="E35" i="26" l="1"/>
  <c r="F1" i="30"/>
  <c r="G21" i="26"/>
  <c r="AE10" i="23" l="1"/>
  <c r="AE11" i="23"/>
  <c r="AE12" i="23"/>
  <c r="AE13" i="23"/>
  <c r="AE14" i="23"/>
  <c r="AE15" i="23"/>
  <c r="AE16" i="23"/>
  <c r="AE17" i="23"/>
  <c r="AE18" i="23"/>
  <c r="AE19" i="23"/>
  <c r="AE20" i="23"/>
  <c r="AE21" i="23"/>
  <c r="AE22" i="23"/>
  <c r="AE23" i="23"/>
  <c r="AE24" i="23"/>
  <c r="AE25" i="23"/>
  <c r="AE26" i="23"/>
  <c r="AE27" i="23"/>
  <c r="AE28" i="23"/>
  <c r="AE29" i="23"/>
  <c r="AE30" i="23"/>
  <c r="AE31" i="23"/>
  <c r="AE32" i="23"/>
  <c r="AE33" i="23"/>
  <c r="AE34" i="23"/>
  <c r="AE35" i="23"/>
  <c r="AE36" i="23"/>
  <c r="AE37" i="23"/>
  <c r="AE38" i="23"/>
  <c r="AE39" i="23"/>
  <c r="AE40" i="23"/>
  <c r="AE41" i="23"/>
  <c r="AE42" i="23"/>
  <c r="AE43" i="23"/>
  <c r="AE44" i="23"/>
  <c r="AE45" i="23"/>
  <c r="AE46" i="23"/>
  <c r="AE47" i="23"/>
  <c r="AE48" i="23"/>
  <c r="AE49" i="23"/>
  <c r="AE50" i="23"/>
  <c r="AE51" i="23"/>
  <c r="AE52" i="23"/>
  <c r="AE53" i="23"/>
  <c r="AE54" i="23"/>
  <c r="AE55" i="23"/>
  <c r="AE56" i="23"/>
  <c r="AE57" i="23"/>
  <c r="AE58" i="23"/>
  <c r="AE59" i="23"/>
  <c r="AE60" i="23"/>
  <c r="AE61" i="23"/>
  <c r="AE62" i="23"/>
  <c r="AE63" i="23"/>
  <c r="AE64" i="23"/>
  <c r="AE65" i="23"/>
  <c r="AE66" i="23"/>
  <c r="AE67" i="23"/>
  <c r="AE68" i="23"/>
  <c r="AE69" i="23"/>
  <c r="AE70" i="23"/>
  <c r="AE71" i="23"/>
  <c r="AE72" i="23"/>
  <c r="AE73" i="23"/>
  <c r="AE74" i="23"/>
  <c r="AE75" i="23"/>
  <c r="AE76" i="23"/>
  <c r="AE77" i="23"/>
  <c r="AE78" i="23"/>
  <c r="AE79" i="23"/>
  <c r="AE80" i="23"/>
  <c r="AE81" i="23"/>
  <c r="AE82" i="23"/>
  <c r="AE83" i="23"/>
  <c r="AE84" i="23"/>
  <c r="AE85" i="23"/>
  <c r="AE86" i="23"/>
  <c r="AE87" i="23"/>
  <c r="AE88" i="23"/>
  <c r="AE89" i="23"/>
  <c r="AE90" i="23"/>
  <c r="AE93" i="23"/>
  <c r="AE94" i="23"/>
  <c r="AE95" i="23"/>
  <c r="AE96" i="23"/>
  <c r="AE97" i="23"/>
  <c r="AE98" i="23"/>
  <c r="AE99" i="23"/>
  <c r="AE100" i="23"/>
  <c r="AE101" i="23"/>
  <c r="AE102" i="23"/>
  <c r="AE103" i="23"/>
  <c r="AE104" i="23"/>
  <c r="AE105" i="23"/>
  <c r="AE106" i="23"/>
  <c r="AE107" i="23"/>
  <c r="AE108" i="23"/>
  <c r="AE109" i="23"/>
  <c r="AE110" i="23"/>
  <c r="AE111" i="23"/>
  <c r="AE112" i="23"/>
  <c r="AE113" i="23"/>
  <c r="AE114" i="23"/>
  <c r="AE115" i="23"/>
  <c r="AE116" i="23"/>
  <c r="AE117" i="23"/>
  <c r="AE118" i="23"/>
  <c r="AE119" i="23"/>
  <c r="AE120" i="23"/>
  <c r="AE121" i="23"/>
  <c r="AE122" i="23"/>
  <c r="AE123" i="23"/>
  <c r="AE124" i="23"/>
  <c r="AE126" i="23"/>
  <c r="AE127" i="23"/>
  <c r="AE128" i="23"/>
  <c r="AE129" i="23"/>
  <c r="AE130" i="23"/>
  <c r="AE131" i="23"/>
  <c r="AE132" i="23"/>
  <c r="AE133" i="23"/>
  <c r="AE134" i="23"/>
  <c r="AE135" i="23"/>
  <c r="AE136" i="23"/>
  <c r="AE137" i="23"/>
  <c r="AE138" i="23"/>
  <c r="AE139" i="23"/>
  <c r="AE140" i="23"/>
  <c r="AE141" i="23"/>
  <c r="AE142" i="23"/>
  <c r="AE143" i="23"/>
  <c r="AE144" i="23"/>
  <c r="AE145" i="23"/>
  <c r="AE146" i="23"/>
  <c r="AE147" i="23"/>
  <c r="AE148" i="23"/>
  <c r="AE149" i="23"/>
  <c r="AE150" i="23"/>
  <c r="AE151" i="23"/>
  <c r="AE152" i="23"/>
  <c r="AE153" i="23"/>
  <c r="AE154" i="23"/>
  <c r="AE155" i="23"/>
  <c r="AE156" i="23"/>
  <c r="AE157" i="23"/>
  <c r="AE158" i="23"/>
  <c r="AE159" i="23"/>
  <c r="AE160" i="23"/>
  <c r="AE161" i="23"/>
  <c r="AE162" i="23"/>
  <c r="AE163" i="23"/>
  <c r="AE164" i="23"/>
  <c r="AE165" i="23"/>
  <c r="AE166" i="23"/>
  <c r="AE167" i="23"/>
  <c r="AE168" i="23"/>
  <c r="AE169" i="23"/>
  <c r="AE170" i="23"/>
  <c r="AE171" i="23"/>
  <c r="AE172" i="23"/>
  <c r="AE173" i="23"/>
  <c r="AE174" i="23"/>
  <c r="AE175" i="23"/>
  <c r="AE176" i="23"/>
  <c r="AE177" i="23"/>
  <c r="AE178" i="23"/>
  <c r="AE179" i="23"/>
  <c r="AE180" i="23"/>
  <c r="AE181" i="23"/>
  <c r="AX24" i="27" l="1"/>
  <c r="AX23" i="27"/>
  <c r="AX22" i="27"/>
  <c r="AX21" i="27"/>
  <c r="AX19" i="27"/>
  <c r="AX20" i="27"/>
  <c r="AX14" i="27"/>
  <c r="AX13" i="27"/>
  <c r="AX12" i="27"/>
  <c r="AX11" i="27"/>
  <c r="AX10" i="27"/>
  <c r="AX48" i="27"/>
  <c r="AX47" i="27"/>
  <c r="AX52" i="27"/>
  <c r="AX46" i="27"/>
  <c r="AX55" i="27"/>
  <c r="AX51" i="27"/>
  <c r="AX50" i="27"/>
  <c r="AX41" i="27"/>
  <c r="AX39" i="27"/>
  <c r="AX38" i="27"/>
  <c r="AX37" i="27"/>
  <c r="AX33" i="27"/>
  <c r="AX32" i="27"/>
  <c r="AX45" i="27"/>
  <c r="AX49" i="27"/>
  <c r="AX18" i="30"/>
  <c r="AX33" i="30"/>
  <c r="AX14" i="30"/>
  <c r="AX17" i="30"/>
  <c r="AX19" i="30"/>
  <c r="AX31" i="30"/>
  <c r="AX30" i="30"/>
  <c r="AX29" i="30"/>
  <c r="AX28" i="30"/>
  <c r="AX21" i="30"/>
  <c r="AX27" i="30"/>
  <c r="AX26" i="30"/>
  <c r="AX25" i="30"/>
  <c r="AX16" i="30"/>
  <c r="AX23" i="30"/>
  <c r="AX20" i="30"/>
  <c r="AX15" i="30"/>
  <c r="AX12" i="30"/>
  <c r="AX11" i="30"/>
  <c r="AX22" i="30"/>
  <c r="AX10" i="30"/>
  <c r="AX51" i="30"/>
  <c r="AX38" i="30"/>
  <c r="AX40" i="30"/>
  <c r="AX82" i="30"/>
  <c r="AX78" i="30"/>
  <c r="AX39" i="30"/>
  <c r="AX92" i="30"/>
  <c r="AX49" i="30"/>
  <c r="AX47" i="30"/>
  <c r="AX46" i="30"/>
  <c r="AX90" i="30"/>
  <c r="AX48" i="30"/>
  <c r="AX45" i="30"/>
  <c r="AX73" i="30"/>
  <c r="AX36" i="30"/>
  <c r="AX35" i="30"/>
  <c r="AX64" i="30"/>
  <c r="AX63" i="30"/>
  <c r="AX103" i="30"/>
  <c r="AX62" i="30"/>
  <c r="AX61" i="30"/>
  <c r="AX102" i="30"/>
  <c r="AX66" i="30"/>
  <c r="AX65" i="30"/>
  <c r="AX69" i="30"/>
  <c r="AX68" i="30"/>
  <c r="AX67" i="30"/>
  <c r="AX59" i="30"/>
  <c r="AX60" i="30"/>
  <c r="AX58" i="30"/>
  <c r="AX117" i="27"/>
  <c r="AX126" i="27"/>
  <c r="AX124" i="27"/>
  <c r="AX116" i="27"/>
  <c r="AX112" i="27"/>
  <c r="AX192" i="23"/>
  <c r="AX89" i="30"/>
  <c r="AX97" i="30"/>
  <c r="AX83" i="30"/>
  <c r="AX119" i="30"/>
  <c r="AX115" i="30"/>
  <c r="AX109" i="30"/>
  <c r="AX110" i="30"/>
  <c r="AX107" i="30"/>
  <c r="AX120" i="30"/>
  <c r="F2" i="17"/>
  <c r="AX105" i="30" l="1"/>
  <c r="AX113" i="30"/>
  <c r="AX87" i="30"/>
  <c r="AX81" i="30"/>
  <c r="AX191" i="23"/>
  <c r="AX95" i="30"/>
  <c r="AX84" i="30"/>
  <c r="AX86" i="30"/>
  <c r="AX183" i="23"/>
  <c r="AX186" i="23"/>
  <c r="AX114" i="30"/>
  <c r="AX118" i="30"/>
  <c r="AX94" i="30"/>
  <c r="AX182" i="23"/>
  <c r="AX96" i="27"/>
  <c r="AX92" i="27"/>
  <c r="AX114" i="27"/>
  <c r="AX74" i="30"/>
  <c r="AX77" i="30"/>
  <c r="AX188" i="23"/>
  <c r="AX79" i="27"/>
  <c r="AX113" i="27"/>
  <c r="AX122" i="30"/>
  <c r="AX108" i="30"/>
  <c r="AX121" i="30"/>
  <c r="AX111" i="30"/>
  <c r="AX125" i="30"/>
  <c r="AX123" i="27"/>
  <c r="AX112" i="30"/>
  <c r="AX117" i="30"/>
  <c r="AX116" i="30"/>
  <c r="AX96" i="30"/>
  <c r="AX80" i="30"/>
  <c r="AX93" i="30"/>
  <c r="AX190" i="23"/>
  <c r="AX133" i="27"/>
  <c r="AX124" i="30"/>
  <c r="AX123" i="30"/>
  <c r="AX91" i="30"/>
  <c r="AX88" i="30"/>
  <c r="AX194" i="23"/>
  <c r="AX118" i="27"/>
  <c r="AX75" i="30"/>
  <c r="AX79" i="30"/>
  <c r="AX85" i="30"/>
  <c r="AX195" i="23"/>
  <c r="AX193" i="23"/>
  <c r="AX89" i="27"/>
  <c r="AX119" i="27"/>
  <c r="AX57" i="30"/>
  <c r="AX42" i="30"/>
  <c r="AX131" i="24"/>
  <c r="AX129" i="24"/>
  <c r="AX128" i="24"/>
  <c r="AX116" i="24"/>
  <c r="AX115" i="24"/>
  <c r="AX114" i="24"/>
  <c r="AX113" i="24"/>
  <c r="AX112" i="24"/>
  <c r="AX111" i="24"/>
  <c r="AX110" i="24"/>
  <c r="AX108" i="24"/>
  <c r="AX107" i="24"/>
  <c r="AX106" i="24"/>
  <c r="AX175" i="23"/>
  <c r="AX173" i="23"/>
  <c r="AX171" i="23"/>
  <c r="AX170" i="23"/>
  <c r="AX165" i="23"/>
  <c r="AX163" i="23"/>
  <c r="AX161" i="23"/>
  <c r="AX159" i="23"/>
  <c r="AX158" i="23"/>
  <c r="AX157" i="23"/>
  <c r="AX152" i="23"/>
  <c r="AX151" i="23"/>
  <c r="AX150" i="23"/>
  <c r="AX149" i="23"/>
  <c r="AX137" i="23"/>
  <c r="AX136" i="23"/>
  <c r="G144" i="27"/>
  <c r="G27" i="27"/>
  <c r="G72" i="27"/>
  <c r="G73" i="27"/>
  <c r="G74" i="27"/>
  <c r="G75" i="27"/>
  <c r="G76" i="27"/>
  <c r="G78" i="27"/>
  <c r="G136" i="27"/>
  <c r="G137" i="27"/>
  <c r="G138" i="27"/>
  <c r="G139" i="27"/>
  <c r="G140" i="27"/>
  <c r="G56" i="27"/>
  <c r="G57" i="27"/>
  <c r="G58" i="27"/>
  <c r="G59" i="27"/>
  <c r="G60" i="27"/>
  <c r="G61" i="27"/>
  <c r="F31" i="26" l="1"/>
  <c r="D30" i="26"/>
  <c r="E30" i="26" s="1"/>
  <c r="E29" i="26"/>
  <c r="E28" i="26"/>
  <c r="AW70" i="24" l="1"/>
  <c r="AW21" i="24"/>
  <c r="AW112" i="24"/>
  <c r="AW114" i="24"/>
  <c r="AW115" i="24"/>
  <c r="AW62" i="23"/>
  <c r="AW38" i="24"/>
  <c r="AW64" i="24"/>
  <c r="AW174" i="23"/>
  <c r="AW10" i="23"/>
  <c r="AW17" i="24"/>
  <c r="AW75" i="24"/>
  <c r="AW116" i="24"/>
  <c r="AW30" i="24"/>
  <c r="AW96" i="23"/>
  <c r="AW131" i="24"/>
  <c r="AW124" i="23"/>
  <c r="AW58" i="23"/>
  <c r="AW82" i="24"/>
  <c r="AW88" i="24"/>
  <c r="AW129" i="24"/>
  <c r="AW19" i="24"/>
  <c r="AW51" i="24"/>
  <c r="AW106" i="24"/>
  <c r="AW75" i="23"/>
  <c r="AW109" i="24"/>
  <c r="AW69" i="24"/>
  <c r="G96" i="27"/>
  <c r="G25" i="27"/>
  <c r="G135" i="27"/>
  <c r="G134" i="27"/>
  <c r="G133" i="27"/>
  <c r="G132" i="27"/>
  <c r="G131" i="27"/>
  <c r="G130" i="27"/>
  <c r="G129" i="27"/>
  <c r="G128" i="27"/>
  <c r="G126" i="27"/>
  <c r="G125" i="27"/>
  <c r="G124" i="27"/>
  <c r="G123" i="27"/>
  <c r="G122" i="27"/>
  <c r="G121" i="27"/>
  <c r="G120" i="27"/>
  <c r="G119" i="27"/>
  <c r="G118" i="27"/>
  <c r="G117" i="27"/>
  <c r="G116" i="27"/>
  <c r="G115" i="27"/>
  <c r="G114" i="27"/>
  <c r="G113" i="27"/>
  <c r="G112" i="27"/>
  <c r="G111" i="27"/>
  <c r="G110" i="27"/>
  <c r="G109" i="27"/>
  <c r="G108" i="27"/>
  <c r="G107" i="27"/>
  <c r="G106" i="27"/>
  <c r="G105" i="27"/>
  <c r="G104" i="27"/>
  <c r="G103" i="27"/>
  <c r="G102" i="27"/>
  <c r="G101" i="27"/>
  <c r="G100" i="27"/>
  <c r="G99" i="27"/>
  <c r="G98" i="27"/>
  <c r="G97" i="27"/>
  <c r="G95" i="27"/>
  <c r="G94" i="27"/>
  <c r="G93" i="27"/>
  <c r="G92" i="27"/>
  <c r="G91" i="27"/>
  <c r="G90" i="27"/>
  <c r="G89" i="27"/>
  <c r="G88" i="27"/>
  <c r="G87" i="27"/>
  <c r="G86" i="27"/>
  <c r="G85" i="27"/>
  <c r="G84" i="27"/>
  <c r="G83" i="27"/>
  <c r="G82" i="27"/>
  <c r="G81" i="27"/>
  <c r="G80" i="27"/>
  <c r="G79" i="27"/>
  <c r="G71" i="27"/>
  <c r="G70" i="27"/>
  <c r="G69" i="27"/>
  <c r="G68" i="27"/>
  <c r="G67" i="27"/>
  <c r="G66" i="27"/>
  <c r="G65" i="27"/>
  <c r="G64" i="27"/>
  <c r="G63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26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AW79" i="24" l="1"/>
  <c r="AW120" i="24"/>
  <c r="AW37" i="24"/>
  <c r="AW34" i="23"/>
  <c r="AW100" i="23"/>
  <c r="AW26" i="25"/>
  <c r="AW24" i="25"/>
  <c r="AW26" i="24"/>
  <c r="AW49" i="24"/>
  <c r="AW34" i="24"/>
  <c r="AW121" i="24"/>
  <c r="AW65" i="24"/>
  <c r="AW71" i="24"/>
  <c r="AW11" i="24"/>
  <c r="AW108" i="24"/>
  <c r="AW47" i="24"/>
  <c r="AW13" i="24"/>
  <c r="AW84" i="24"/>
  <c r="AW107" i="24"/>
  <c r="AW97" i="24"/>
  <c r="AW120" i="23"/>
  <c r="AW54" i="23"/>
  <c r="AW86" i="23"/>
  <c r="AW11" i="23"/>
  <c r="AW167" i="23"/>
  <c r="AW16" i="24"/>
  <c r="AW10" i="24"/>
  <c r="AW68" i="24"/>
  <c r="AW12" i="24"/>
  <c r="AW89" i="24"/>
  <c r="AW15" i="24"/>
  <c r="AW90" i="24"/>
  <c r="AW96" i="24"/>
  <c r="AW83" i="24"/>
  <c r="AW133" i="24"/>
  <c r="AW122" i="24"/>
  <c r="AW78" i="23"/>
  <c r="AW142" i="23"/>
  <c r="AW43" i="23"/>
  <c r="AW112" i="23"/>
  <c r="AW109" i="23"/>
  <c r="AW18" i="23"/>
  <c r="AW90" i="23"/>
  <c r="AW158" i="23"/>
  <c r="AW151" i="23"/>
  <c r="AW23" i="25"/>
  <c r="AW100" i="24"/>
  <c r="AW127" i="24"/>
  <c r="AW81" i="24"/>
  <c r="AW74" i="24"/>
  <c r="AW87" i="24"/>
  <c r="AW44" i="24"/>
  <c r="AW54" i="24"/>
  <c r="AW22" i="23"/>
  <c r="AW25" i="25"/>
  <c r="AW92" i="24"/>
  <c r="AW110" i="24"/>
  <c r="AW55" i="24"/>
  <c r="AW36" i="24"/>
  <c r="AW86" i="24"/>
  <c r="AW48" i="24"/>
  <c r="AW126" i="23"/>
  <c r="AW76" i="24"/>
  <c r="AW57" i="24"/>
  <c r="AW85" i="24"/>
  <c r="AW20" i="24"/>
  <c r="AW23" i="24"/>
  <c r="AW128" i="24"/>
  <c r="AW35" i="24"/>
  <c r="AW25" i="24"/>
  <c r="AW128" i="23"/>
  <c r="AW72" i="24"/>
  <c r="AW14" i="24"/>
  <c r="AW42" i="23"/>
  <c r="AW150" i="23"/>
  <c r="AW91" i="24"/>
  <c r="AW98" i="24"/>
  <c r="AW66" i="23"/>
  <c r="AW74" i="23"/>
  <c r="AW53" i="24"/>
  <c r="AW46" i="24"/>
  <c r="AW77" i="24"/>
  <c r="AW66" i="24"/>
  <c r="AW59" i="23"/>
  <c r="AW108" i="23"/>
  <c r="AW175" i="23"/>
  <c r="AW40" i="24"/>
  <c r="AW93" i="23"/>
  <c r="AW133" i="23"/>
  <c r="AW119" i="24"/>
  <c r="AW26" i="23"/>
  <c r="AW126" i="24"/>
  <c r="AW52" i="24"/>
  <c r="AW132" i="24"/>
  <c r="AW123" i="24"/>
  <c r="AW30" i="23"/>
  <c r="AW50" i="23"/>
  <c r="AW113" i="24"/>
  <c r="AW82" i="23"/>
  <c r="AW125" i="24"/>
  <c r="AW67" i="24"/>
  <c r="AW63" i="24"/>
  <c r="AW116" i="23"/>
  <c r="AW38" i="23"/>
  <c r="AW111" i="24"/>
  <c r="AW41" i="24"/>
  <c r="AW28" i="24"/>
  <c r="AW24" i="24"/>
  <c r="AW130" i="24"/>
  <c r="AW42" i="24"/>
  <c r="AW129" i="23"/>
  <c r="AW99" i="24"/>
  <c r="AW27" i="24"/>
  <c r="AW70" i="23"/>
  <c r="AW43" i="24"/>
  <c r="AW95" i="24"/>
  <c r="AW117" i="24"/>
  <c r="AW45" i="24"/>
  <c r="AW65" i="23"/>
  <c r="AW93" i="24"/>
  <c r="AW80" i="24"/>
  <c r="AW29" i="24"/>
  <c r="AW124" i="24"/>
  <c r="AW27" i="23"/>
  <c r="AW118" i="24"/>
  <c r="AW94" i="24"/>
  <c r="AW50" i="24"/>
  <c r="AW78" i="24"/>
  <c r="AW73" i="24"/>
  <c r="AW166" i="23"/>
  <c r="AW56" i="24"/>
  <c r="AW31" i="24"/>
  <c r="AW104" i="23"/>
  <c r="AW22" i="24"/>
  <c r="AW14" i="23"/>
  <c r="AW18" i="24"/>
  <c r="AW39" i="24"/>
  <c r="AW46" i="23"/>
  <c r="AW35" i="25"/>
  <c r="AW22" i="25"/>
  <c r="AW33" i="25"/>
  <c r="AW34" i="25"/>
  <c r="AW156" i="23"/>
  <c r="AW89" i="23"/>
  <c r="AW23" i="23"/>
  <c r="AW119" i="23"/>
  <c r="AW53" i="23"/>
  <c r="AW176" i="23"/>
  <c r="AW45" i="23"/>
  <c r="AW132" i="23"/>
  <c r="AW171" i="23"/>
  <c r="AW155" i="23"/>
  <c r="AW139" i="23"/>
  <c r="AW122" i="23"/>
  <c r="AW106" i="23"/>
  <c r="AW88" i="23"/>
  <c r="AW72" i="23"/>
  <c r="AW56" i="23"/>
  <c r="AW40" i="23"/>
  <c r="AW178" i="23"/>
  <c r="AW162" i="23"/>
  <c r="AW146" i="23"/>
  <c r="AW130" i="23"/>
  <c r="AW113" i="23"/>
  <c r="AW97" i="23"/>
  <c r="AW79" i="23"/>
  <c r="AW63" i="23"/>
  <c r="AW47" i="23"/>
  <c r="AW31" i="23"/>
  <c r="AW177" i="23"/>
  <c r="AW161" i="23"/>
  <c r="AW145" i="23"/>
  <c r="AW21" i="23"/>
  <c r="AW57" i="25"/>
  <c r="AW95" i="23"/>
  <c r="AW140" i="23"/>
  <c r="AW73" i="23"/>
  <c r="AW168" i="23"/>
  <c r="AW103" i="23"/>
  <c r="AW37" i="23"/>
  <c r="AW144" i="23"/>
  <c r="AW180" i="23"/>
  <c r="AW115" i="23"/>
  <c r="AW49" i="23"/>
  <c r="AW135" i="23"/>
  <c r="AW118" i="23"/>
  <c r="AW102" i="23"/>
  <c r="AW84" i="23"/>
  <c r="AW68" i="23"/>
  <c r="AW52" i="23"/>
  <c r="AW36" i="23"/>
  <c r="AW16" i="23"/>
  <c r="AW173" i="23"/>
  <c r="AW157" i="23"/>
  <c r="AW141" i="23"/>
  <c r="AW24" i="23"/>
  <c r="AW55" i="25"/>
  <c r="AW17" i="23"/>
  <c r="AW56" i="25"/>
  <c r="AW28" i="25"/>
  <c r="AW54" i="25"/>
  <c r="AW61" i="23"/>
  <c r="AW123" i="23"/>
  <c r="AW57" i="23"/>
  <c r="AW152" i="23"/>
  <c r="AW85" i="23"/>
  <c r="AW111" i="23"/>
  <c r="AW164" i="23"/>
  <c r="AW99" i="23"/>
  <c r="AW33" i="23"/>
  <c r="AW179" i="23"/>
  <c r="AW163" i="23"/>
  <c r="AW147" i="23"/>
  <c r="AW131" i="23"/>
  <c r="AW114" i="23"/>
  <c r="AW98" i="23"/>
  <c r="AW80" i="23"/>
  <c r="AW64" i="23"/>
  <c r="AW48" i="23"/>
  <c r="AW32" i="23"/>
  <c r="AW170" i="23"/>
  <c r="AW154" i="23"/>
  <c r="AW138" i="23"/>
  <c r="AW121" i="23"/>
  <c r="AW105" i="23"/>
  <c r="AW87" i="23"/>
  <c r="AW71" i="23"/>
  <c r="AW55" i="23"/>
  <c r="AW39" i="23"/>
  <c r="AW20" i="23"/>
  <c r="AW169" i="23"/>
  <c r="AW153" i="23"/>
  <c r="AW137" i="23"/>
  <c r="AW19" i="23"/>
  <c r="AW29" i="23"/>
  <c r="AW13" i="23"/>
  <c r="AW160" i="23"/>
  <c r="AW28" i="23"/>
  <c r="AW172" i="23"/>
  <c r="AW107" i="23"/>
  <c r="AW41" i="23"/>
  <c r="AW136" i="23"/>
  <c r="AW69" i="23"/>
  <c r="AW77" i="23"/>
  <c r="AW148" i="23"/>
  <c r="AW81" i="23"/>
  <c r="AW12" i="23"/>
  <c r="AW159" i="23"/>
  <c r="AW143" i="23"/>
  <c r="AW127" i="23"/>
  <c r="AW110" i="23"/>
  <c r="AW94" i="23"/>
  <c r="AW76" i="23"/>
  <c r="AW60" i="23"/>
  <c r="AW44" i="23"/>
  <c r="AW134" i="23"/>
  <c r="AW117" i="23"/>
  <c r="AW101" i="23"/>
  <c r="AW83" i="23"/>
  <c r="AW67" i="23"/>
  <c r="AW51" i="23"/>
  <c r="AW35" i="23"/>
  <c r="AW15" i="23"/>
  <c r="AW181" i="23"/>
  <c r="AW165" i="23"/>
  <c r="AW149" i="23"/>
  <c r="AW25" i="23"/>
  <c r="F2" i="27"/>
  <c r="F1" i="23" l="1"/>
  <c r="C3" i="26"/>
  <c r="F1" i="27" l="1"/>
  <c r="F1" i="24"/>
  <c r="AX13" i="23"/>
  <c r="AX15" i="23"/>
  <c r="AX16" i="23"/>
  <c r="AX17" i="23"/>
  <c r="AX18" i="23"/>
  <c r="AX19" i="23"/>
  <c r="AX21" i="23"/>
  <c r="AX22" i="23"/>
  <c r="AX26" i="23"/>
  <c r="AX27" i="23"/>
  <c r="AX28" i="23"/>
  <c r="AX29" i="23"/>
  <c r="AX32" i="23"/>
  <c r="AX34" i="23"/>
  <c r="AX35" i="23"/>
  <c r="AX36" i="23"/>
  <c r="AX37" i="23"/>
  <c r="AX38" i="23"/>
  <c r="AX41" i="23"/>
  <c r="AX42" i="23"/>
  <c r="AX45" i="23"/>
  <c r="AX46" i="23"/>
  <c r="AX55" i="23"/>
  <c r="AX71" i="23"/>
  <c r="AX72" i="23"/>
  <c r="AX88" i="23"/>
  <c r="AX119" i="23"/>
  <c r="AX14" i="24"/>
  <c r="AX25" i="24"/>
  <c r="AX28" i="24"/>
  <c r="AX29" i="24"/>
  <c r="AX35" i="24"/>
  <c r="AX36" i="24"/>
  <c r="AX37" i="24"/>
  <c r="AX38" i="24"/>
  <c r="AX40" i="24"/>
  <c r="AX41" i="24"/>
  <c r="AX42" i="24"/>
  <c r="AX43" i="24"/>
  <c r="AX44" i="24"/>
  <c r="AX46" i="24"/>
  <c r="AX49" i="24"/>
  <c r="AX50" i="24"/>
  <c r="AX53" i="24"/>
  <c r="AX54" i="24"/>
  <c r="AX55" i="24"/>
  <c r="AX56" i="24"/>
  <c r="AX63" i="24"/>
  <c r="AX65" i="24"/>
  <c r="AX68" i="24"/>
  <c r="AX71" i="24"/>
  <c r="AX73" i="24"/>
  <c r="AX74" i="24"/>
  <c r="AX78" i="24"/>
  <c r="AX84" i="24"/>
  <c r="AX95" i="24"/>
  <c r="AX99" i="24"/>
  <c r="AX100" i="24"/>
  <c r="AX122" i="24"/>
  <c r="AX121" i="24"/>
  <c r="AX126" i="24"/>
  <c r="AX120" i="24"/>
  <c r="AX119" i="24"/>
  <c r="AX125" i="24"/>
  <c r="AX133" i="24"/>
  <c r="AX132" i="24"/>
  <c r="AX109" i="24"/>
  <c r="AX118" i="24"/>
  <c r="AX117" i="24"/>
  <c r="AX123" i="24"/>
  <c r="AX96" i="24" l="1"/>
  <c r="AX124" i="24"/>
  <c r="AX92" i="24"/>
  <c r="AX33" i="23" l="1"/>
  <c r="AX31" i="23"/>
  <c r="AX30" i="23"/>
  <c r="AX80" i="23"/>
  <c r="AX93" i="23"/>
  <c r="AX24" i="23"/>
  <c r="AX93" i="24"/>
  <c r="AX140" i="23"/>
  <c r="AX139" i="23"/>
  <c r="AX131" i="23"/>
  <c r="AX130" i="23"/>
  <c r="AX143" i="23"/>
  <c r="AX148" i="23"/>
  <c r="AX138" i="23"/>
  <c r="AX129" i="23"/>
  <c r="AX142" i="23"/>
  <c r="AX134" i="23"/>
  <c r="AX147" i="23"/>
  <c r="AX141" i="23"/>
  <c r="AX133" i="23"/>
  <c r="AX146" i="23"/>
  <c r="AX145" i="23"/>
  <c r="AX144" i="23"/>
  <c r="AX44" i="23"/>
  <c r="AX43" i="23"/>
  <c r="AX40" i="23"/>
  <c r="AX135" i="23"/>
  <c r="AX172" i="23"/>
  <c r="AX179" i="23"/>
  <c r="AX162" i="23"/>
  <c r="AX160" i="23"/>
  <c r="AX156" i="23"/>
  <c r="AX164" i="23"/>
  <c r="AX176" i="23"/>
  <c r="AX169" i="23"/>
  <c r="AX168" i="23"/>
  <c r="AX181" i="23"/>
  <c r="AX174" i="23"/>
  <c r="AX178" i="23"/>
  <c r="AX180" i="23"/>
  <c r="AX177" i="23"/>
  <c r="AX155" i="23"/>
  <c r="AX154" i="23"/>
  <c r="AX153" i="23"/>
  <c r="AX167" i="23"/>
  <c r="AX166" i="23"/>
  <c r="AX31" i="24"/>
  <c r="AX27" i="24"/>
  <c r="AX26" i="24"/>
  <c r="AX18" i="24"/>
  <c r="AX17" i="24"/>
  <c r="AX39" i="24"/>
  <c r="AX48" i="24"/>
  <c r="AX47" i="24"/>
  <c r="AX90" i="24"/>
  <c r="AX98" i="24"/>
  <c r="AX69" i="24"/>
  <c r="AX130" i="24"/>
  <c r="AX127" i="24"/>
  <c r="AX86" i="24" l="1"/>
  <c r="AX81" i="24"/>
  <c r="AX88" i="24"/>
  <c r="AX94" i="24"/>
  <c r="AX76" i="24"/>
  <c r="AX85" i="24"/>
  <c r="AX20" i="23"/>
  <c r="AX11" i="23"/>
  <c r="AX103" i="23"/>
  <c r="AX97" i="24"/>
  <c r="AX83" i="24"/>
  <c r="AX60" i="23"/>
  <c r="AX72" i="24"/>
  <c r="AX90" i="23"/>
  <c r="AX117" i="23"/>
  <c r="AX23" i="24"/>
  <c r="AX107" i="23"/>
  <c r="AX77" i="23"/>
  <c r="AX83" i="23"/>
  <c r="AX81" i="23"/>
  <c r="AX96" i="23"/>
  <c r="AX13" i="24"/>
  <c r="AX126" i="23"/>
  <c r="AX128" i="23"/>
  <c r="AX87" i="23"/>
  <c r="AX85" i="23"/>
  <c r="AX51" i="23"/>
  <c r="AX112" i="23"/>
  <c r="AX101" i="23"/>
  <c r="AX15" i="24"/>
  <c r="AX10" i="24"/>
  <c r="AX106" i="23"/>
  <c r="AX105" i="23"/>
  <c r="AX51" i="24"/>
  <c r="AX121" i="23"/>
  <c r="AX76" i="23"/>
  <c r="AX118" i="23"/>
  <c r="AX84" i="23"/>
  <c r="AX99" i="23"/>
  <c r="AX123" i="23"/>
  <c r="AX12" i="23"/>
  <c r="AX111" i="23"/>
  <c r="AX10" i="23"/>
  <c r="AX97" i="23"/>
  <c r="AX64" i="24"/>
  <c r="AX94" i="23"/>
  <c r="AX12" i="24"/>
  <c r="AX132" i="23"/>
  <c r="AX127" i="23"/>
  <c r="AX98" i="23"/>
  <c r="AX79" i="23"/>
  <c r="AX78" i="23"/>
  <c r="AX11" i="24"/>
  <c r="AX19" i="24"/>
  <c r="AX21" i="24"/>
  <c r="AX87" i="24"/>
  <c r="AX120" i="23"/>
  <c r="AX74" i="23"/>
  <c r="AX82" i="23"/>
  <c r="AX95" i="23"/>
  <c r="AX52" i="23"/>
  <c r="AX63" i="23"/>
  <c r="AX50" i="23"/>
  <c r="AX64" i="23"/>
  <c r="AX68" i="23"/>
  <c r="AX48" i="23"/>
  <c r="AX61" i="23"/>
  <c r="AX57" i="23"/>
  <c r="AX69" i="23"/>
  <c r="AX47" i="23"/>
  <c r="AX66" i="23"/>
  <c r="AX54" i="23"/>
  <c r="AX67" i="23"/>
  <c r="AX20" i="24"/>
  <c r="AX30" i="24"/>
  <c r="AX89" i="24"/>
  <c r="AX22" i="24"/>
  <c r="AX100" i="23"/>
  <c r="AX116" i="23"/>
  <c r="AX114" i="23"/>
  <c r="AX53" i="23"/>
  <c r="AX59" i="23"/>
  <c r="AX70" i="23"/>
  <c r="AX58" i="23"/>
  <c r="AX49" i="23"/>
  <c r="AX56" i="23"/>
  <c r="AX113" i="23"/>
  <c r="AX66" i="24"/>
  <c r="AX80" i="24"/>
  <c r="AX91" i="24"/>
  <c r="AX16" i="24"/>
  <c r="AX45" i="24"/>
  <c r="AX39" i="23"/>
  <c r="AX25" i="23"/>
  <c r="AX124" i="23"/>
  <c r="AX75" i="23"/>
  <c r="AX115" i="23"/>
  <c r="AX110" i="23"/>
  <c r="AX89" i="23"/>
  <c r="AX52" i="24"/>
  <c r="AX73" i="23"/>
  <c r="AX62" i="23"/>
  <c r="AX65" i="23"/>
  <c r="AX67" i="24"/>
  <c r="AX82" i="24"/>
  <c r="AX79" i="24"/>
  <c r="AX24" i="24"/>
  <c r="AX34" i="24"/>
  <c r="AX108" i="23"/>
  <c r="AX77" i="24"/>
  <c r="AX23" i="23"/>
  <c r="AX14" i="23"/>
  <c r="AX86" i="23"/>
  <c r="AX57" i="24"/>
  <c r="AX102" i="23"/>
  <c r="AX122" i="23"/>
  <c r="AX104" i="23"/>
  <c r="AX109" i="23"/>
  <c r="AX70" i="24"/>
  <c r="AX75" i="24"/>
  <c r="AX35" i="25" l="1"/>
  <c r="AX26" i="25"/>
  <c r="AX25" i="25"/>
  <c r="AX24" i="25"/>
  <c r="AX23" i="25"/>
  <c r="AX22" i="25"/>
  <c r="AX34" i="25"/>
  <c r="AX33" i="25"/>
  <c r="AX57" i="25"/>
  <c r="AX56" i="25"/>
  <c r="AX55" i="25"/>
  <c r="AX54" i="25"/>
  <c r="AX28" i="25"/>
  <c r="AX27" i="25"/>
  <c r="AE27" i="25"/>
  <c r="AX9" i="24"/>
  <c r="AE9" i="24"/>
  <c r="AX9" i="23"/>
  <c r="AE9" i="23"/>
  <c r="G9" i="23"/>
  <c r="AW27" i="25" l="1"/>
  <c r="AW9" i="24"/>
  <c r="F2" i="25"/>
  <c r="F2" i="24"/>
  <c r="AW9" i="23"/>
  <c r="F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Y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Enter ''Active'' or ''Inactive''</t>
        </r>
      </text>
    </comment>
    <comment ref="AZ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Indicate customer's current band - in line with performance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Onwusi</author>
  </authors>
  <commentList>
    <comment ref="A2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  <comment ref="A3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Chris Onwusi:</t>
        </r>
        <r>
          <rPr>
            <sz val="9"/>
            <color indexed="81"/>
            <rFont val="Tahoma"/>
            <family val="2"/>
          </rPr>
          <t xml:space="preserve">
RKSF &amp; RKS SW included in premium</t>
        </r>
      </text>
    </comment>
  </commentList>
</comments>
</file>

<file path=xl/sharedStrings.xml><?xml version="1.0" encoding="utf-8"?>
<sst xmlns="http://schemas.openxmlformats.org/spreadsheetml/2006/main" count="4595" uniqueCount="1701">
  <si>
    <t>Month</t>
  </si>
  <si>
    <t>February</t>
  </si>
  <si>
    <t>S/N</t>
  </si>
  <si>
    <t>AREA</t>
  </si>
  <si>
    <t>GBNL URN</t>
  </si>
  <si>
    <t>BAT URN</t>
  </si>
  <si>
    <t>Name</t>
  </si>
  <si>
    <t>Band</t>
  </si>
  <si>
    <t>Total Base Target</t>
  </si>
  <si>
    <t>Ilorin</t>
  </si>
  <si>
    <t>Bronze</t>
  </si>
  <si>
    <t>Agege</t>
  </si>
  <si>
    <t>Silver</t>
  </si>
  <si>
    <t>Festac</t>
  </si>
  <si>
    <t>Gold</t>
  </si>
  <si>
    <t>Ibadan</t>
  </si>
  <si>
    <t>Platinum</t>
  </si>
  <si>
    <t>Akure</t>
  </si>
  <si>
    <t>Enugu</t>
  </si>
  <si>
    <t>Makurdi</t>
  </si>
  <si>
    <t>Calabar</t>
  </si>
  <si>
    <t>Benin</t>
  </si>
  <si>
    <t>Abuja</t>
  </si>
  <si>
    <t>Jos</t>
  </si>
  <si>
    <t>Kaduna</t>
  </si>
  <si>
    <t>Abuja 2</t>
  </si>
  <si>
    <t>June</t>
  </si>
  <si>
    <t>Maiduguri</t>
  </si>
  <si>
    <t>Kano</t>
  </si>
  <si>
    <t>Katsina</t>
  </si>
  <si>
    <t>Sokoto</t>
  </si>
  <si>
    <t>September</t>
  </si>
  <si>
    <t>Marina</t>
  </si>
  <si>
    <t>Mushin</t>
  </si>
  <si>
    <t>Benson &amp; Hedges Boost</t>
  </si>
  <si>
    <t>Benson &amp; Hedges Flavour</t>
  </si>
  <si>
    <t>Dunhill Switch</t>
  </si>
  <si>
    <t>ST Moritz By Dunhill</t>
  </si>
  <si>
    <t>Pall Mall Filter</t>
  </si>
  <si>
    <t>Pall Mall Menthol</t>
  </si>
  <si>
    <t>Rothmans Flavour</t>
  </si>
  <si>
    <t>Royal  Std Filter</t>
  </si>
  <si>
    <t>Dunhill KSF</t>
  </si>
  <si>
    <t>Dunhill Lights</t>
  </si>
  <si>
    <t>Brand</t>
  </si>
  <si>
    <t>Case Price</t>
  </si>
  <si>
    <t>TARGET VOLUME (in Cases)</t>
  </si>
  <si>
    <t>Total Target Value (₦)</t>
  </si>
  <si>
    <t>Total Credit Value (₦)</t>
  </si>
  <si>
    <t>CREDIT VOLUME (in Cases)</t>
  </si>
  <si>
    <t>Comments</t>
  </si>
  <si>
    <t>Total Credit Volume</t>
  </si>
  <si>
    <t>January</t>
  </si>
  <si>
    <t>March</t>
  </si>
  <si>
    <t>April</t>
  </si>
  <si>
    <t>May</t>
  </si>
  <si>
    <t>July</t>
  </si>
  <si>
    <t>August</t>
  </si>
  <si>
    <t>October</t>
  </si>
  <si>
    <t>November</t>
  </si>
  <si>
    <t>December</t>
  </si>
  <si>
    <t>Probation</t>
  </si>
  <si>
    <t>Regional Credit Allocation</t>
  </si>
  <si>
    <t>Total Deployed Credit</t>
  </si>
  <si>
    <t>Iya Lukman</t>
  </si>
  <si>
    <t>106790</t>
  </si>
  <si>
    <t>B &amp; H Switch</t>
  </si>
  <si>
    <t>108880</t>
  </si>
  <si>
    <t>112659</t>
  </si>
  <si>
    <t>St Moritz King Size</t>
  </si>
  <si>
    <t>112664</t>
  </si>
  <si>
    <t>113042</t>
  </si>
  <si>
    <t>113400</t>
  </si>
  <si>
    <t>113441</t>
  </si>
  <si>
    <t>Benson &amp; Hedges Demi-Slims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</si>
  <si>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</si>
  <si>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</si>
  <si>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</si>
  <si>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</si>
  <si>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</si>
  <si>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</si>
  <si>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</si>
  <si>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</si>
  <si>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</si>
  <si>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</si>
  <si>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</si>
  <si>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</si>
  <si>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</si>
  <si>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</si>
  <si>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PH</t>
  </si>
  <si>
    <t>Customer No</t>
  </si>
  <si>
    <t>Customer Credit Rating</t>
  </si>
  <si>
    <t>High Risk Customer</t>
  </si>
  <si>
    <t>Medium Risk Customer</t>
  </si>
  <si>
    <t>Low Risk Customer</t>
  </si>
  <si>
    <t>Count of Overdue</t>
  </si>
  <si>
    <t>Pall Mall - Excel Blend</t>
  </si>
  <si>
    <t>Rothmans Switch</t>
  </si>
  <si>
    <t>Benson and Hedges Cool Fusion</t>
  </si>
  <si>
    <t>Code</t>
  </si>
  <si>
    <t>LAC0173</t>
  </si>
  <si>
    <t>maman moji</t>
  </si>
  <si>
    <t>LAC0200</t>
  </si>
  <si>
    <t>Mrs Soyode</t>
  </si>
  <si>
    <t>LAC0312</t>
  </si>
  <si>
    <t>Amah Store (RME)</t>
  </si>
  <si>
    <t>LAC0313</t>
  </si>
  <si>
    <t>Suwanik Store (RME)</t>
  </si>
  <si>
    <t>LAC0314</t>
  </si>
  <si>
    <t>Iya Keji (RME)</t>
  </si>
  <si>
    <t>LAC0340</t>
  </si>
  <si>
    <t>MRS OMURHIE</t>
  </si>
  <si>
    <t>LAC0552</t>
  </si>
  <si>
    <t>Iya Ola Mrs Abubakar (RME)</t>
  </si>
  <si>
    <t>LAC0669</t>
  </si>
  <si>
    <t>IYA AMIDA</t>
  </si>
  <si>
    <t>LAC0670</t>
  </si>
  <si>
    <t>MR EMEKA</t>
  </si>
  <si>
    <t>LAC0887</t>
  </si>
  <si>
    <t>Shade Store</t>
  </si>
  <si>
    <t>LAC1567</t>
  </si>
  <si>
    <t>Over to God Stores (RME)</t>
  </si>
  <si>
    <t>LAC1611</t>
  </si>
  <si>
    <t>Oreofe Store (RME)</t>
  </si>
  <si>
    <t>LAC1612</t>
  </si>
  <si>
    <t>Njoku Darlington (RME)</t>
  </si>
  <si>
    <t>LAC1815</t>
  </si>
  <si>
    <t>Mr. Okeke (RME)</t>
  </si>
  <si>
    <t>LAC1849</t>
  </si>
  <si>
    <t>Faruku Hassan (RME)</t>
  </si>
  <si>
    <t>LAC1871</t>
  </si>
  <si>
    <t>Quintessence Life Store(RME)</t>
  </si>
  <si>
    <t>LAC1962</t>
  </si>
  <si>
    <t>Mr George</t>
  </si>
  <si>
    <t>LAC2312</t>
  </si>
  <si>
    <t>Orelope Venture Owode</t>
  </si>
  <si>
    <t>LAC2313</t>
  </si>
  <si>
    <t>Iya Itunu Store</t>
  </si>
  <si>
    <t>LAC2401</t>
  </si>
  <si>
    <t>Kayzeez Venture Store</t>
  </si>
  <si>
    <t>LAC2958</t>
  </si>
  <si>
    <t>Mama  Alex</t>
  </si>
  <si>
    <t>LAC2970</t>
  </si>
  <si>
    <t>Alhaji Suleiman Waziri</t>
  </si>
  <si>
    <t>LAC2977</t>
  </si>
  <si>
    <t>FUNMILAYO HASSAN</t>
  </si>
  <si>
    <t>LAC3004</t>
  </si>
  <si>
    <t>Obosi Store</t>
  </si>
  <si>
    <t>LAC3005</t>
  </si>
  <si>
    <t>Issa Lukmon Taiwo</t>
  </si>
  <si>
    <t>LAC3472</t>
  </si>
  <si>
    <t>LAC3493</t>
  </si>
  <si>
    <t>Taiwo Ewejw Store</t>
  </si>
  <si>
    <t>MBC000022</t>
  </si>
  <si>
    <t>Alhaji Saadu Salka</t>
  </si>
  <si>
    <t>MBC000029</t>
  </si>
  <si>
    <t>Ibrahim Ubayo (Stockiest)</t>
  </si>
  <si>
    <t>MBC000032</t>
  </si>
  <si>
    <t>Alhaji Rabiu Zuru (Stockiest)</t>
  </si>
  <si>
    <t>MBC000081</t>
  </si>
  <si>
    <t>Ashamu Abdulganiyu (Stockiest)</t>
  </si>
  <si>
    <t>MBC000091</t>
  </si>
  <si>
    <t>Peter Dauda</t>
  </si>
  <si>
    <t>MBC000835</t>
  </si>
  <si>
    <t>ALH BABAGIDA GAYE</t>
  </si>
  <si>
    <t>MBC001022</t>
  </si>
  <si>
    <t>SANDA VCO</t>
  </si>
  <si>
    <t>MBC001026</t>
  </si>
  <si>
    <t>MCO</t>
  </si>
  <si>
    <t>MBC001060</t>
  </si>
  <si>
    <t>Obinna Mark</t>
  </si>
  <si>
    <t>MBC001290</t>
  </si>
  <si>
    <t>Mr. Emenike (RME)</t>
  </si>
  <si>
    <t>MBC001338</t>
  </si>
  <si>
    <t>Alh Gambo</t>
  </si>
  <si>
    <t>MBC001365</t>
  </si>
  <si>
    <t>Hassan Hassan (RME)</t>
  </si>
  <si>
    <t>MBC001381</t>
  </si>
  <si>
    <t>Emma Lambata</t>
  </si>
  <si>
    <t>MBC001400</t>
  </si>
  <si>
    <t>Obitex Eze (Stockist)</t>
  </si>
  <si>
    <t>MBC001414</t>
  </si>
  <si>
    <t>NURA YAU</t>
  </si>
  <si>
    <t>MBC001416</t>
  </si>
  <si>
    <t>Babayo Bali</t>
  </si>
  <si>
    <t>MBC001417</t>
  </si>
  <si>
    <t>Alhaji Musa</t>
  </si>
  <si>
    <t>MBC001448</t>
  </si>
  <si>
    <t>Friday Ekene</t>
  </si>
  <si>
    <t>MBC001566</t>
  </si>
  <si>
    <t>Sunday Nnewi</t>
  </si>
  <si>
    <t>MBC001583</t>
  </si>
  <si>
    <t>Alex Balli (RME)</t>
  </si>
  <si>
    <t>MBC001585</t>
  </si>
  <si>
    <t>Saleh Kaltungo (RME)</t>
  </si>
  <si>
    <t>MBC001595</t>
  </si>
  <si>
    <t>Mr Williams (RME)</t>
  </si>
  <si>
    <t>MBC001605</t>
  </si>
  <si>
    <t>Braima chigari(RME)</t>
  </si>
  <si>
    <t>MBC001617</t>
  </si>
  <si>
    <t>Man must wack (RME)</t>
  </si>
  <si>
    <t>MBC001660</t>
  </si>
  <si>
    <t>Mr Francis Eze (RME)</t>
  </si>
  <si>
    <t>MBC001674</t>
  </si>
  <si>
    <t>Sabiu Abubakar</t>
  </si>
  <si>
    <t>MBC002322</t>
  </si>
  <si>
    <t>Eugine Ogbonna (Stockiest)</t>
  </si>
  <si>
    <t>MBC002673</t>
  </si>
  <si>
    <t>Emeka Chinedu (RME)</t>
  </si>
  <si>
    <t>MBC002675</t>
  </si>
  <si>
    <t>Austin Nyare (RME)</t>
  </si>
  <si>
    <t>MBC002688</t>
  </si>
  <si>
    <t>Ali Mohammed (RME)</t>
  </si>
  <si>
    <t>MBC002711</t>
  </si>
  <si>
    <t>Ifyayi Omeje</t>
  </si>
  <si>
    <t>MBC002717</t>
  </si>
  <si>
    <t>Anayo Provision store</t>
  </si>
  <si>
    <t>MBC002722</t>
  </si>
  <si>
    <t>Alh Aminu Umar RME</t>
  </si>
  <si>
    <t>MBC002746</t>
  </si>
  <si>
    <t>CHINEDU MONDAY (RME)</t>
  </si>
  <si>
    <t>MBC002764</t>
  </si>
  <si>
    <t>De vitson (RME)</t>
  </si>
  <si>
    <t>MBC002802</t>
  </si>
  <si>
    <t>Faruk Sani RME</t>
  </si>
  <si>
    <t>MBC002804</t>
  </si>
  <si>
    <t>Aminu Lawal RME</t>
  </si>
  <si>
    <t>MBC002862</t>
  </si>
  <si>
    <t>Batholomew Chijioke (RME)</t>
  </si>
  <si>
    <t>MBC002890</t>
  </si>
  <si>
    <t>Lawali Shehu Riba (RME)</t>
  </si>
  <si>
    <t>MBC002949</t>
  </si>
  <si>
    <t>Sunday Akrika</t>
  </si>
  <si>
    <t>MBC002952</t>
  </si>
  <si>
    <t>Alh Tatari Adamu</t>
  </si>
  <si>
    <t>MBC002974</t>
  </si>
  <si>
    <t>Alhaji Dauda (RME)</t>
  </si>
  <si>
    <t>MBC003020</t>
  </si>
  <si>
    <t>Eze Chukuma (RME)</t>
  </si>
  <si>
    <t>MBC003021</t>
  </si>
  <si>
    <t>Alhaji Bello Damari (RME)</t>
  </si>
  <si>
    <t>MBC003022</t>
  </si>
  <si>
    <t>Ibuchi Magnus (RME)</t>
  </si>
  <si>
    <t>MBC003031</t>
  </si>
  <si>
    <t>ADAMU USMAN NUMAN</t>
  </si>
  <si>
    <t>MBC003040</t>
  </si>
  <si>
    <t>MBC003271</t>
  </si>
  <si>
    <t>Dan Jos (RME)</t>
  </si>
  <si>
    <t>MBC003272</t>
  </si>
  <si>
    <t>MBC003275</t>
  </si>
  <si>
    <t>Maduabuchi Obi</t>
  </si>
  <si>
    <t>MBC003282</t>
  </si>
  <si>
    <t>James</t>
  </si>
  <si>
    <t>MBC003284</t>
  </si>
  <si>
    <t>Jafaru Saidu  (RME)</t>
  </si>
  <si>
    <t>MBC003285</t>
  </si>
  <si>
    <t>LEE Bross (Stockist)</t>
  </si>
  <si>
    <t>MBC003343</t>
  </si>
  <si>
    <t>Alh Dahiru Ahmed - RME</t>
  </si>
  <si>
    <t>MBC003359</t>
  </si>
  <si>
    <t>MBC003360</t>
  </si>
  <si>
    <t>Abubakar Moh'd Ganye - RME</t>
  </si>
  <si>
    <t>MBC003397</t>
  </si>
  <si>
    <t>Alh. Baba Wuro</t>
  </si>
  <si>
    <t>NTC0045</t>
  </si>
  <si>
    <t>Shehu Giwa</t>
  </si>
  <si>
    <t>NTC0056</t>
  </si>
  <si>
    <t>Alh. Sanusi Abubakar</t>
  </si>
  <si>
    <t>NTC0085</t>
  </si>
  <si>
    <t>ALH. UMAR MAILAHIYA</t>
  </si>
  <si>
    <t>NTC0188</t>
  </si>
  <si>
    <t>ALH SULEMAN BAGUDO</t>
  </si>
  <si>
    <t>NTC0207</t>
  </si>
  <si>
    <t>ALH. ALIYU KAMBA</t>
  </si>
  <si>
    <t>NTC0208</t>
  </si>
  <si>
    <t>ALH. ZAKI KAMBA</t>
  </si>
  <si>
    <t>NTC0255</t>
  </si>
  <si>
    <t>Uche best investment</t>
  </si>
  <si>
    <t>NTC0290</t>
  </si>
  <si>
    <t>MR SUNDAY MR ANDREW</t>
  </si>
  <si>
    <t>NTC0295</t>
  </si>
  <si>
    <t>MR VICENT</t>
  </si>
  <si>
    <t>NTC0452</t>
  </si>
  <si>
    <t>ALH SANUSI ABU</t>
  </si>
  <si>
    <t>NTC1054</t>
  </si>
  <si>
    <t>MR. ANDREW</t>
  </si>
  <si>
    <t>NTC1058</t>
  </si>
  <si>
    <t>Abdulmumin Isah</t>
  </si>
  <si>
    <t>NTC1119</t>
  </si>
  <si>
    <t>Alhaji Boyi Tambual</t>
  </si>
  <si>
    <t>NTC1183</t>
  </si>
  <si>
    <t>Inusa Geidam (Stockiest)</t>
  </si>
  <si>
    <t>NTC1188</t>
  </si>
  <si>
    <t>Alh Aliyu Kangiwa (RME)</t>
  </si>
  <si>
    <t>NTC1193</t>
  </si>
  <si>
    <t>Alh Nura Abubakar (RME)</t>
  </si>
  <si>
    <t>NTC1536</t>
  </si>
  <si>
    <t>ALH. KABIRU ABUBAKAR (RME)</t>
  </si>
  <si>
    <t>NTC1680</t>
  </si>
  <si>
    <t>Alh Nura Bello (RME)</t>
  </si>
  <si>
    <t>NTC1864</t>
  </si>
  <si>
    <t>NTC1876</t>
  </si>
  <si>
    <t>Istafanu Paulka</t>
  </si>
  <si>
    <t>NTC1912</t>
  </si>
  <si>
    <t>Jimbo Chibok (RME)</t>
  </si>
  <si>
    <t>NTC1953</t>
  </si>
  <si>
    <t>YAKUBU ARGUNGU (RME)</t>
  </si>
  <si>
    <t>NTC1966</t>
  </si>
  <si>
    <t>NTC2242</t>
  </si>
  <si>
    <t>RCDA000384</t>
  </si>
  <si>
    <t>Abdulhakeem Maigatari</t>
  </si>
  <si>
    <t>RCDA000833</t>
  </si>
  <si>
    <t>Alh. Bello  Sayinna</t>
  </si>
  <si>
    <t>RCFA000673</t>
  </si>
  <si>
    <t>Iya sofiat (Stockist)</t>
  </si>
  <si>
    <t>RCJA000416</t>
  </si>
  <si>
    <t>Simon Ikey (Stockist)</t>
  </si>
  <si>
    <t>RCJA000425</t>
  </si>
  <si>
    <t>Alh. Babayo (Stockist)</t>
  </si>
  <si>
    <t>RCJA000437</t>
  </si>
  <si>
    <t>Alhaji Ibrahim (stockiest)</t>
  </si>
  <si>
    <t>SEC000005</t>
  </si>
  <si>
    <t>Tombra (Stockist)</t>
  </si>
  <si>
    <t>SEC000034</t>
  </si>
  <si>
    <t>ISAIAH ONAH(Stockist)</t>
  </si>
  <si>
    <t>SEC000040</t>
  </si>
  <si>
    <t>MADAM VERONICA(Stockist)</t>
  </si>
  <si>
    <t>SEC000050</t>
  </si>
  <si>
    <t>JOHN(Stockist)</t>
  </si>
  <si>
    <t>SEC000072</t>
  </si>
  <si>
    <t>SUNNY O(Stockist)</t>
  </si>
  <si>
    <t>SEC000129</t>
  </si>
  <si>
    <t>Sunday Akwu(Stockist)</t>
  </si>
  <si>
    <t>SEC000149</t>
  </si>
  <si>
    <t>Emeka Eze (stockiest)</t>
  </si>
  <si>
    <t>SEC000211</t>
  </si>
  <si>
    <t>SUNDAY ODOH</t>
  </si>
  <si>
    <t>SEC000338</t>
  </si>
  <si>
    <t>EZEENWA TRADING STORE</t>
  </si>
  <si>
    <t>SEC001034</t>
  </si>
  <si>
    <t>Fabest Stores (RME)</t>
  </si>
  <si>
    <t>SEC001041</t>
  </si>
  <si>
    <t>ECO INVESTMENT (RME)</t>
  </si>
  <si>
    <t>SEC001047</t>
  </si>
  <si>
    <t>D.C.E SUPER STORES(Stockist)</t>
  </si>
  <si>
    <t>SEC001082</t>
  </si>
  <si>
    <t>ABANI NNACHI</t>
  </si>
  <si>
    <t>SEC001089</t>
  </si>
  <si>
    <t>CELESTINE IWUCHUKWU</t>
  </si>
  <si>
    <t>SEC001092</t>
  </si>
  <si>
    <t>Sunny Best</t>
  </si>
  <si>
    <t>SEC001094</t>
  </si>
  <si>
    <t>Hillary Odoh Okafor</t>
  </si>
  <si>
    <t>SEC001100</t>
  </si>
  <si>
    <t>Elijah James Udoh</t>
  </si>
  <si>
    <t>SEC001102</t>
  </si>
  <si>
    <t>Innocent Okosi(Inoma Ventures)</t>
  </si>
  <si>
    <t>SEC001103</t>
  </si>
  <si>
    <t>Monday Nweka</t>
  </si>
  <si>
    <t>SEC001120</t>
  </si>
  <si>
    <t>Mallam Gamu (Stockiest)</t>
  </si>
  <si>
    <t>SEC001121</t>
  </si>
  <si>
    <t>OBIORA OGBONNA</t>
  </si>
  <si>
    <t>SEC001124</t>
  </si>
  <si>
    <t>UCHENNA SUNDAY OKOLI (UC STORES)</t>
  </si>
  <si>
    <t>SEC001125</t>
  </si>
  <si>
    <t>OSITA EZE</t>
  </si>
  <si>
    <t>SEC001128</t>
  </si>
  <si>
    <t>SUNNY VENTURES</t>
  </si>
  <si>
    <t>SEC001162</t>
  </si>
  <si>
    <t>R obinson Agibo (RME)</t>
  </si>
  <si>
    <t>SEC001166</t>
  </si>
  <si>
    <t>Ejike Eze (RME)</t>
  </si>
  <si>
    <t>SEC001177</t>
  </si>
  <si>
    <t>SEC001183</t>
  </si>
  <si>
    <t>Jinco Cosmestics</t>
  </si>
  <si>
    <t>SEC001187</t>
  </si>
  <si>
    <t>Tony Ezeata</t>
  </si>
  <si>
    <t>SEC001188</t>
  </si>
  <si>
    <t>B 11 Stores (Stockist)</t>
  </si>
  <si>
    <t>SEC001189</t>
  </si>
  <si>
    <t>Joseph Ugba (Stockist)</t>
  </si>
  <si>
    <t>SEC001230</t>
  </si>
  <si>
    <t>Freedom Ebosi</t>
  </si>
  <si>
    <t>SEC001231</t>
  </si>
  <si>
    <t>F.C.T.</t>
  </si>
  <si>
    <t>SEC001261</t>
  </si>
  <si>
    <t>OBINNA  CHRISTOPHER</t>
  </si>
  <si>
    <t>SEC001335</t>
  </si>
  <si>
    <t>Christopher  Okpe</t>
  </si>
  <si>
    <t>SEC001337</t>
  </si>
  <si>
    <t>Ignatius  Ani</t>
  </si>
  <si>
    <t>SEC001349</t>
  </si>
  <si>
    <t>Muonaka Achinemerem</t>
  </si>
  <si>
    <t>SEC001365</t>
  </si>
  <si>
    <t>Mfon Ndarake Udo (RME)</t>
  </si>
  <si>
    <t>SEC001389</t>
  </si>
  <si>
    <t>Abel Nnachi</t>
  </si>
  <si>
    <t>SEC001391</t>
  </si>
  <si>
    <t>Nnodim A. Nnodim</t>
  </si>
  <si>
    <t>SEC001393</t>
  </si>
  <si>
    <t>Charles Amadi</t>
  </si>
  <si>
    <t>SEC001431</t>
  </si>
  <si>
    <t>Monday Okorie</t>
  </si>
  <si>
    <t>SEC001432</t>
  </si>
  <si>
    <t>Akara Ugo</t>
  </si>
  <si>
    <t>SEC001607</t>
  </si>
  <si>
    <t>JUDE UWAKWE</t>
  </si>
  <si>
    <t>SEC001612</t>
  </si>
  <si>
    <t>MADAM   IK</t>
  </si>
  <si>
    <t>SEC001627</t>
  </si>
  <si>
    <t>Madam Kate (RME)</t>
  </si>
  <si>
    <t>SEC001832</t>
  </si>
  <si>
    <t>Chief Adariku Atita</t>
  </si>
  <si>
    <t>SEC001834</t>
  </si>
  <si>
    <t>Okafor Nweke Store</t>
  </si>
  <si>
    <t>SEC001892</t>
  </si>
  <si>
    <t>Akochi  Amobi</t>
  </si>
  <si>
    <t>SEC001922</t>
  </si>
  <si>
    <t>Eya Alphonsus (RME)</t>
  </si>
  <si>
    <t>SEC002022</t>
  </si>
  <si>
    <t>Ogozie Ekegba</t>
  </si>
  <si>
    <t>SEC002024</t>
  </si>
  <si>
    <t>Green Bazar</t>
  </si>
  <si>
    <t>SEC002044</t>
  </si>
  <si>
    <t>Blessing Odoemenam</t>
  </si>
  <si>
    <t>SEC002105</t>
  </si>
  <si>
    <t>Maria Okoye (RME)</t>
  </si>
  <si>
    <t>SEC002113</t>
  </si>
  <si>
    <t>C I O Investment</t>
  </si>
  <si>
    <t>SEC002218</t>
  </si>
  <si>
    <t>Menwe Ajie (RME)</t>
  </si>
  <si>
    <t>SEC002256</t>
  </si>
  <si>
    <t>OZ (RME)</t>
  </si>
  <si>
    <t>SEC002321</t>
  </si>
  <si>
    <t>Aleruchi Success Hope (RME)</t>
  </si>
  <si>
    <t>SEC002322</t>
  </si>
  <si>
    <t>Amaobi Dikeocha</t>
  </si>
  <si>
    <t>SEC002323</t>
  </si>
  <si>
    <t>Babaginda Shehu</t>
  </si>
  <si>
    <t>SEC002324</t>
  </si>
  <si>
    <t>BARIBOR</t>
  </si>
  <si>
    <t>SEC002326</t>
  </si>
  <si>
    <t>BENESTEVE</t>
  </si>
  <si>
    <t>SEC002339</t>
  </si>
  <si>
    <t>Eze Stanley (Stockist)</t>
  </si>
  <si>
    <t>SEC002341</t>
  </si>
  <si>
    <t>FIDELIS EZE (RME)</t>
  </si>
  <si>
    <t>SEC002349</t>
  </si>
  <si>
    <t>Juda (Stockist)</t>
  </si>
  <si>
    <t>SEC002352</t>
  </si>
  <si>
    <t>LINUS NWACHUKWU (RME)</t>
  </si>
  <si>
    <t>SEC002353</t>
  </si>
  <si>
    <t>LUCKY MGBASU KOH</t>
  </si>
  <si>
    <t>SEC002361</t>
  </si>
  <si>
    <t>NNABIKE ASOGWA (RME)</t>
  </si>
  <si>
    <t>SEC002367</t>
  </si>
  <si>
    <t>OZ (CHIGOZIE UBADINMA) (RME)</t>
  </si>
  <si>
    <t>SEC002378</t>
  </si>
  <si>
    <t>USMAN SOKOTO</t>
  </si>
  <si>
    <t>SEC002474</t>
  </si>
  <si>
    <t>Tasiu Yakubu (RME)</t>
  </si>
  <si>
    <t>SEC002475</t>
  </si>
  <si>
    <t>Donatus Anyanwu (RME)</t>
  </si>
  <si>
    <t>SEC002476</t>
  </si>
  <si>
    <t>Nkechi Achugwu (RME)</t>
  </si>
  <si>
    <t>SEC002481</t>
  </si>
  <si>
    <t>Cletus  Edem Utin (RME)</t>
  </si>
  <si>
    <t>SEC002488</t>
  </si>
  <si>
    <t>Chukwuma Peter (RME)</t>
  </si>
  <si>
    <t>SEC002499</t>
  </si>
  <si>
    <t>Madam OZ (RME)</t>
  </si>
  <si>
    <t>SEC002510</t>
  </si>
  <si>
    <t>Chidiebere Igboanugo (RME)</t>
  </si>
  <si>
    <t>SEC002511</t>
  </si>
  <si>
    <t>Titus Chibuoke (RME)</t>
  </si>
  <si>
    <t>SEC002515</t>
  </si>
  <si>
    <t>Innocent Okeke (RME)</t>
  </si>
  <si>
    <t>SEC002523</t>
  </si>
  <si>
    <t>SEC002524</t>
  </si>
  <si>
    <t>Elias Uzonu</t>
  </si>
  <si>
    <t>SEC002532</t>
  </si>
  <si>
    <t>Edobong Godwin</t>
  </si>
  <si>
    <t>SEC002543</t>
  </si>
  <si>
    <t>Victor</t>
  </si>
  <si>
    <t>SEC002562</t>
  </si>
  <si>
    <t>Ebis Obasi</t>
  </si>
  <si>
    <t>SEC002564</t>
  </si>
  <si>
    <t>MADAM MANAGER STORE</t>
  </si>
  <si>
    <t>SEC002567</t>
  </si>
  <si>
    <t>Ms Blessing Ukaia</t>
  </si>
  <si>
    <t>SEC002579</t>
  </si>
  <si>
    <t>Austin Joseph</t>
  </si>
  <si>
    <t>SEC002598</t>
  </si>
  <si>
    <t>Ahmed Sumaila (RME)</t>
  </si>
  <si>
    <t>SEC002607</t>
  </si>
  <si>
    <t>Mr.Onyekachi Nwokocha</t>
  </si>
  <si>
    <t>SEC002638</t>
  </si>
  <si>
    <t>MR. OKAFOR</t>
  </si>
  <si>
    <t>SEC002640</t>
  </si>
  <si>
    <t>Ignatus Ekpeha</t>
  </si>
  <si>
    <t>SEC002641</t>
  </si>
  <si>
    <t>James Guma</t>
  </si>
  <si>
    <t>SEC002663</t>
  </si>
  <si>
    <t>Nneyen Amanam</t>
  </si>
  <si>
    <t>SEC002669</t>
  </si>
  <si>
    <t>EMMAUEL OBIEFUNA</t>
  </si>
  <si>
    <t>SEC002739</t>
  </si>
  <si>
    <t>Chidinso Stores</t>
  </si>
  <si>
    <t>SEC002775</t>
  </si>
  <si>
    <t>Jimmy I. Jimmy</t>
  </si>
  <si>
    <t>SEC002780</t>
  </si>
  <si>
    <t>JUDE</t>
  </si>
  <si>
    <t>SEC002801</t>
  </si>
  <si>
    <t>Jude Azamonye (RME)</t>
  </si>
  <si>
    <t>SEC002808</t>
  </si>
  <si>
    <t>Ejikson Global Ventures</t>
  </si>
  <si>
    <t>SEC003228</t>
  </si>
  <si>
    <t>MOHAMMED ALI</t>
  </si>
  <si>
    <t>SEC003247</t>
  </si>
  <si>
    <t>CHIDI ASOGWA</t>
  </si>
  <si>
    <t>SEC003258</t>
  </si>
  <si>
    <t>Uzo Walu Store (RME)</t>
  </si>
  <si>
    <t>SEC003259</t>
  </si>
  <si>
    <t>Maureen Chukwu (RME)</t>
  </si>
  <si>
    <t>SEC003315</t>
  </si>
  <si>
    <t>Sunday Aneke</t>
  </si>
  <si>
    <t>SEC003321</t>
  </si>
  <si>
    <t>Mama Daniel</t>
  </si>
  <si>
    <t>SEC003322</t>
  </si>
  <si>
    <t>SEC003325</t>
  </si>
  <si>
    <t>Madam Gladys Ahara</t>
  </si>
  <si>
    <t>SEC003420</t>
  </si>
  <si>
    <t>DANIEL BRISIBE</t>
  </si>
  <si>
    <t>SWC0033</t>
  </si>
  <si>
    <t>Madam Rosemary</t>
  </si>
  <si>
    <t>SWC0040</t>
  </si>
  <si>
    <t>CY Stores</t>
  </si>
  <si>
    <t>SWC0045</t>
  </si>
  <si>
    <t>Iya Abedeen</t>
  </si>
  <si>
    <t>SWC0049</t>
  </si>
  <si>
    <t>Omo Eko</t>
  </si>
  <si>
    <t>SWC0865</t>
  </si>
  <si>
    <t>Iya Ibeji (Stockiest)</t>
  </si>
  <si>
    <t>SWC0873</t>
  </si>
  <si>
    <t>Samtex Supermart</t>
  </si>
  <si>
    <t>SWC0874</t>
  </si>
  <si>
    <t>Donas Stores</t>
  </si>
  <si>
    <t>SWC0881</t>
  </si>
  <si>
    <t>Stephen Supermart</t>
  </si>
  <si>
    <t>SWC0882</t>
  </si>
  <si>
    <t>Desmond Ubeh</t>
  </si>
  <si>
    <t>SWC0888</t>
  </si>
  <si>
    <t>Ejike Nnamani (Stockiest)</t>
  </si>
  <si>
    <t>SWC0923</t>
  </si>
  <si>
    <t>Iya Toheeb</t>
  </si>
  <si>
    <t>SWC0926</t>
  </si>
  <si>
    <t>Shasiyat Oyibo</t>
  </si>
  <si>
    <t>SWC0968</t>
  </si>
  <si>
    <t>Mrs Akaparo</t>
  </si>
  <si>
    <t>SWC0972</t>
  </si>
  <si>
    <t>Christopher Onugwu</t>
  </si>
  <si>
    <t>SWC0973</t>
  </si>
  <si>
    <t>Monday Onu-Omi</t>
  </si>
  <si>
    <t>SWC1009</t>
  </si>
  <si>
    <t>Celemore Stores</t>
  </si>
  <si>
    <t>SWC1032</t>
  </si>
  <si>
    <t>ENDURANCE VENTURE</t>
  </si>
  <si>
    <t>SWC1051</t>
  </si>
  <si>
    <t>BABA ISA</t>
  </si>
  <si>
    <t>SWC1086</t>
  </si>
  <si>
    <t>Mallam Ayuba (RME)</t>
  </si>
  <si>
    <t>SWC1088</t>
  </si>
  <si>
    <t>Alex Provision Stores (RME)</t>
  </si>
  <si>
    <t>SWC1107</t>
  </si>
  <si>
    <t>IYA FOLLY</t>
  </si>
  <si>
    <t>SWC1110</t>
  </si>
  <si>
    <t>MRS IDOWU JUMILAT</t>
  </si>
  <si>
    <t>SWC1118</t>
  </si>
  <si>
    <t>IYA LAYI</t>
  </si>
  <si>
    <t>SWC1129</t>
  </si>
  <si>
    <t>Abosede Chukwuma</t>
  </si>
  <si>
    <t>SWC1205</t>
  </si>
  <si>
    <t>Ojo Alao Ales</t>
  </si>
  <si>
    <t>SWC1235</t>
  </si>
  <si>
    <t>Rita Egbuonu</t>
  </si>
  <si>
    <t>SWC1236</t>
  </si>
  <si>
    <t>Felix Onu</t>
  </si>
  <si>
    <t>SWC1412</t>
  </si>
  <si>
    <t>Alaje ventures (RME)</t>
  </si>
  <si>
    <t>SWC1685</t>
  </si>
  <si>
    <t>TEE &amp; KAY</t>
  </si>
  <si>
    <t>SWC1699</t>
  </si>
  <si>
    <t>Iya Alimot</t>
  </si>
  <si>
    <t>SWC1700</t>
  </si>
  <si>
    <t>SWC1807</t>
  </si>
  <si>
    <t>B. FORTUNE</t>
  </si>
  <si>
    <t>SWC1816</t>
  </si>
  <si>
    <t>Madam Sandra (RME)</t>
  </si>
  <si>
    <t>SWC1818</t>
  </si>
  <si>
    <t>Madam Isaac Chukwudike (RME)</t>
  </si>
  <si>
    <t>SWC1823</t>
  </si>
  <si>
    <t>Mr Pauluns Store (RME)</t>
  </si>
  <si>
    <t>SWC1832</t>
  </si>
  <si>
    <t>Silas Deborah (RME)</t>
  </si>
  <si>
    <t>SWC1834</t>
  </si>
  <si>
    <t>OLA IYA  (RME)</t>
  </si>
  <si>
    <t>SWC1845</t>
  </si>
  <si>
    <t>MRS ALAYO (RME)</t>
  </si>
  <si>
    <t>SWC1865</t>
  </si>
  <si>
    <t>Abidemi Arowolo (RME)</t>
  </si>
  <si>
    <t>SWC1879</t>
  </si>
  <si>
    <t>Friday Store</t>
  </si>
  <si>
    <t>SWC1880</t>
  </si>
  <si>
    <t>Patience Okuh</t>
  </si>
  <si>
    <t>SWC2017</t>
  </si>
  <si>
    <t>Tobico Super Market (RME)</t>
  </si>
  <si>
    <t>SWC2018</t>
  </si>
  <si>
    <t>Alihaji Zakari (RME)</t>
  </si>
  <si>
    <t>SWC2019</t>
  </si>
  <si>
    <t>Mrs Kulu (RME)</t>
  </si>
  <si>
    <t>SWC2020</t>
  </si>
  <si>
    <t>Hauwa Ishak (RME)</t>
  </si>
  <si>
    <t>SWC2040</t>
  </si>
  <si>
    <t>Folake Seweje (RME)</t>
  </si>
  <si>
    <t>SWC2074</t>
  </si>
  <si>
    <t>Oliver Supermarket</t>
  </si>
  <si>
    <t>SWC2079</t>
  </si>
  <si>
    <t xml:space="preserve"> Pray Hard</t>
  </si>
  <si>
    <t>SWC2080</t>
  </si>
  <si>
    <t xml:space="preserve"> Mrs. Emmanuel</t>
  </si>
  <si>
    <t>SWC2081</t>
  </si>
  <si>
    <t xml:space="preserve"> Joe Eleyebili</t>
  </si>
  <si>
    <t>SWC2082</t>
  </si>
  <si>
    <t xml:space="preserve"> Ugwuanyi &amp; Sons</t>
  </si>
  <si>
    <t>SWC2101</t>
  </si>
  <si>
    <t>IYA NOFIU</t>
  </si>
  <si>
    <t>SWC2105</t>
  </si>
  <si>
    <t>Iya Aminat</t>
  </si>
  <si>
    <t>SWC2120</t>
  </si>
  <si>
    <t>Felix Omeye</t>
  </si>
  <si>
    <t>SWC2124</t>
  </si>
  <si>
    <t>Mrs  Esse Kugbedi</t>
  </si>
  <si>
    <t>SWC2135</t>
  </si>
  <si>
    <t>James Sabo</t>
  </si>
  <si>
    <t>SWC2136</t>
  </si>
  <si>
    <t>Madam Gloria</t>
  </si>
  <si>
    <t>SWC2137</t>
  </si>
  <si>
    <t>Pillar Bliss Enterprise</t>
  </si>
  <si>
    <t>SWC2171</t>
  </si>
  <si>
    <t>Michael Asama</t>
  </si>
  <si>
    <t>SWC2174</t>
  </si>
  <si>
    <t>Lady Jane Integrated</t>
  </si>
  <si>
    <t>SWC2185</t>
  </si>
  <si>
    <t>Sunday Amule</t>
  </si>
  <si>
    <t>SWC2186</t>
  </si>
  <si>
    <t>Ololo Benneth</t>
  </si>
  <si>
    <t>SWC2190</t>
  </si>
  <si>
    <t>Austin Odo</t>
  </si>
  <si>
    <t>SWC2194</t>
  </si>
  <si>
    <t>Mrs Blessing Edosomwan</t>
  </si>
  <si>
    <t>SWC2200</t>
  </si>
  <si>
    <t>Madam Evelyn</t>
  </si>
  <si>
    <t>SWC2202</t>
  </si>
  <si>
    <t>Mr Friday Itikun</t>
  </si>
  <si>
    <t>SWC2203</t>
  </si>
  <si>
    <t>Otega Super Store</t>
  </si>
  <si>
    <t>SWC2212</t>
  </si>
  <si>
    <t>Dendark Concept</t>
  </si>
  <si>
    <t>SWC2217</t>
  </si>
  <si>
    <t>Sunday Oloyede</t>
  </si>
  <si>
    <t>SWC2219</t>
  </si>
  <si>
    <t>Mr Sunny Ogbeide</t>
  </si>
  <si>
    <t>SWC2259</t>
  </si>
  <si>
    <t>Mmaduabuchi Odoh</t>
  </si>
  <si>
    <t>SWC2262</t>
  </si>
  <si>
    <t>Alhaja Alapadi</t>
  </si>
  <si>
    <t>SWC2264</t>
  </si>
  <si>
    <t>Alhaji Yakubu Isiaka</t>
  </si>
  <si>
    <t>SWC2266</t>
  </si>
  <si>
    <t>Karimu Amina</t>
  </si>
  <si>
    <t>SWC2271</t>
  </si>
  <si>
    <t>larry happy</t>
  </si>
  <si>
    <t>SWC2274</t>
  </si>
  <si>
    <t>Oba Ndi Igbo Nig. Ltd.</t>
  </si>
  <si>
    <t>SWC2318</t>
  </si>
  <si>
    <t>BDT VENTURES</t>
  </si>
  <si>
    <t>SWC2336</t>
  </si>
  <si>
    <t>SWC2348</t>
  </si>
  <si>
    <t>Jude Stores (RME)</t>
  </si>
  <si>
    <t>SWC2356</t>
  </si>
  <si>
    <t>Amos Abu</t>
  </si>
  <si>
    <t>SWC2360</t>
  </si>
  <si>
    <t>Godwin Provision Store Venture</t>
  </si>
  <si>
    <t>SWC2361</t>
  </si>
  <si>
    <t>Kumuyi Sore</t>
  </si>
  <si>
    <t>SWC2638</t>
  </si>
  <si>
    <t>Portable Heritage</t>
  </si>
  <si>
    <t>SWC2662</t>
  </si>
  <si>
    <t>Iya Dada (RME)</t>
  </si>
  <si>
    <t>SWC2737</t>
  </si>
  <si>
    <t>Francis Nwakwe</t>
  </si>
  <si>
    <t>SWC2738</t>
  </si>
  <si>
    <t>OLORUNWA STORES</t>
  </si>
  <si>
    <t>SWC2746</t>
  </si>
  <si>
    <t>Elohor Supermarket</t>
  </si>
  <si>
    <t>SWC2753</t>
  </si>
  <si>
    <t>Owoeye Ayodeji</t>
  </si>
  <si>
    <t>SWC2755</t>
  </si>
  <si>
    <t>Benzoro Store</t>
  </si>
  <si>
    <t>SWC2801</t>
  </si>
  <si>
    <t>Eyitayo Ventures - RME</t>
  </si>
  <si>
    <t>SWC2804</t>
  </si>
  <si>
    <t>Chinedu Store - RME</t>
  </si>
  <si>
    <t>WCDA004810</t>
  </si>
  <si>
    <t>Alh Karam Ali</t>
  </si>
  <si>
    <t>WCDA004813</t>
  </si>
  <si>
    <t>Aliyu Kamba</t>
  </si>
  <si>
    <t>WCDA004814</t>
  </si>
  <si>
    <t>Lawali Kangiwa</t>
  </si>
  <si>
    <t>WCDA004822</t>
  </si>
  <si>
    <t>UMARU USMAN GWOZA</t>
  </si>
  <si>
    <t>WCDA004829</t>
  </si>
  <si>
    <t>ZAKI TAMBUWAL</t>
  </si>
  <si>
    <t>WCDA004831</t>
  </si>
  <si>
    <t>Aminu Bitchi (Stockist)</t>
  </si>
  <si>
    <t>WCFA000156</t>
  </si>
  <si>
    <t>S.K Awe</t>
  </si>
  <si>
    <t>WCFA000157</t>
  </si>
  <si>
    <t>Sadiq Haruna</t>
  </si>
  <si>
    <t>WCFA000158</t>
  </si>
  <si>
    <t>Mamudu Abu</t>
  </si>
  <si>
    <t>WCFA000159</t>
  </si>
  <si>
    <t>Paul Ovieba</t>
  </si>
  <si>
    <t>WCFA000673</t>
  </si>
  <si>
    <t>Anayo Oguonu(stockist)</t>
  </si>
  <si>
    <t>WCFA000676</t>
  </si>
  <si>
    <t>Anene John Agbasionine</t>
  </si>
  <si>
    <t>WCFA000683</t>
  </si>
  <si>
    <t>Famous Onome (stockist)</t>
  </si>
  <si>
    <t>WCFA000684</t>
  </si>
  <si>
    <t>Hycent Chukwu (stockist)</t>
  </si>
  <si>
    <t>WCFA000685</t>
  </si>
  <si>
    <t>Pioneer Stores (stockist)</t>
  </si>
  <si>
    <t>WCFA000686</t>
  </si>
  <si>
    <t>Iya Fayisa  (stockist)</t>
  </si>
  <si>
    <t>WCJA000412</t>
  </si>
  <si>
    <t>ALHAJI DANKANI (RME)</t>
  </si>
  <si>
    <t>MBC003373</t>
  </si>
  <si>
    <t>Angela Nnaji</t>
  </si>
  <si>
    <t>MBC003399</t>
  </si>
  <si>
    <t>Alh. Adamu Abubakar Bali</t>
  </si>
  <si>
    <t>Partner</t>
  </si>
  <si>
    <t>Stockist</t>
  </si>
  <si>
    <t>Pray Hard</t>
  </si>
  <si>
    <t>Ugwuanyi &amp; Sons</t>
  </si>
  <si>
    <t>SWC2308</t>
  </si>
  <si>
    <t>Adeyinka Ayo</t>
  </si>
  <si>
    <t>BDT Ventures</t>
  </si>
  <si>
    <t>SWC2182</t>
  </si>
  <si>
    <t>JOY BAYFUN NIG LTD</t>
  </si>
  <si>
    <t>Owoeye Ayodeji I.</t>
  </si>
  <si>
    <t>Chinedu Store</t>
  </si>
  <si>
    <t>SWC1052</t>
  </si>
  <si>
    <t>Alhaja Adija Kubura</t>
  </si>
  <si>
    <t>RCP000045</t>
  </si>
  <si>
    <t>Alhaja Alaranse (Stockiest)</t>
  </si>
  <si>
    <t>SWC1270</t>
  </si>
  <si>
    <t>IYA DAMMY</t>
  </si>
  <si>
    <t>SWC1812</t>
  </si>
  <si>
    <t>Iya Faruq (RME)</t>
  </si>
  <si>
    <t>SWC1245</t>
  </si>
  <si>
    <t>IYA IBEJI</t>
  </si>
  <si>
    <t>SWC0953</t>
  </si>
  <si>
    <t>Iya Jossy (Stockiest)</t>
  </si>
  <si>
    <t>SWC0955</t>
  </si>
  <si>
    <t>IYA NIYI</t>
  </si>
  <si>
    <t>SWC2242</t>
  </si>
  <si>
    <t>MADAM GOODLUCK</t>
  </si>
  <si>
    <t>SWC0954</t>
  </si>
  <si>
    <t>Mr. Idowu</t>
  </si>
  <si>
    <t>SWC0951</t>
  </si>
  <si>
    <t>MRS PAUL</t>
  </si>
  <si>
    <t>SWC2297</t>
  </si>
  <si>
    <t>SWC2687</t>
  </si>
  <si>
    <t>Iya Bose</t>
  </si>
  <si>
    <t>Olorunwa Stores</t>
  </si>
  <si>
    <t>SWC1120</t>
  </si>
  <si>
    <t>ALH. LIMOTA BASIRI</t>
  </si>
  <si>
    <t>SWC2265</t>
  </si>
  <si>
    <t>Boss Internationl Ventures</t>
  </si>
  <si>
    <t>SWC2338</t>
  </si>
  <si>
    <t>Iya Blessing</t>
  </si>
  <si>
    <t>SWC2337</t>
  </si>
  <si>
    <t>Iya Fathia</t>
  </si>
  <si>
    <t>Iya Fayisa (stockist)</t>
  </si>
  <si>
    <t>SWC1117</t>
  </si>
  <si>
    <t>IYA ISIAKA</t>
  </si>
  <si>
    <t>SWC1114</t>
  </si>
  <si>
    <t>IYA SUNDAY</t>
  </si>
  <si>
    <t>SWC0957</t>
  </si>
  <si>
    <t>Mama Jemila</t>
  </si>
  <si>
    <t>WCFA000688</t>
  </si>
  <si>
    <t>Mr John (stockist)</t>
  </si>
  <si>
    <t>SWC1712</t>
  </si>
  <si>
    <t>Mr.Kamorudeen (RME)</t>
  </si>
  <si>
    <t>SWC0933</t>
  </si>
  <si>
    <t>OGB Ventures</t>
  </si>
  <si>
    <t>SWC2309</t>
  </si>
  <si>
    <t>SWC2840</t>
  </si>
  <si>
    <t>LAC0674</t>
  </si>
  <si>
    <t>ALHAJA BALOGUN STORE</t>
  </si>
  <si>
    <t>LAC0671</t>
  </si>
  <si>
    <t>Allah Dey(Stockist)</t>
  </si>
  <si>
    <t>LAC1961</t>
  </si>
  <si>
    <t>Funmilayo Hassan</t>
  </si>
  <si>
    <t>SEC000028</t>
  </si>
  <si>
    <t>Ecowas (Stockist)</t>
  </si>
  <si>
    <t>SEC001384</t>
  </si>
  <si>
    <t>Felicia Ayo</t>
  </si>
  <si>
    <t>SEC001396</t>
  </si>
  <si>
    <t>Micheal Udo</t>
  </si>
  <si>
    <t>SEC003369</t>
  </si>
  <si>
    <t>SEC000064</t>
  </si>
  <si>
    <t>SEC003425</t>
  </si>
  <si>
    <t>Mrs Ugochi Uzoma</t>
  </si>
  <si>
    <t>SEC002484</t>
  </si>
  <si>
    <t>John Nwoba (RME)</t>
  </si>
  <si>
    <t>SEC003311</t>
  </si>
  <si>
    <t>Gabriel Uwa</t>
  </si>
  <si>
    <t>Christopher Okpe</t>
  </si>
  <si>
    <t>Ignatius Ani</t>
  </si>
  <si>
    <t>MADAM IK</t>
  </si>
  <si>
    <t>Mega Partner</t>
  </si>
  <si>
    <t>SEC001336</t>
  </si>
  <si>
    <t>Simon Kamah</t>
  </si>
  <si>
    <t>Alelochi Success Hope</t>
  </si>
  <si>
    <t>SEC002355</t>
  </si>
  <si>
    <t>Mike Olisa</t>
  </si>
  <si>
    <t>SEC001229</t>
  </si>
  <si>
    <t>Ogbonna Azza</t>
  </si>
  <si>
    <t>MBC002718</t>
  </si>
  <si>
    <t>Hayaks Akwanga</t>
  </si>
  <si>
    <t>MBC003274</t>
  </si>
  <si>
    <t>Leo Provisions</t>
  </si>
  <si>
    <t>MBC003276</t>
  </si>
  <si>
    <t>Ngene Ifeancho stanley</t>
  </si>
  <si>
    <t>MBC003370</t>
  </si>
  <si>
    <t>Rabiu Musa</t>
  </si>
  <si>
    <t>MBC003368</t>
  </si>
  <si>
    <t>Nasiru Mohammed</t>
  </si>
  <si>
    <t>MBC003277</t>
  </si>
  <si>
    <t>Monaco shopping complex</t>
  </si>
  <si>
    <t>MBC001445</t>
  </si>
  <si>
    <t>Alh Abdullahi Gube</t>
  </si>
  <si>
    <t>MBC003281</t>
  </si>
  <si>
    <t>Alh Mohammed</t>
  </si>
  <si>
    <t>MBC002670</t>
  </si>
  <si>
    <t>Christian store (RME)</t>
  </si>
  <si>
    <t>MBC001068</t>
  </si>
  <si>
    <t>Alh Isah</t>
  </si>
  <si>
    <t>MBC001907</t>
  </si>
  <si>
    <t>Alh.  Bello Abdullahi</t>
  </si>
  <si>
    <t>MBC001633</t>
  </si>
  <si>
    <t>Alhaji Umaru Manigi RME</t>
  </si>
  <si>
    <t>MBC002321</t>
  </si>
  <si>
    <t>Aliyu Bello</t>
  </si>
  <si>
    <t>MBC001629</t>
  </si>
  <si>
    <t>Mr Oliver RME</t>
  </si>
  <si>
    <t>MBC001628</t>
  </si>
  <si>
    <t>Mr Williams RME</t>
  </si>
  <si>
    <t>MBC001564</t>
  </si>
  <si>
    <t>Stanley Eze (RME)</t>
  </si>
  <si>
    <t>MBC003323</t>
  </si>
  <si>
    <t>MBC003324</t>
  </si>
  <si>
    <t>MBC003347</t>
  </si>
  <si>
    <t>MBC001387</t>
  </si>
  <si>
    <t>Alhaji Sahabi</t>
  </si>
  <si>
    <t>MBC003363</t>
  </si>
  <si>
    <t>Mama Favour</t>
  </si>
  <si>
    <t>MBC003381</t>
  </si>
  <si>
    <t>Abuchi Okoro</t>
  </si>
  <si>
    <t>MBC003410</t>
  </si>
  <si>
    <t>MBC003374</t>
  </si>
  <si>
    <t>MBC003380</t>
  </si>
  <si>
    <t>SWC1231</t>
  </si>
  <si>
    <t>Adegboye Ola</t>
  </si>
  <si>
    <t>SWC1008</t>
  </si>
  <si>
    <t>Donatus Omenyi</t>
  </si>
  <si>
    <t>OLA IYA (RME)</t>
  </si>
  <si>
    <t>SWC1050</t>
  </si>
  <si>
    <t>Seun Adeyemi</t>
  </si>
  <si>
    <t>Silas Deborah</t>
  </si>
  <si>
    <t>MBC000064</t>
  </si>
  <si>
    <t>ADOLPHUS NWAKOZOR (Stockist)</t>
  </si>
  <si>
    <t>Alex bali</t>
  </si>
  <si>
    <t>MBC002950</t>
  </si>
  <si>
    <t>Alh Babagida Imam</t>
  </si>
  <si>
    <t>MBC002951</t>
  </si>
  <si>
    <t>Alh Musa Bogobiri</t>
  </si>
  <si>
    <t>MBC001412</t>
  </si>
  <si>
    <t>Alhaji Adamu Darazo</t>
  </si>
  <si>
    <t>MBC000618</t>
  </si>
  <si>
    <t>ALHAJI USMAN Kirfi</t>
  </si>
  <si>
    <t>MBC000065</t>
  </si>
  <si>
    <t>MR VINCENT OJUKWU</t>
  </si>
  <si>
    <t>MBC000480</t>
  </si>
  <si>
    <t>MR. IK</t>
  </si>
  <si>
    <t>MBC001285</t>
  </si>
  <si>
    <t>Mr. Mark M.</t>
  </si>
  <si>
    <t>Obinna Mca (Obinna Mark)</t>
  </si>
  <si>
    <t>MBC001413</t>
  </si>
  <si>
    <t>SALISU GARBA</t>
  </si>
  <si>
    <t>MBC001662</t>
  </si>
  <si>
    <t>MBC003018</t>
  </si>
  <si>
    <t>MBC003398</t>
  </si>
  <si>
    <t>Bitrus Ugwoke Chigozie</t>
  </si>
  <si>
    <t>MBC002723</t>
  </si>
  <si>
    <t>Alh Babangida RME</t>
  </si>
  <si>
    <t>RCJA000420</t>
  </si>
  <si>
    <t>Bala Ribah (Stockist)</t>
  </si>
  <si>
    <t>MBC002086</t>
  </si>
  <si>
    <t>Emmanuel Uche</t>
  </si>
  <si>
    <t>Hassana Hasan</t>
  </si>
  <si>
    <t>MBC002981</t>
  </si>
  <si>
    <t>Jude Ayog (RME)</t>
  </si>
  <si>
    <t>MBC002805</t>
  </si>
  <si>
    <t>Umar Hassan RME</t>
  </si>
  <si>
    <t>MBC001626</t>
  </si>
  <si>
    <t>Umaru sani RME</t>
  </si>
  <si>
    <t>MBC003334</t>
  </si>
  <si>
    <t>MBC003027</t>
  </si>
  <si>
    <t>MBC003320</t>
  </si>
  <si>
    <t>MBC003348</t>
  </si>
  <si>
    <t>NTC1774</t>
  </si>
  <si>
    <t>Ahmed Nagaya Haruna</t>
  </si>
  <si>
    <t>NTC0047</t>
  </si>
  <si>
    <t>Alh Uba</t>
  </si>
  <si>
    <t>WCDA000809</t>
  </si>
  <si>
    <t>Alhaji Danlami Abdullahi</t>
  </si>
  <si>
    <t>NTC0048</t>
  </si>
  <si>
    <t>Danladi Gaiya</t>
  </si>
  <si>
    <t>NTC1252</t>
  </si>
  <si>
    <t>Madam Eze (Stockiest)</t>
  </si>
  <si>
    <t>NTC1940</t>
  </si>
  <si>
    <t>MR. IGNITUS MANDELA</t>
  </si>
  <si>
    <t>NTC1941</t>
  </si>
  <si>
    <t>MR. JUDE</t>
  </si>
  <si>
    <t>NTC0758</t>
  </si>
  <si>
    <t>NURA BASHIR</t>
  </si>
  <si>
    <t>NTC1902</t>
  </si>
  <si>
    <t>Rabiu Buba</t>
  </si>
  <si>
    <t>NTC2239</t>
  </si>
  <si>
    <t>NTC2254</t>
  </si>
  <si>
    <t>NTC2275</t>
  </si>
  <si>
    <t>NTC1723</t>
  </si>
  <si>
    <t>ABDULLAHI MOHAMMED BALA</t>
  </si>
  <si>
    <t>NTC1980</t>
  </si>
  <si>
    <t>Abubakar Adam</t>
  </si>
  <si>
    <t>NTC1095</t>
  </si>
  <si>
    <t>Alh Kabiru Gurbin (RME)</t>
  </si>
  <si>
    <t>NTC0057</t>
  </si>
  <si>
    <t>Alh. Hassan Bakiyawa</t>
  </si>
  <si>
    <t>NTC1938</t>
  </si>
  <si>
    <t>Alh. Ibrahim Adamu</t>
  </si>
  <si>
    <t>NTC1939</t>
  </si>
  <si>
    <t>Alh. Nasiru Rice</t>
  </si>
  <si>
    <t>NTC1007</t>
  </si>
  <si>
    <t>BENJAMIN NNEBE</t>
  </si>
  <si>
    <t>NTC1915</t>
  </si>
  <si>
    <t>Haruna Abdullahi</t>
  </si>
  <si>
    <t>NTC1724</t>
  </si>
  <si>
    <t>Ibrahim Adamu (RME)</t>
  </si>
  <si>
    <t>WCDA000801</t>
  </si>
  <si>
    <t>LAWALI MORIKI</t>
  </si>
  <si>
    <t>NTC1537</t>
  </si>
  <si>
    <t>MAIKUDI RIMI</t>
  </si>
  <si>
    <t>NTC1787</t>
  </si>
  <si>
    <t>MUSA ASFORO</t>
  </si>
  <si>
    <t>NTC1914</t>
  </si>
  <si>
    <t>Oliver Ogwu (RME)</t>
  </si>
  <si>
    <t>NTC1061</t>
  </si>
  <si>
    <t>PRINCE CELESTINE EZE</t>
  </si>
  <si>
    <t>NTC0426</t>
  </si>
  <si>
    <t>SAIDU KAITA</t>
  </si>
  <si>
    <t>NTC1916</t>
  </si>
  <si>
    <t>Samson Smart Okwor</t>
  </si>
  <si>
    <t>NTC2263</t>
  </si>
  <si>
    <t>NTC1877</t>
  </si>
  <si>
    <t>Adamu Mohd. -Michika</t>
  </si>
  <si>
    <t>MBC001337</t>
  </si>
  <si>
    <t>MBC002684</t>
  </si>
  <si>
    <t>Alh Lawal Isiaka (RME)</t>
  </si>
  <si>
    <t>MBC002685</t>
  </si>
  <si>
    <t>Alh Mahido Guyuk (RME)</t>
  </si>
  <si>
    <t>Alhaji Dauda</t>
  </si>
  <si>
    <t>NTC1878</t>
  </si>
  <si>
    <t>Alhaji Mohammed - Maiha</t>
  </si>
  <si>
    <t>NTC1539</t>
  </si>
  <si>
    <t>Hajiya Umara</t>
  </si>
  <si>
    <t>NTC0611</t>
  </si>
  <si>
    <t>Madam Hadisa</t>
  </si>
  <si>
    <t>NTC0610</t>
  </si>
  <si>
    <t>Madam Mary</t>
  </si>
  <si>
    <t>MBC001344</t>
  </si>
  <si>
    <t>Mallam Nafiu</t>
  </si>
  <si>
    <t>NTC1920</t>
  </si>
  <si>
    <t>MUHAMMED LAMINU KULUWU</t>
  </si>
  <si>
    <t>MBC002687</t>
  </si>
  <si>
    <t>Musa Aliyu (RME)</t>
  </si>
  <si>
    <t>NTC1855</t>
  </si>
  <si>
    <t>USMAN GALI (RME)</t>
  </si>
  <si>
    <t>MBC003032</t>
  </si>
  <si>
    <t>NTC1526</t>
  </si>
  <si>
    <t>ABUBAKAR INFORMATION</t>
  </si>
  <si>
    <t>Alh Rabiu Bodinga (RME)</t>
  </si>
  <si>
    <t>NTC0168</t>
  </si>
  <si>
    <t>Alh. Bello Bodinga</t>
  </si>
  <si>
    <t>NTC0076</t>
  </si>
  <si>
    <t>ALH. MUSA LAMBIS</t>
  </si>
  <si>
    <t>NTC1909</t>
  </si>
  <si>
    <t>Alh. Umar Bagudo</t>
  </si>
  <si>
    <t>NTC0072</t>
  </si>
  <si>
    <t>BELLO SAYINNA</t>
  </si>
  <si>
    <t>NTC0077</t>
  </si>
  <si>
    <t>MURTALA BARDE</t>
  </si>
  <si>
    <t>NTC1923</t>
  </si>
  <si>
    <t>Nura Garba fari</t>
  </si>
  <si>
    <t>WCDA004812</t>
  </si>
  <si>
    <t>Shehu Tambuwal</t>
  </si>
  <si>
    <t>NTC1971</t>
  </si>
  <si>
    <t>Ahmad Uzairu</t>
  </si>
  <si>
    <t>Alh Musa Bogobri</t>
  </si>
  <si>
    <t>Modi Magagia (RME)</t>
  </si>
  <si>
    <t>Taiwo Opeyemi (RME)</t>
  </si>
  <si>
    <t>Mr Temim Tairu</t>
  </si>
  <si>
    <t>Akingbade Folukemi</t>
  </si>
  <si>
    <t>LAC3666</t>
  </si>
  <si>
    <t>SWC2869</t>
  </si>
  <si>
    <t>SWC2876</t>
  </si>
  <si>
    <t>MBC003427</t>
  </si>
  <si>
    <t>MBC003426</t>
  </si>
  <si>
    <t>MBC003366</t>
  </si>
  <si>
    <t>BY 25 ROLLS</t>
  </si>
  <si>
    <t>Pall Mall Boost</t>
  </si>
  <si>
    <t>L&amp;B stores</t>
  </si>
  <si>
    <t>Iya Jamiu- RME</t>
  </si>
  <si>
    <t>Simon  Kamah</t>
  </si>
  <si>
    <t>MBC002919</t>
  </si>
  <si>
    <t>Alh Sadi Idris (RME)</t>
  </si>
  <si>
    <t>SAADU HASSAN</t>
  </si>
  <si>
    <t>NGWU ONYEKA - RME</t>
  </si>
  <si>
    <t>Success Ventures -RME</t>
  </si>
  <si>
    <t>SWC2816</t>
  </si>
  <si>
    <t>Morufat Ayoola</t>
  </si>
  <si>
    <t>LAC3667</t>
  </si>
  <si>
    <t>Shivarest vnture Ltd</t>
  </si>
  <si>
    <t>LAC3675</t>
  </si>
  <si>
    <t>Holy water universal Resources-RME</t>
  </si>
  <si>
    <t>EMMANUEL AGRO</t>
  </si>
  <si>
    <t>SWC2872</t>
  </si>
  <si>
    <t>MUMMY NAFISAT - RME</t>
  </si>
  <si>
    <t>LAC3768</t>
  </si>
  <si>
    <t>PricePointe WS Club</t>
  </si>
  <si>
    <t>Fx Rate</t>
  </si>
  <si>
    <t>%Inc.</t>
  </si>
  <si>
    <t>Urban Credit Allocation</t>
  </si>
  <si>
    <t>Region</t>
  </si>
  <si>
    <t>Expected Credit Vol (cases)</t>
  </si>
  <si>
    <t>Credit Allocation</t>
  </si>
  <si>
    <t>Outstanding Credit repayment</t>
  </si>
  <si>
    <t>MB</t>
  </si>
  <si>
    <t>SE</t>
  </si>
  <si>
    <t>SW</t>
  </si>
  <si>
    <t>NT</t>
  </si>
  <si>
    <t>Total</t>
  </si>
  <si>
    <r>
      <t xml:space="preserve">Total </t>
    </r>
    <r>
      <rPr>
        <b/>
        <sz val="11"/>
        <color rgb="FFFF0000"/>
        <rFont val="Calibri"/>
        <family val="2"/>
      </rPr>
      <t>£</t>
    </r>
  </si>
  <si>
    <t>GBP</t>
  </si>
  <si>
    <t>Rural Credit Allocation</t>
  </si>
  <si>
    <t>Key Accounts Credit Allocation</t>
  </si>
  <si>
    <t>₦</t>
  </si>
  <si>
    <t>Total Credit Deployed</t>
  </si>
  <si>
    <t>Total Overdue</t>
  </si>
  <si>
    <t>Available balance</t>
  </si>
  <si>
    <t>Total KA Credit Pot GBP</t>
  </si>
  <si>
    <t>LAC3776</t>
  </si>
  <si>
    <t>LAC3729</t>
  </si>
  <si>
    <t>LAC3766</t>
  </si>
  <si>
    <t>Alhaji Yaya</t>
  </si>
  <si>
    <t>SWC2905</t>
  </si>
  <si>
    <t>Happiness Super Store</t>
  </si>
  <si>
    <t>SEC003489</t>
  </si>
  <si>
    <t>Patience Eze</t>
  </si>
  <si>
    <t>SEC002698</t>
  </si>
  <si>
    <t>SEC003550</t>
  </si>
  <si>
    <t>SEC002519</t>
  </si>
  <si>
    <t>Ndukwe Ozoemelam</t>
  </si>
  <si>
    <t>LOVETH George Etukudo</t>
  </si>
  <si>
    <t>Innocent Okosi</t>
  </si>
  <si>
    <t>EMMANUEL(Stockist)</t>
  </si>
  <si>
    <t>PARTNER</t>
  </si>
  <si>
    <t>SEC003563</t>
  </si>
  <si>
    <t>SEC003479</t>
  </si>
  <si>
    <t>Money Finish (Levinus Nwachi)</t>
  </si>
  <si>
    <t>PRINCE EZE OKWUDILI</t>
  </si>
  <si>
    <t>Ogbu Emma (RME)</t>
  </si>
  <si>
    <t>SEC002372</t>
  </si>
  <si>
    <t>SATURDAY CHARLES (RME)</t>
  </si>
  <si>
    <t>E.Henry Immaculate</t>
  </si>
  <si>
    <t>SWC2877</t>
  </si>
  <si>
    <t>Mrs. Emmanuel</t>
  </si>
  <si>
    <t>FANU SAMPSON(OLOPA)</t>
  </si>
  <si>
    <t>Olaosebikan Stores - RME</t>
  </si>
  <si>
    <t>Iya Funke - RME</t>
  </si>
  <si>
    <t>RCFA000672</t>
  </si>
  <si>
    <t>L&amp;B Stores</t>
  </si>
  <si>
    <t>Mr. Keneth (Stockist)</t>
  </si>
  <si>
    <t>Iya Fatia</t>
  </si>
  <si>
    <t>Mrs Fatimoh (Iya Rasheedat).</t>
  </si>
  <si>
    <t>MBC003474</t>
  </si>
  <si>
    <t>MBC003467</t>
  </si>
  <si>
    <t>MBC003454</t>
  </si>
  <si>
    <t>MBC003450</t>
  </si>
  <si>
    <t>MBC003369</t>
  </si>
  <si>
    <t>MBC003372</t>
  </si>
  <si>
    <t>MBC003371</t>
  </si>
  <si>
    <t>MBC003367</t>
  </si>
  <si>
    <t>MBC003283</t>
  </si>
  <si>
    <t>MBC003280</t>
  </si>
  <si>
    <t>MBC003279</t>
  </si>
  <si>
    <t>MBC003278</t>
  </si>
  <si>
    <t>MBC003273</t>
  </si>
  <si>
    <t>MBC003046</t>
  </si>
  <si>
    <t>MBC003045</t>
  </si>
  <si>
    <t>MBC003044</t>
  </si>
  <si>
    <t>MBC003043</t>
  </si>
  <si>
    <t>MBC001631</t>
  </si>
  <si>
    <t>MBC001559</t>
  </si>
  <si>
    <t>MBC001444</t>
  </si>
  <si>
    <t>MBC001903</t>
  </si>
  <si>
    <t>MBC002716</t>
  </si>
  <si>
    <t>MBC002715</t>
  </si>
  <si>
    <t>MBC002713</t>
  </si>
  <si>
    <t>MBC002668</t>
  </si>
  <si>
    <t>RCJA000429</t>
  </si>
  <si>
    <t>MBC002116</t>
  </si>
  <si>
    <t>MBC001906</t>
  </si>
  <si>
    <t>MBC001447</t>
  </si>
  <si>
    <t>MBC001446</t>
  </si>
  <si>
    <t>MBC002747</t>
  </si>
  <si>
    <t>MBC002671</t>
  </si>
  <si>
    <t>LIFTED STORES</t>
  </si>
  <si>
    <t>KC BEST (RME)</t>
  </si>
  <si>
    <t>Madam Bisi Iyiola</t>
  </si>
  <si>
    <t>Sani Mohammed</t>
  </si>
  <si>
    <t>Alhaji Abubakar- RME</t>
  </si>
  <si>
    <t>Mallam Awal - RME</t>
  </si>
  <si>
    <t>Chis best provision store</t>
  </si>
  <si>
    <t>Suleiman Abdullahi</t>
  </si>
  <si>
    <t>Hassan Saidu Gwarmai</t>
  </si>
  <si>
    <t>Anthony Igwe</t>
  </si>
  <si>
    <t>Happy Musa</t>
  </si>
  <si>
    <t>AL Brown venture</t>
  </si>
  <si>
    <t>Mode Marbera Trading Co.</t>
  </si>
  <si>
    <t>Mallam Mahiru Garuba (RME)</t>
  </si>
  <si>
    <t>Mr Johnson store - (RME)</t>
  </si>
  <si>
    <t>Mrs Grace Chiwuba - (RME)</t>
  </si>
  <si>
    <t>Mrs Nwachukwu</t>
  </si>
  <si>
    <t>Alhaji Umaru Manigi (RME)</t>
  </si>
  <si>
    <t>Alh Yusuf Mustapha</t>
  </si>
  <si>
    <t>Man Must Wack RME</t>
  </si>
  <si>
    <t>Mr Ifeanyi RME</t>
  </si>
  <si>
    <t>YAHAYA SAIDU</t>
  </si>
  <si>
    <t>MADUABUCHI OBI</t>
  </si>
  <si>
    <t>Mr Nwosu</t>
  </si>
  <si>
    <t>Stanley Onyebuch</t>
  </si>
  <si>
    <t>CYRIL CHUKWU (RME)</t>
  </si>
  <si>
    <t>SWC2031</t>
  </si>
  <si>
    <t>SWC2196</t>
  </si>
  <si>
    <t>SWC2207</t>
  </si>
  <si>
    <t>SWC1130</t>
  </si>
  <si>
    <t>SWC0962</t>
  </si>
  <si>
    <t>SWC0937</t>
  </si>
  <si>
    <t>O.C Ekweme</t>
  </si>
  <si>
    <t>Ugwu Valentine</t>
  </si>
  <si>
    <t>Nwogbodo Ifeayn</t>
  </si>
  <si>
    <t>CHIKA EZEMA</t>
  </si>
  <si>
    <t>EDU BRASIL INVESTMENT</t>
  </si>
  <si>
    <t>MBC003468</t>
  </si>
  <si>
    <t>MBC001667</t>
  </si>
  <si>
    <t>MBC002708</t>
  </si>
  <si>
    <t>Alh. Hussainin Kumo</t>
  </si>
  <si>
    <t>ALH. SABITU ABDULLAHI</t>
  </si>
  <si>
    <t>Uche Njoku</t>
  </si>
  <si>
    <t>THIANGO STORES</t>
  </si>
  <si>
    <t>Yusuf Mohd Nabardo</t>
  </si>
  <si>
    <t>MBC001565</t>
  </si>
  <si>
    <t>MBC001421</t>
  </si>
  <si>
    <t>MBC001401</t>
  </si>
  <si>
    <t>MBC001366</t>
  </si>
  <si>
    <t>MBC001320</t>
  </si>
  <si>
    <t>MBC001616</t>
  </si>
  <si>
    <t>ZICO INVESTMENT CO. NIG (RME)</t>
  </si>
  <si>
    <t>Umaedi Nnamani (RME)</t>
  </si>
  <si>
    <t>Mr Kenneth Anumbam - RME</t>
  </si>
  <si>
    <t>Obi and Sons</t>
  </si>
  <si>
    <t>Okwudili Emeka</t>
  </si>
  <si>
    <t>Emeka Dike</t>
  </si>
  <si>
    <t>Obitex Eze</t>
  </si>
  <si>
    <t>Isaac Eze</t>
  </si>
  <si>
    <t>Obinna Ifekanma</t>
  </si>
  <si>
    <t>NTC2328</t>
  </si>
  <si>
    <t>NTC2327</t>
  </si>
  <si>
    <t>NTC2315</t>
  </si>
  <si>
    <t>NTC2300</t>
  </si>
  <si>
    <t>NTC2295</t>
  </si>
  <si>
    <t>NTC2326</t>
  </si>
  <si>
    <t>NTC2316</t>
  </si>
  <si>
    <t>Mr. Jude Nwachukwu</t>
  </si>
  <si>
    <t>Alh. Dahiru Maigatari</t>
  </si>
  <si>
    <t>Alh Usman Wawaso</t>
  </si>
  <si>
    <t>Aliyu Umar</t>
  </si>
  <si>
    <t>Salmanu M Tukur</t>
  </si>
  <si>
    <t>Alh Isah Jibrin - RME</t>
  </si>
  <si>
    <t>Alh Arab Samaila - RME</t>
  </si>
  <si>
    <t>Ngwu Oyeka</t>
  </si>
  <si>
    <t>NTC2305</t>
  </si>
  <si>
    <t>NTC2331</t>
  </si>
  <si>
    <t>NTC2282</t>
  </si>
  <si>
    <t>NTC2271</t>
  </si>
  <si>
    <t>Alh Shuaibu Danmansir</t>
  </si>
  <si>
    <t>Alh. Haruna Jibiya</t>
  </si>
  <si>
    <t>Alh Dahiru Dutsinma</t>
  </si>
  <si>
    <t>Alh. Tasiu Wada</t>
  </si>
  <si>
    <t>ALH BABANGIDA ALIYU MUSA</t>
  </si>
  <si>
    <t>NTC003360</t>
  </si>
  <si>
    <t>NTC003359</t>
  </si>
  <si>
    <t>NTC003432</t>
  </si>
  <si>
    <t>MBC003439</t>
  </si>
  <si>
    <t>MBC003438</t>
  </si>
  <si>
    <t>MBC003432</t>
  </si>
  <si>
    <t>NTC2251</t>
  </si>
  <si>
    <t>NTC1946</t>
  </si>
  <si>
    <t>NTC2919</t>
  </si>
  <si>
    <t>NTC0569</t>
  </si>
  <si>
    <t>MBC002689</t>
  </si>
  <si>
    <t>MBC001418</t>
  </si>
  <si>
    <t>MBC000795</t>
  </si>
  <si>
    <t>MBC002686</t>
  </si>
  <si>
    <t>NTC1937</t>
  </si>
  <si>
    <t>Abubakar Muhammed Ganye</t>
  </si>
  <si>
    <t>Daniel Simi</t>
  </si>
  <si>
    <t>Danbaba Gombi</t>
  </si>
  <si>
    <t>Habu Gombi - RME</t>
  </si>
  <si>
    <t>Maulud Guyuk - RME</t>
  </si>
  <si>
    <t>Danbaba Gombi - RME</t>
  </si>
  <si>
    <t>Abubakar Mohd Ganye - RME</t>
  </si>
  <si>
    <t>Daniel Sini Song - RME</t>
  </si>
  <si>
    <t>Kefas Marghi Uba - RME</t>
  </si>
  <si>
    <t>Alh Ibrahim Maiha</t>
  </si>
  <si>
    <t>Alh. Shehu Abah Jada</t>
  </si>
  <si>
    <t>UMAN ABU GOMBI</t>
  </si>
  <si>
    <t>Shehu Abba Jada (RME)</t>
  </si>
  <si>
    <t>Amos Ayuba</t>
  </si>
  <si>
    <t>Aminu Musa Bargu</t>
  </si>
  <si>
    <t>Ali Mohammed</t>
  </si>
  <si>
    <t>Ibrahim Jibrila</t>
  </si>
  <si>
    <t>Baba Murtala</t>
  </si>
  <si>
    <t>Madam Jonah (RME)</t>
  </si>
  <si>
    <t>ALHAJI ALI BUKAR</t>
  </si>
  <si>
    <t>NTC2294</t>
  </si>
  <si>
    <t>NTC2293</t>
  </si>
  <si>
    <t>NTC2292</t>
  </si>
  <si>
    <t>Chika Bin</t>
  </si>
  <si>
    <t>Abubakar Kajiji</t>
  </si>
  <si>
    <t>Auwal Sani Sayyina</t>
  </si>
  <si>
    <t>Alh. Bello Sayinna</t>
  </si>
  <si>
    <t>Abubakar Ladan (RME)</t>
  </si>
  <si>
    <t>Alhaji Shehu Muazu</t>
  </si>
  <si>
    <t>Muntari Gwandu</t>
  </si>
  <si>
    <t>Iya Fatia - RME</t>
  </si>
  <si>
    <t>Alhaji Yaya - RME</t>
  </si>
  <si>
    <t>Henry Immaculate - RME</t>
  </si>
  <si>
    <t>Akingbade Folukemi (RME)</t>
  </si>
  <si>
    <t>OGBU EMMA (RME)</t>
  </si>
  <si>
    <t>Usman Wawaso - RME</t>
  </si>
  <si>
    <t>Active</t>
  </si>
  <si>
    <t>Status</t>
  </si>
  <si>
    <t>SEC003560</t>
  </si>
  <si>
    <t>Blessed GOD</t>
  </si>
  <si>
    <t>ACTIVE</t>
  </si>
  <si>
    <t>Inactive</t>
  </si>
  <si>
    <t>Rothmans Switch Indigo</t>
  </si>
  <si>
    <t>LAC3836</t>
  </si>
  <si>
    <t>Jay Investment</t>
  </si>
  <si>
    <t>Stockiest</t>
  </si>
  <si>
    <t>SWC2945</t>
  </si>
  <si>
    <t>Iya Dammy</t>
  </si>
  <si>
    <t>SWC2946</t>
  </si>
  <si>
    <t>Ibrahim Ahmad</t>
  </si>
  <si>
    <t>SWC2969</t>
  </si>
  <si>
    <t>Iya Dauda</t>
  </si>
  <si>
    <t>SWC2846</t>
  </si>
  <si>
    <t>Orelope Ventures</t>
  </si>
  <si>
    <t>SWC2973</t>
  </si>
  <si>
    <t>Mrs.Mutiyat Ajayi (RME)</t>
  </si>
  <si>
    <t>LAC3799</t>
  </si>
  <si>
    <t>Daily Need Supermarket</t>
  </si>
  <si>
    <t>LAC3853</t>
  </si>
  <si>
    <t>LAC3847</t>
  </si>
  <si>
    <t>TEE JAY Store</t>
  </si>
  <si>
    <t>SWC2935</t>
  </si>
  <si>
    <t>AWOBAJO STORE</t>
  </si>
  <si>
    <t>SWC2962</t>
  </si>
  <si>
    <t>New</t>
  </si>
  <si>
    <t>Mummy Pius</t>
  </si>
  <si>
    <t>Mrs Eleyele Stores</t>
  </si>
  <si>
    <t>SWC2980</t>
  </si>
  <si>
    <t>Beula Stores</t>
  </si>
  <si>
    <t>SWC2927</t>
  </si>
  <si>
    <t>Muritala Store</t>
  </si>
  <si>
    <t>SWC2940</t>
  </si>
  <si>
    <t>Chris Chilly Variety Shop</t>
  </si>
  <si>
    <t>SWC2941</t>
  </si>
  <si>
    <t>Okwutex Stores</t>
  </si>
  <si>
    <t>Larry Happy</t>
  </si>
  <si>
    <t>EL &amp; EL Wine Shop</t>
  </si>
  <si>
    <t>Ikechi Nwabubani</t>
  </si>
  <si>
    <t>Ezekiel Essien</t>
  </si>
  <si>
    <t>Damian Bassey</t>
  </si>
  <si>
    <t>SEC003648</t>
  </si>
  <si>
    <t>NEW</t>
  </si>
  <si>
    <t>SEC003575</t>
  </si>
  <si>
    <t>UDOCHUKWU FOODS</t>
  </si>
  <si>
    <t>stockist</t>
  </si>
  <si>
    <t>SEC003665</t>
  </si>
  <si>
    <t>Deede Y.A. Ventures</t>
  </si>
  <si>
    <t>SEC003666</t>
  </si>
  <si>
    <t>Chibuike Soronnadi</t>
  </si>
  <si>
    <t>MBC003476</t>
  </si>
  <si>
    <t>Alhaji Saidu Banzabanza</t>
  </si>
  <si>
    <t>MBC003478</t>
  </si>
  <si>
    <t>Alhaji Sahadu Ibrahim</t>
  </si>
  <si>
    <t>MBC003482</t>
  </si>
  <si>
    <t>Alhji Umoru Marafa</t>
  </si>
  <si>
    <t>MBC003484</t>
  </si>
  <si>
    <t>Alhaji Dan Asabe</t>
  </si>
  <si>
    <t>MBC003504</t>
  </si>
  <si>
    <t>De Samco Investment</t>
  </si>
  <si>
    <t>MBC003514</t>
  </si>
  <si>
    <t>Mr Francis Sunday</t>
  </si>
  <si>
    <t>MBC003517</t>
  </si>
  <si>
    <t>Madam Celestine</t>
  </si>
  <si>
    <t>MBC003498</t>
  </si>
  <si>
    <t>Alhaji Dangege</t>
  </si>
  <si>
    <t>MBC003506</t>
  </si>
  <si>
    <t>Tobax Integrated Concept LTD</t>
  </si>
  <si>
    <t>MBC003492</t>
  </si>
  <si>
    <t>Saminu Lawal</t>
  </si>
  <si>
    <t>MBC003501</t>
  </si>
  <si>
    <t>Sunny more &amp; sons</t>
  </si>
  <si>
    <t>MBC003520</t>
  </si>
  <si>
    <t>Morning Star stores</t>
  </si>
  <si>
    <t>SWC2799</t>
  </si>
  <si>
    <t>TBA</t>
  </si>
  <si>
    <t>Jude Ogbona</t>
  </si>
  <si>
    <t>SWC2912</t>
  </si>
  <si>
    <t>Orinami Wisdom</t>
  </si>
  <si>
    <t>Zaki Ibrahim RME</t>
  </si>
  <si>
    <t>MBC003486</t>
  </si>
  <si>
    <t>Usman kaboji</t>
  </si>
  <si>
    <t>MBC003487</t>
  </si>
  <si>
    <t>Pius Okudili</t>
  </si>
  <si>
    <t>MBC003497</t>
  </si>
  <si>
    <t>Chijioke Ugwu</t>
  </si>
  <si>
    <t>MBC003489</t>
  </si>
  <si>
    <t>Alh. Kamaru  store</t>
  </si>
  <si>
    <t>MBC003508</t>
  </si>
  <si>
    <t>Onyivera Venture</t>
  </si>
  <si>
    <t>NTC2345</t>
  </si>
  <si>
    <t>Zayyanu Abdullahi</t>
  </si>
  <si>
    <t>NTC2346</t>
  </si>
  <si>
    <t>Ashiru Namaka</t>
  </si>
  <si>
    <t>Vincent O Sunday</t>
  </si>
  <si>
    <t>NTC2330</t>
  </si>
  <si>
    <t>Musa Runka</t>
  </si>
  <si>
    <t>NTC2359</t>
  </si>
  <si>
    <t>Alh Tanimu Bako</t>
  </si>
  <si>
    <t>NTC2364</t>
  </si>
  <si>
    <t>Alh Nura Umar Jeme</t>
  </si>
  <si>
    <t>NTC2352</t>
  </si>
  <si>
    <t>IBM Global Investment</t>
  </si>
  <si>
    <t>MBC003499</t>
  </si>
  <si>
    <t>Mr. Ibu Yakubu</t>
  </si>
  <si>
    <t>NTC2360</t>
  </si>
  <si>
    <t>Ado Garba</t>
  </si>
  <si>
    <t>NTC2361</t>
  </si>
  <si>
    <t>Abubakar Buba</t>
  </si>
  <si>
    <t>NTC2362</t>
  </si>
  <si>
    <t>Zira Ndakule</t>
  </si>
  <si>
    <t>NTC2348</t>
  </si>
  <si>
    <t>Bulama Sheriff</t>
  </si>
  <si>
    <t>NTC2342</t>
  </si>
  <si>
    <t>GAMBO ABDULLAHI DAKARE</t>
  </si>
  <si>
    <t>NTC2376</t>
  </si>
  <si>
    <t>Ibrahim Bogie</t>
  </si>
  <si>
    <t>Daniel Akuru</t>
  </si>
  <si>
    <t>SEC003647</t>
  </si>
  <si>
    <t>LAC3852</t>
  </si>
  <si>
    <t>David store</t>
  </si>
  <si>
    <t>SEC003622</t>
  </si>
  <si>
    <t>Alou Enterprise</t>
  </si>
  <si>
    <t>SWC 3013</t>
  </si>
  <si>
    <t>MBC003494</t>
  </si>
  <si>
    <t>Christian Odo</t>
  </si>
  <si>
    <t>Ifeanyi Edeh</t>
  </si>
  <si>
    <t>NTC2380</t>
  </si>
  <si>
    <t>LAC3871</t>
  </si>
  <si>
    <t>SURAT STORE</t>
  </si>
  <si>
    <t>SWC3011</t>
  </si>
  <si>
    <t>Iya Tope</t>
  </si>
  <si>
    <t>LAC3884</t>
  </si>
  <si>
    <t>URCH AND CHUKSENTERPRISES</t>
  </si>
  <si>
    <t>DEE TWINS STORE(AJOKE BELLO)</t>
  </si>
  <si>
    <t>SEC003685</t>
  </si>
  <si>
    <t>Promise Ezema</t>
  </si>
  <si>
    <t>B&amp;H Tropical Boost</t>
  </si>
  <si>
    <t>Rothmans Menthol</t>
  </si>
  <si>
    <t>Benson &amp; Hedges Double Cool</t>
  </si>
  <si>
    <t>Column1</t>
  </si>
  <si>
    <t>URN</t>
  </si>
  <si>
    <t xml:space="preserve">Customer </t>
  </si>
  <si>
    <t>Overdue</t>
  </si>
  <si>
    <t>MBC003519</t>
  </si>
  <si>
    <t>NTC2354</t>
  </si>
  <si>
    <t>Daily Need Super Market - RME</t>
  </si>
  <si>
    <t>David Store - RME</t>
  </si>
  <si>
    <t>Daniel Akuru - RME</t>
  </si>
  <si>
    <t>Ogbonna Jude - RME</t>
  </si>
  <si>
    <t>Orelope Ventures - RME</t>
  </si>
  <si>
    <t>Muritala Store (RME)</t>
  </si>
  <si>
    <t>Ahmad Ibrahim</t>
  </si>
  <si>
    <t xml:space="preserve"> Iya Tope</t>
  </si>
  <si>
    <t xml:space="preserve">Ndukwe Ozoemelam_x000D_
</t>
  </si>
  <si>
    <t>Money Finish</t>
  </si>
  <si>
    <t>Udochukwu Foods</t>
  </si>
  <si>
    <t>ALOU ENTERPRISE</t>
  </si>
  <si>
    <t>SANI MOHAMMED - RME</t>
  </si>
  <si>
    <t>K C BEST (RME)</t>
  </si>
  <si>
    <t>LIFTED STORES (RME)</t>
  </si>
  <si>
    <t>Usman Kaboji (RME)</t>
  </si>
  <si>
    <t>Pius Okudili (RME)</t>
  </si>
  <si>
    <t>Alh. Kamaru store(RME)</t>
  </si>
  <si>
    <t>Chijioke Ugwu (RME)</t>
  </si>
  <si>
    <t>TOBAX INTEGRATED CONCEPT(RME)</t>
  </si>
  <si>
    <t xml:space="preserve"> ONYIVERA VENTURES (RME)</t>
  </si>
  <si>
    <t xml:space="preserve"> Mrs Anikwu Store(RME)</t>
  </si>
  <si>
    <t>Alh Dahiru Dutsinma.</t>
  </si>
  <si>
    <t>Alh Shuaibu Danmansir - RME</t>
  </si>
  <si>
    <t>Alh Haruna Jibia - RME</t>
  </si>
  <si>
    <t>Shehu Muazu - RME</t>
  </si>
  <si>
    <t>Alh Tanimu Bako - RME</t>
  </si>
  <si>
    <t>Vincen O Sunday - RME</t>
  </si>
  <si>
    <t>JAY INVESTMENT -  RME</t>
  </si>
  <si>
    <t>Surat store - RME</t>
  </si>
  <si>
    <t>BLESSED G.O.D</t>
  </si>
  <si>
    <t>Deede Y.A Ventures</t>
  </si>
  <si>
    <t>Promise Ezema - RME</t>
  </si>
  <si>
    <t>Alhaji Saidu Banzabanza (RME)</t>
  </si>
  <si>
    <t xml:space="preserve"> Mr. Ibu Yakubu (RME)</t>
  </si>
  <si>
    <t>Morning Star Stores (RME)</t>
  </si>
  <si>
    <t>Alh Musa Runka - RME</t>
  </si>
  <si>
    <t>Gambo Abdullahi Dakare - RME</t>
  </si>
  <si>
    <t>IBM GLOBAL INVESTMENT - RME</t>
  </si>
  <si>
    <t>Maximum Credit Allocation
(35% of Target Value)</t>
  </si>
  <si>
    <t>Onitsha</t>
  </si>
  <si>
    <t>Robinson Agibo (RME)</t>
  </si>
  <si>
    <t>Ado Garba - RME</t>
  </si>
  <si>
    <t>Abubakar Buba - RME</t>
  </si>
  <si>
    <t>ALIYU UMAR - RME</t>
  </si>
  <si>
    <t>Ifeanyi Edeh (RME)</t>
  </si>
  <si>
    <t>Sunny More &amp; Sons (RME</t>
  </si>
  <si>
    <t>SEC003623</t>
  </si>
  <si>
    <t>EMEKA INNOSON</t>
  </si>
  <si>
    <t>Tee Jay Store - RME</t>
  </si>
  <si>
    <t>Dede Tari</t>
  </si>
  <si>
    <t>SEC003662</t>
  </si>
  <si>
    <t>SEC001387</t>
  </si>
  <si>
    <t>SEC003658</t>
  </si>
  <si>
    <t>SEC003659</t>
  </si>
  <si>
    <t>SEC003702</t>
  </si>
  <si>
    <t>Ikechukwu Enterprise</t>
  </si>
  <si>
    <t>Maria Okoye</t>
  </si>
  <si>
    <t>LAC3895</t>
  </si>
  <si>
    <t>SWC3059</t>
  </si>
  <si>
    <t>LAC3888</t>
  </si>
  <si>
    <t>LAC3911</t>
  </si>
  <si>
    <t>LAC3912</t>
  </si>
  <si>
    <t>LAC3938</t>
  </si>
  <si>
    <t>LAC3913</t>
  </si>
  <si>
    <t>SWC2972</t>
  </si>
  <si>
    <t>SWC3076</t>
  </si>
  <si>
    <t>LAC3919</t>
  </si>
  <si>
    <t>LAC3920</t>
  </si>
  <si>
    <t>Zubair Sunday Inimisi</t>
  </si>
  <si>
    <t>Chibueze Enterprises - RME</t>
  </si>
  <si>
    <t>Bright Star Venture</t>
  </si>
  <si>
    <t>Blessed Royal DOM</t>
  </si>
  <si>
    <t>Godwill Royal Medai-RME</t>
  </si>
  <si>
    <t>Ugwuanyi Chukwudi</t>
  </si>
  <si>
    <t>Omobolanle Adedeji</t>
  </si>
  <si>
    <t>Mama Uche Store</t>
  </si>
  <si>
    <t>Joy Store</t>
  </si>
  <si>
    <t>NTC2386</t>
  </si>
  <si>
    <t>Alh Aminu Na Masaudu provision - RME</t>
  </si>
  <si>
    <t>Pall Mall Rubi</t>
  </si>
  <si>
    <t>LAC3898</t>
  </si>
  <si>
    <t>NTC2388</t>
  </si>
  <si>
    <t>Nwaigwe Pius</t>
  </si>
  <si>
    <t>B&amp;H Demi Rubi</t>
  </si>
  <si>
    <t>Value Contribution</t>
  </si>
  <si>
    <t>URCH AND CHUKS ENTERPRISE - RME</t>
  </si>
  <si>
    <t>Ajoke Bello - RME</t>
  </si>
  <si>
    <t>Ikechi Nwabubani (RME)</t>
  </si>
  <si>
    <t>EL&amp;EL Wine Shop</t>
  </si>
  <si>
    <t>Alhaji Dangege (RME)</t>
  </si>
  <si>
    <t>Francis Sunday (RME)</t>
  </si>
  <si>
    <t>Nwaigwe Pius - RME</t>
  </si>
  <si>
    <t>O C Ekweme Ventures</t>
  </si>
  <si>
    <t>Salisu Hammed - RME</t>
  </si>
  <si>
    <t>NTC2403</t>
  </si>
  <si>
    <t>Alhaji Deeni - RME</t>
  </si>
  <si>
    <t>SEC003721</t>
  </si>
  <si>
    <t>Madam Ogechi Chukwu</t>
  </si>
  <si>
    <t>SEC003621</t>
  </si>
  <si>
    <t>SABIWELL INVESTMENT</t>
  </si>
  <si>
    <t>Zubair Sunday Onimisi (RME)</t>
  </si>
  <si>
    <t>LAC3901</t>
  </si>
  <si>
    <t>Shittu  Bunmi - RME</t>
  </si>
  <si>
    <t>Bright Star Venture - RME</t>
  </si>
  <si>
    <t>Blessed Royal DOM - RME</t>
  </si>
  <si>
    <t>Ugwuanyi Chukwudi - RME</t>
  </si>
  <si>
    <t>Mama Uche Ventures - RME</t>
  </si>
  <si>
    <t>LAC3932</t>
  </si>
  <si>
    <t>LAC3921</t>
  </si>
  <si>
    <t>LAC3902</t>
  </si>
  <si>
    <t>LAC3942</t>
  </si>
  <si>
    <t>SWC3052</t>
  </si>
  <si>
    <t>SWC3053</t>
  </si>
  <si>
    <t>MBC003560</t>
  </si>
  <si>
    <t>MBC003579</t>
  </si>
  <si>
    <t>MBC003581</t>
  </si>
  <si>
    <t>Nike Babatunde</t>
  </si>
  <si>
    <t>SEC003774</t>
  </si>
  <si>
    <t>SEC003783</t>
  </si>
  <si>
    <t>SEC003768</t>
  </si>
  <si>
    <t>Afuecheta Nneka</t>
  </si>
  <si>
    <t>SEC003782</t>
  </si>
  <si>
    <t>Oluwadamilare Stores - RME</t>
  </si>
  <si>
    <t>Daodu  Victoria - RME</t>
  </si>
  <si>
    <t>Omojowogbe Oluwaseun Christiana -RME</t>
  </si>
  <si>
    <t>Uja Samson Udoka - RME</t>
  </si>
  <si>
    <t>MR UGWU VALENTINE</t>
  </si>
  <si>
    <t>Abubakar Ibrahim (RME)</t>
  </si>
  <si>
    <t>Abdullahi Ibrahim (RME)</t>
  </si>
  <si>
    <t>Odoeze Michael</t>
  </si>
  <si>
    <t>Obale John</t>
  </si>
  <si>
    <t>Agnes Moses</t>
  </si>
  <si>
    <t>FREIXENET POP INV. LTD(RME)</t>
  </si>
  <si>
    <t>JUDE MERRY OMALE (RME)</t>
  </si>
  <si>
    <t>SWC3085</t>
  </si>
  <si>
    <t>NTC2439</t>
  </si>
  <si>
    <t>Zayyanu Nasiru - RME</t>
  </si>
  <si>
    <t>Nike Babatunde (RME)</t>
  </si>
  <si>
    <t>Al Brown Ventures - RME</t>
  </si>
  <si>
    <t>AKINYODE IDOWU (RME)</t>
  </si>
  <si>
    <t>Alhaja Sikirat Oyebanji</t>
  </si>
  <si>
    <t>Current Band</t>
  </si>
  <si>
    <t>LAC3975</t>
  </si>
  <si>
    <t>Samuel Bankole Aladeokin - RME</t>
  </si>
  <si>
    <t>SWC3007</t>
  </si>
  <si>
    <t>Ojuolape Trading Stores Ltd</t>
  </si>
  <si>
    <t>SWC3013</t>
  </si>
  <si>
    <t>SWC3280</t>
  </si>
  <si>
    <t>SEC003731</t>
  </si>
  <si>
    <t>Christopher Stores</t>
  </si>
  <si>
    <t>SEC003789</t>
  </si>
  <si>
    <t>Great Bobo Interbiz</t>
  </si>
  <si>
    <t>SEC003808</t>
  </si>
  <si>
    <t>Emeka Asema</t>
  </si>
  <si>
    <t>Nasiru Muhammed - RME</t>
  </si>
  <si>
    <t>MBC003600</t>
  </si>
  <si>
    <t>Chima Stores (RME)</t>
  </si>
  <si>
    <t>MBC003605</t>
  </si>
  <si>
    <t>Adamu Usman(RME)</t>
  </si>
  <si>
    <t>MBC003608</t>
  </si>
  <si>
    <t>Antmose Enterprise (RME)</t>
  </si>
  <si>
    <t>IYA  DAMMY</t>
  </si>
  <si>
    <t>SWC3180</t>
  </si>
  <si>
    <t>Almarufat Ventures(RME)</t>
  </si>
  <si>
    <t>MBC003611</t>
  </si>
  <si>
    <t>Abubakar Ungwazuru(RME)</t>
  </si>
  <si>
    <t>Rothmans Menthol Mix</t>
  </si>
  <si>
    <t>SWC2985</t>
  </si>
  <si>
    <t>SWC3031</t>
  </si>
  <si>
    <t>NTC2450</t>
  </si>
  <si>
    <t>NTC2451</t>
  </si>
  <si>
    <t>MBC003636</t>
  </si>
  <si>
    <t>Mohammed Conde</t>
  </si>
  <si>
    <t>O.M.D.C (RME)</t>
  </si>
  <si>
    <t>Usman Sule - RME</t>
  </si>
  <si>
    <t>Jamilu Ibrahim - RME</t>
  </si>
  <si>
    <t>M C NWA ANI Enterprises - RME</t>
  </si>
  <si>
    <t>De Samco Investment (RME)</t>
  </si>
  <si>
    <t>Outstanding Credit</t>
  </si>
  <si>
    <t>SWC3114</t>
  </si>
  <si>
    <t>SEC003857</t>
  </si>
  <si>
    <t>MBC003634</t>
  </si>
  <si>
    <t>Nwogbodo Ifeanyi</t>
  </si>
  <si>
    <t>Nura Ismaih (RME)</t>
  </si>
  <si>
    <t>Jude Nwachukwu</t>
  </si>
  <si>
    <t>UNIQUE WINES STORES - RME</t>
  </si>
  <si>
    <t>Avg Pem Price Post PI 7th June</t>
  </si>
  <si>
    <t>MBC003615</t>
  </si>
  <si>
    <t>MBC003635</t>
  </si>
  <si>
    <t>SEC004010</t>
  </si>
  <si>
    <t>Alh Nura Gwalan(RME)</t>
  </si>
  <si>
    <t>Arinze Stores - RME</t>
  </si>
  <si>
    <t>Mr. Onyekachi Nwokocha</t>
  </si>
  <si>
    <t>Avg WTD Case Price PI 6th Sept</t>
  </si>
  <si>
    <t>SWC3316</t>
  </si>
  <si>
    <t>ENUGU</t>
  </si>
  <si>
    <t>SEC003896</t>
  </si>
  <si>
    <t>SEC003922</t>
  </si>
  <si>
    <t>SEC007383</t>
  </si>
  <si>
    <t>M.K Stores</t>
  </si>
  <si>
    <t>stokiest</t>
  </si>
  <si>
    <t>Mbe Stores</t>
  </si>
  <si>
    <t>Emmanuel Obeifuna</t>
  </si>
  <si>
    <t>UGOMENDE</t>
  </si>
  <si>
    <t>John Obela</t>
  </si>
  <si>
    <t>STOCKIST</t>
  </si>
  <si>
    <t>Afucheta Nneka</t>
  </si>
  <si>
    <t>Madam Agnes</t>
  </si>
  <si>
    <t>MICHEAL ODOEZE</t>
  </si>
  <si>
    <t>MBC003607</t>
  </si>
  <si>
    <t>Theophilus Odoh (RME)</t>
  </si>
  <si>
    <t>VM Rural Target &amp; Credit Deployment Template v3.8</t>
  </si>
  <si>
    <t>Brand Price as at 6th November 2021</t>
  </si>
  <si>
    <t>November Credit Allocation</t>
  </si>
  <si>
    <t>SWC3101</t>
  </si>
  <si>
    <t>Angela Ugwu</t>
  </si>
  <si>
    <t>SWC3284</t>
  </si>
  <si>
    <t>Ucheson Progressive Store</t>
  </si>
  <si>
    <t>SWC3335</t>
  </si>
  <si>
    <t>KC Stores</t>
  </si>
  <si>
    <t>SWC3352</t>
  </si>
  <si>
    <t>Emmakemoo Ventures</t>
  </si>
  <si>
    <t>SWC3357</t>
  </si>
  <si>
    <t>Crown Mother Ventures (RME)</t>
  </si>
  <si>
    <t>OmojowogbeOluwaseun Christianah (Iya Favour)</t>
  </si>
  <si>
    <t>LAC3978</t>
  </si>
  <si>
    <t>Madam 33 store</t>
  </si>
  <si>
    <t>LAC4108</t>
  </si>
  <si>
    <t>Omotola Olatunji Store</t>
  </si>
  <si>
    <t>LAC4158</t>
  </si>
  <si>
    <t>REMI Store</t>
  </si>
  <si>
    <t>LAC4159</t>
  </si>
  <si>
    <t>Nnaemeka Westerfical Store</t>
  </si>
  <si>
    <t>LAC4167</t>
  </si>
  <si>
    <t>Taiwo Babs Enterprise</t>
  </si>
  <si>
    <t>LAC4180</t>
  </si>
  <si>
    <t>Nacass Venture</t>
  </si>
  <si>
    <t>Bumi Shittu</t>
  </si>
  <si>
    <t>Daudu Titilayo</t>
  </si>
  <si>
    <t>Oluwadamilare Unique Venture</t>
  </si>
  <si>
    <t>Samuel Bankole</t>
  </si>
  <si>
    <t>LAC3948</t>
  </si>
  <si>
    <t>Noble Store(Adewunmi Idowu)</t>
  </si>
  <si>
    <t>LAC4187</t>
  </si>
  <si>
    <t>Iya Ebube</t>
  </si>
  <si>
    <t>LAC4107</t>
  </si>
  <si>
    <t>Idris Adetoun</t>
  </si>
  <si>
    <t>SWC3422</t>
  </si>
  <si>
    <t>Mummy Dare</t>
  </si>
  <si>
    <t>SWC3421</t>
  </si>
  <si>
    <t xml:space="preserve"> Bola Paul</t>
  </si>
  <si>
    <t>SWC3433</t>
  </si>
  <si>
    <t>GM Investment</t>
  </si>
  <si>
    <t>SWC3439</t>
  </si>
  <si>
    <t>Oritoke Stores</t>
  </si>
  <si>
    <t>SWC 2985</t>
  </si>
  <si>
    <t>SWC 3272</t>
  </si>
  <si>
    <t>Abba Jude</t>
  </si>
  <si>
    <t xml:space="preserve">Probation </t>
  </si>
  <si>
    <t>Akinyode Idowu</t>
  </si>
  <si>
    <t>Almarufat Ventures</t>
  </si>
  <si>
    <t>SWC3277</t>
  </si>
  <si>
    <t>Seabis continental</t>
  </si>
  <si>
    <t>SWC3430</t>
  </si>
  <si>
    <t>Ibrahim Yusuf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</si>
</sst>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_-* #,##0_-;\-* #,##0_-;_-* &quot;-&quot;??_-;_-@_-"/>
    <numFmt numFmtId="167" formatCode="0.0%"/>
    <numFmt numFmtId="168" formatCode="_(* #,##0_);_(* \(#,##0\);_(* &quot;-&quot;??_);_(@_)"/>
    <numFmt numFmtId="169" formatCode="_(* #,##0.0_);_(* \(#,##0.0\);_(* &quot;-&quot;?_);_(@_)"/>
    <numFmt numFmtId="170" formatCode="0.0"/>
    <numFmt numFmtId="171" formatCode="0.0000%"/>
    <numFmt numFmtId="172" formatCode="0.00000%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rgb="FF0000CC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45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1" fillId="0" borderId="0"/>
    <xf numFmtId="16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6" fillId="0" borderId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8" fillId="0" borderId="0" applyFont="0" applyFill="0" applyBorder="0" applyAlignment="0" applyProtection="0"/>
    <xf numFmtId="43" fontId="38" fillId="0" borderId="0" applyFont="0" applyFill="0" applyBorder="0" applyAlignment="0" applyProtection="0"/>
  </cellStyleXfs>
  <cellXfs count="248">
    <xf numFmtId="0" fontId="0" fillId="0" borderId="0" xfId="0"/>
    <xf numFmtId="0" fontId="2" fillId="3" borderId="2" xfId="0" applyFont="1" applyFill="1" applyBorder="1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5" fillId="0" borderId="0" xfId="0" applyFont="1" applyAlignment="1" applyProtection="1">
      <alignment horizontal="left"/>
    </xf>
    <xf numFmtId="0" fontId="6" fillId="3" borderId="1" xfId="0" applyFont="1" applyFill="1" applyBorder="1" applyAlignment="1" applyProtection="1">
      <alignment horizontal="left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164" fontId="6" fillId="3" borderId="1" xfId="1" applyFont="1" applyFill="1" applyBorder="1" applyAlignment="1" applyProtection="1">
      <alignment horizontal="left" vertical="center"/>
    </xf>
    <xf numFmtId="0" fontId="5" fillId="0" borderId="0" xfId="0" applyFont="1" applyFill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center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Protection="1"/>
    <xf numFmtId="0" fontId="10" fillId="0" borderId="0" xfId="0" applyFont="1" applyFill="1" applyAlignment="1" applyProtection="1"/>
    <xf numFmtId="0" fontId="11" fillId="0" borderId="0" xfId="0" applyFont="1" applyFill="1" applyAlignment="1" applyProtection="1">
      <alignment horizontal="center"/>
    </xf>
    <xf numFmtId="0" fontId="11" fillId="0" borderId="0" xfId="0" applyFont="1" applyAlignment="1" applyProtection="1">
      <alignment horizontal="left"/>
    </xf>
    <xf numFmtId="0" fontId="11" fillId="8" borderId="0" xfId="0" applyFont="1" applyFill="1" applyAlignment="1" applyProtection="1">
      <alignment horizontal="center"/>
    </xf>
    <xf numFmtId="0" fontId="6" fillId="4" borderId="7" xfId="0" applyFont="1" applyFill="1" applyBorder="1" applyAlignment="1" applyProtection="1">
      <alignment horizontal="left" vertical="center" wrapText="1"/>
    </xf>
    <xf numFmtId="0" fontId="6" fillId="4" borderId="6" xfId="0" applyFont="1" applyFill="1" applyBorder="1" applyAlignment="1" applyProtection="1">
      <alignment horizontal="left" vertical="center" wrapText="1"/>
    </xf>
    <xf numFmtId="0" fontId="12" fillId="7" borderId="8" xfId="0" applyFont="1" applyFill="1" applyBorder="1" applyAlignment="1" applyProtection="1">
      <alignment horizontal="center" vertical="center" wrapText="1"/>
    </xf>
    <xf numFmtId="164" fontId="13" fillId="8" borderId="7" xfId="1" applyFont="1" applyFill="1" applyBorder="1" applyAlignment="1" applyProtection="1">
      <alignment horizontal="left" vertical="center" wrapText="1"/>
    </xf>
    <xf numFmtId="0" fontId="12" fillId="8" borderId="6" xfId="0" applyFont="1" applyFill="1" applyBorder="1" applyAlignment="1" applyProtection="1">
      <alignment horizontal="center" vertical="center" wrapText="1"/>
    </xf>
    <xf numFmtId="0" fontId="12" fillId="8" borderId="8" xfId="0" applyFont="1" applyFill="1" applyBorder="1" applyAlignment="1" applyProtection="1">
      <alignment horizontal="center" vertical="center" wrapText="1"/>
    </xf>
    <xf numFmtId="0" fontId="5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164" fontId="5" fillId="0" borderId="5" xfId="1" applyFont="1" applyBorder="1" applyAlignment="1" applyProtection="1">
      <alignment horizontal="left"/>
    </xf>
    <xf numFmtId="0" fontId="5" fillId="0" borderId="5" xfId="0" applyFont="1" applyBorder="1" applyAlignment="1" applyProtection="1">
      <alignment horizontal="left"/>
    </xf>
    <xf numFmtId="0" fontId="5" fillId="3" borderId="2" xfId="0" applyFont="1" applyFill="1" applyBorder="1" applyAlignment="1" applyProtection="1">
      <alignment horizontal="left"/>
    </xf>
    <xf numFmtId="0" fontId="5" fillId="0" borderId="0" xfId="0" applyFont="1" applyAlignment="1" applyProtection="1">
      <alignment horizontal="left" wrapText="1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2" fillId="6" borderId="2" xfId="1" applyFont="1" applyFill="1" applyBorder="1" applyAlignment="1" applyProtection="1">
      <alignment horizontal="left"/>
      <protection locked="0"/>
    </xf>
    <xf numFmtId="0" fontId="1" fillId="4" borderId="0" xfId="0" applyFont="1" applyFill="1"/>
    <xf numFmtId="0" fontId="1" fillId="0" borderId="0" xfId="0" applyFont="1"/>
    <xf numFmtId="0" fontId="14" fillId="0" borderId="9" xfId="0" applyFont="1" applyBorder="1" applyAlignment="1">
      <alignment horizontal="right"/>
    </xf>
    <xf numFmtId="0" fontId="14" fillId="0" borderId="10" xfId="0" applyFont="1" applyBorder="1" applyAlignment="1">
      <alignment wrapText="1"/>
    </xf>
    <xf numFmtId="3" fontId="14" fillId="0" borderId="11" xfId="0" applyNumberFormat="1" applyFont="1" applyBorder="1"/>
    <xf numFmtId="9" fontId="14" fillId="0" borderId="12" xfId="3" applyFont="1" applyBorder="1" applyAlignment="1">
      <alignment wrapText="1"/>
    </xf>
    <xf numFmtId="3" fontId="1" fillId="0" borderId="0" xfId="0" applyNumberFormat="1" applyFont="1"/>
    <xf numFmtId="0" fontId="15" fillId="0" borderId="0" xfId="0" applyFont="1"/>
    <xf numFmtId="0" fontId="1" fillId="0" borderId="15" xfId="0" applyFont="1" applyBorder="1" applyAlignment="1">
      <alignment horizontal="center"/>
    </xf>
    <xf numFmtId="166" fontId="1" fillId="0" borderId="15" xfId="2" applyNumberFormat="1" applyFont="1" applyBorder="1" applyAlignment="1">
      <alignment horizontal="center"/>
    </xf>
    <xf numFmtId="43" fontId="1" fillId="0" borderId="16" xfId="0" applyNumberFormat="1" applyFont="1" applyBorder="1" applyAlignment="1">
      <alignment horizontal="center"/>
    </xf>
    <xf numFmtId="43" fontId="1" fillId="0" borderId="17" xfId="2" applyFont="1" applyBorder="1" applyAlignment="1">
      <alignment horizontal="center"/>
    </xf>
    <xf numFmtId="166" fontId="1" fillId="0" borderId="0" xfId="0" applyNumberFormat="1" applyFont="1"/>
    <xf numFmtId="9" fontId="1" fillId="0" borderId="0" xfId="3" applyFont="1"/>
    <xf numFmtId="0" fontId="0" fillId="0" borderId="0" xfId="0" applyFont="1"/>
    <xf numFmtId="0" fontId="1" fillId="0" borderId="18" xfId="0" applyFont="1" applyBorder="1" applyAlignment="1">
      <alignment horizontal="center"/>
    </xf>
    <xf numFmtId="43" fontId="1" fillId="0" borderId="0" xfId="2" applyFont="1"/>
    <xf numFmtId="164" fontId="1" fillId="0" borderId="0" xfId="0" applyNumberFormat="1" applyFont="1"/>
    <xf numFmtId="9" fontId="0" fillId="0" borderId="0" xfId="3" applyFont="1"/>
    <xf numFmtId="0" fontId="0" fillId="0" borderId="20" xfId="0" applyFont="1" applyBorder="1" applyAlignment="1">
      <alignment horizontal="center"/>
    </xf>
    <xf numFmtId="166" fontId="16" fillId="0" borderId="1" xfId="0" applyNumberFormat="1" applyFont="1" applyBorder="1" applyAlignment="1">
      <alignment horizontal="center"/>
    </xf>
    <xf numFmtId="43" fontId="1" fillId="0" borderId="1" xfId="0" applyNumberFormat="1" applyFont="1" applyBorder="1" applyAlignment="1">
      <alignment horizontal="center"/>
    </xf>
    <xf numFmtId="43" fontId="1" fillId="0" borderId="14" xfId="0" applyNumberFormat="1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43" fontId="17" fillId="0" borderId="24" xfId="0" applyNumberFormat="1" applyFont="1" applyBorder="1" applyAlignment="1">
      <alignment horizontal="center"/>
    </xf>
    <xf numFmtId="43" fontId="17" fillId="0" borderId="12" xfId="0" applyNumberFormat="1" applyFont="1" applyBorder="1" applyAlignment="1">
      <alignment horizontal="center"/>
    </xf>
    <xf numFmtId="167" fontId="1" fillId="0" borderId="0" xfId="3" applyNumberFormat="1" applyFont="1"/>
    <xf numFmtId="43" fontId="1" fillId="0" borderId="17" xfId="0" applyNumberFormat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43" fontId="17" fillId="0" borderId="0" xfId="0" applyNumberFormat="1" applyFont="1" applyBorder="1" applyAlignment="1">
      <alignment horizontal="center"/>
    </xf>
    <xf numFmtId="0" fontId="1" fillId="0" borderId="25" xfId="0" applyFont="1" applyBorder="1"/>
    <xf numFmtId="166" fontId="1" fillId="0" borderId="25" xfId="0" applyNumberFormat="1" applyFont="1" applyBorder="1" applyAlignment="1">
      <alignment horizontal="center"/>
    </xf>
    <xf numFmtId="166" fontId="1" fillId="0" borderId="25" xfId="2" applyNumberFormat="1" applyFont="1" applyBorder="1"/>
    <xf numFmtId="166" fontId="17" fillId="0" borderId="25" xfId="0" applyNumberFormat="1" applyFont="1" applyBorder="1" applyAlignment="1">
      <alignment horizontal="center" vertical="center"/>
    </xf>
    <xf numFmtId="166" fontId="19" fillId="0" borderId="5" xfId="2" applyNumberFormat="1" applyFont="1" applyBorder="1"/>
    <xf numFmtId="164" fontId="17" fillId="0" borderId="5" xfId="2" applyNumberFormat="1" applyFont="1" applyBorder="1"/>
    <xf numFmtId="164" fontId="17" fillId="0" borderId="2" xfId="2" applyNumberFormat="1" applyFont="1" applyBorder="1"/>
    <xf numFmtId="168" fontId="19" fillId="0" borderId="30" xfId="0" applyNumberFormat="1" applyFont="1" applyBorder="1"/>
    <xf numFmtId="43" fontId="17" fillId="0" borderId="2" xfId="0" applyNumberFormat="1" applyFont="1" applyBorder="1"/>
    <xf numFmtId="169" fontId="19" fillId="0" borderId="0" xfId="0" applyNumberFormat="1" applyFont="1"/>
    <xf numFmtId="43" fontId="1" fillId="0" borderId="0" xfId="0" applyNumberFormat="1" applyFont="1"/>
    <xf numFmtId="0" fontId="20" fillId="0" borderId="0" xfId="0" applyFont="1"/>
    <xf numFmtId="164" fontId="2" fillId="0" borderId="2" xfId="1" applyFont="1" applyBorder="1" applyAlignment="1" applyProtection="1">
      <alignment horizontal="left"/>
      <protection locked="0"/>
    </xf>
    <xf numFmtId="164" fontId="2" fillId="6" borderId="5" xfId="1" applyFont="1" applyFill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9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164" fontId="5" fillId="0" borderId="0" xfId="0" applyNumberFormat="1" applyFont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0" xfId="0" applyFont="1" applyBorder="1"/>
    <xf numFmtId="43" fontId="1" fillId="0" borderId="0" xfId="2" applyFont="1" applyBorder="1" applyAlignment="1">
      <alignment horizontal="center"/>
    </xf>
    <xf numFmtId="43" fontId="1" fillId="0" borderId="0" xfId="2" applyFont="1" applyBorder="1"/>
    <xf numFmtId="164" fontId="1" fillId="0" borderId="0" xfId="0" applyNumberFormat="1" applyFont="1" applyBorder="1"/>
    <xf numFmtId="0" fontId="0" fillId="0" borderId="0" xfId="0" applyNumberFormat="1"/>
    <xf numFmtId="0" fontId="3" fillId="2" borderId="0" xfId="0" applyFont="1" applyFill="1" applyBorder="1" applyAlignment="1" applyProtection="1">
      <alignment horizontal="center" vertical="center"/>
    </xf>
    <xf numFmtId="0" fontId="10" fillId="8" borderId="0" xfId="0" applyFont="1" applyFill="1" applyAlignment="1" applyProtection="1">
      <alignment horizontal="center"/>
    </xf>
    <xf numFmtId="0" fontId="23" fillId="0" borderId="0" xfId="0" applyFont="1"/>
    <xf numFmtId="0" fontId="2" fillId="0" borderId="0" xfId="0" applyFont="1" applyFill="1" applyAlignment="1" applyProtection="1">
      <alignment horizontal="left"/>
    </xf>
    <xf numFmtId="0" fontId="1" fillId="0" borderId="0" xfId="0" applyFont="1" applyProtection="1"/>
    <xf numFmtId="0" fontId="4" fillId="7" borderId="8" xfId="0" applyFont="1" applyFill="1" applyBorder="1" applyAlignment="1" applyProtection="1">
      <alignment horizontal="center" vertical="center" wrapText="1"/>
    </xf>
    <xf numFmtId="0" fontId="4" fillId="8" borderId="6" xfId="0" applyFont="1" applyFill="1" applyBorder="1" applyAlignment="1" applyProtection="1">
      <alignment horizontal="center" vertical="center" wrapText="1"/>
    </xf>
    <xf numFmtId="0" fontId="4" fillId="8" borderId="8" xfId="0" applyFont="1" applyFill="1" applyBorder="1" applyAlignment="1" applyProtection="1">
      <alignment horizontal="center" vertical="center" wrapText="1"/>
    </xf>
    <xf numFmtId="164" fontId="2" fillId="0" borderId="5" xfId="1" applyFont="1" applyBorder="1" applyAlignment="1" applyProtection="1">
      <alignment horizontal="left"/>
    </xf>
    <xf numFmtId="0" fontId="2" fillId="0" borderId="5" xfId="0" applyFont="1" applyBorder="1" applyAlignment="1" applyProtection="1">
      <alignment horizontal="left"/>
    </xf>
    <xf numFmtId="164" fontId="2" fillId="6" borderId="2" xfId="6" applyFont="1" applyFill="1" applyBorder="1" applyAlignment="1" applyProtection="1">
      <alignment horizontal="left"/>
      <protection locked="0"/>
    </xf>
    <xf numFmtId="164" fontId="2" fillId="0" borderId="2" xfId="2" applyNumberFormat="1" applyFont="1" applyBorder="1" applyAlignment="1" applyProtection="1">
      <alignment horizontal="left"/>
      <protection locked="0"/>
    </xf>
    <xf numFmtId="164" fontId="2" fillId="6" borderId="2" xfId="2" applyNumberFormat="1" applyFont="1" applyFill="1" applyBorder="1" applyAlignment="1" applyProtection="1">
      <alignment horizontal="left"/>
      <protection locked="0"/>
    </xf>
    <xf numFmtId="164" fontId="2" fillId="0" borderId="2" xfId="6" applyFont="1" applyBorder="1" applyAlignment="1" applyProtection="1">
      <alignment horizontal="left"/>
      <protection locked="0"/>
    </xf>
    <xf numFmtId="43" fontId="2" fillId="0" borderId="2" xfId="21" applyFont="1" applyBorder="1" applyAlignment="1" applyProtection="1">
      <alignment horizontal="left"/>
      <protection locked="0"/>
    </xf>
    <xf numFmtId="43" fontId="2" fillId="0" borderId="2" xfId="30" applyFont="1" applyBorder="1" applyAlignment="1" applyProtection="1">
      <alignment horizontal="left"/>
      <protection locked="0"/>
    </xf>
    <xf numFmtId="43" fontId="2" fillId="6" borderId="2" xfId="30" applyFont="1" applyFill="1" applyBorder="1" applyAlignment="1" applyProtection="1">
      <alignment horizontal="left"/>
      <protection locked="0"/>
    </xf>
    <xf numFmtId="43" fontId="25" fillId="6" borderId="2" xfId="34" applyFont="1" applyFill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165" fontId="6" fillId="5" borderId="5" xfId="0" applyNumberFormat="1" applyFont="1" applyFill="1" applyBorder="1" applyAlignment="1" applyProtection="1">
      <alignment horizontal="left"/>
    </xf>
    <xf numFmtId="0" fontId="2" fillId="0" borderId="2" xfId="0" applyFont="1" applyBorder="1" applyAlignment="1" applyProtection="1">
      <alignment horizontal="left"/>
      <protection locked="0"/>
    </xf>
    <xf numFmtId="164" fontId="2" fillId="0" borderId="5" xfId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</xf>
    <xf numFmtId="43" fontId="1" fillId="0" borderId="15" xfId="2" applyBorder="1" applyAlignment="1">
      <alignment horizontal="center"/>
    </xf>
    <xf numFmtId="43" fontId="1" fillId="0" borderId="22" xfId="2" applyBorder="1" applyAlignment="1">
      <alignment horizontal="center"/>
    </xf>
    <xf numFmtId="43" fontId="0" fillId="0" borderId="2" xfId="0" applyNumberForma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2" fillId="3" borderId="5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164" fontId="27" fillId="6" borderId="5" xfId="1" applyFont="1" applyFill="1" applyBorder="1" applyAlignment="1" applyProtection="1">
      <alignment horizontal="left"/>
      <protection locked="0"/>
    </xf>
    <xf numFmtId="164" fontId="27" fillId="6" borderId="2" xfId="1" applyFont="1" applyFill="1" applyBorder="1" applyAlignment="1" applyProtection="1">
      <alignment horizontal="left"/>
      <protection locked="0"/>
    </xf>
    <xf numFmtId="0" fontId="4" fillId="7" borderId="6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left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29" fillId="0" borderId="0" xfId="0" applyFont="1"/>
    <xf numFmtId="3" fontId="29" fillId="0" borderId="0" xfId="0" applyNumberFormat="1" applyFont="1"/>
    <xf numFmtId="0" fontId="2" fillId="3" borderId="5" xfId="0" applyFont="1" applyFill="1" applyBorder="1" applyAlignment="1" applyProtection="1"/>
    <xf numFmtId="0" fontId="2" fillId="3" borderId="5" xfId="0" applyFont="1" applyFill="1" applyBorder="1" applyAlignment="1"/>
    <xf numFmtId="0" fontId="30" fillId="3" borderId="2" xfId="0" applyFont="1" applyFill="1" applyBorder="1" applyAlignment="1">
      <alignment vertical="center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5" xfId="2" applyFont="1" applyFill="1" applyBorder="1" applyAlignment="1" applyProtection="1">
      <alignment horizontal="left"/>
      <protection locked="0"/>
    </xf>
    <xf numFmtId="43" fontId="2" fillId="0" borderId="2" xfId="141" applyFont="1" applyBorder="1" applyAlignment="1" applyProtection="1">
      <alignment horizontal="left"/>
      <protection locked="0"/>
    </xf>
    <xf numFmtId="43" fontId="2" fillId="0" borderId="2" xfId="141" applyFont="1" applyFill="1" applyBorder="1" applyAlignment="1" applyProtection="1">
      <alignment horizontal="left"/>
      <protection locked="0"/>
    </xf>
    <xf numFmtId="43" fontId="2" fillId="6" borderId="2" xfId="141" applyFont="1" applyFill="1" applyBorder="1" applyAlignment="1" applyProtection="1">
      <alignment horizontal="left"/>
      <protection locked="0"/>
    </xf>
    <xf numFmtId="170" fontId="2" fillId="6" borderId="2" xfId="141" applyNumberFormat="1" applyFont="1" applyFill="1" applyBorder="1" applyAlignment="1" applyProtection="1">
      <alignment horizontal="center" vertical="center"/>
      <protection locked="0"/>
    </xf>
    <xf numFmtId="43" fontId="2" fillId="6" borderId="2" xfId="142" applyFont="1" applyFill="1" applyBorder="1" applyAlignment="1" applyProtection="1">
      <alignment horizontal="left"/>
      <protection locked="0"/>
    </xf>
    <xf numFmtId="43" fontId="2" fillId="0" borderId="2" xfId="142" applyFont="1" applyBorder="1" applyAlignment="1" applyProtection="1">
      <alignment horizontal="left"/>
      <protection locked="0"/>
    </xf>
    <xf numFmtId="43" fontId="2" fillId="6" borderId="2" xfId="145" applyFont="1" applyFill="1" applyBorder="1" applyAlignment="1" applyProtection="1">
      <alignment horizontal="left"/>
      <protection locked="0"/>
    </xf>
    <xf numFmtId="43" fontId="2" fillId="0" borderId="2" xfId="146" applyFont="1" applyBorder="1" applyAlignment="1" applyProtection="1">
      <alignment horizontal="left"/>
      <protection locked="0"/>
    </xf>
    <xf numFmtId="43" fontId="6" fillId="0" borderId="2" xfId="146" applyFont="1" applyBorder="1" applyAlignment="1" applyProtection="1">
      <alignment horizontal="left"/>
      <protection locked="0"/>
    </xf>
    <xf numFmtId="43" fontId="6" fillId="6" borderId="2" xfId="146" applyFont="1" applyFill="1" applyBorder="1" applyAlignment="1" applyProtection="1">
      <alignment horizontal="left"/>
      <protection locked="0"/>
    </xf>
    <xf numFmtId="43" fontId="2" fillId="6" borderId="2" xfId="146" applyFont="1" applyFill="1" applyBorder="1" applyAlignment="1" applyProtection="1">
      <alignment horizontal="left"/>
      <protection locked="0"/>
    </xf>
    <xf numFmtId="170" fontId="2" fillId="6" borderId="2" xfId="147" applyNumberFormat="1" applyFont="1" applyFill="1" applyBorder="1" applyAlignment="1" applyProtection="1">
      <alignment horizontal="center" vertical="center"/>
      <protection locked="0"/>
    </xf>
    <xf numFmtId="43" fontId="2" fillId="6" borderId="5" xfId="141" applyFont="1" applyFill="1" applyBorder="1" applyAlignment="1" applyProtection="1">
      <alignment horizontal="left"/>
      <protection locked="0"/>
    </xf>
    <xf numFmtId="43" fontId="2" fillId="0" borderId="2" xfId="147" applyFont="1" applyBorder="1" applyAlignment="1" applyProtection="1">
      <alignment horizontal="left"/>
      <protection locked="0"/>
    </xf>
    <xf numFmtId="43" fontId="6" fillId="6" borderId="2" xfId="149" applyFont="1" applyFill="1" applyBorder="1" applyAlignment="1" applyProtection="1">
      <alignment horizontal="left"/>
      <protection locked="0"/>
    </xf>
    <xf numFmtId="43" fontId="6" fillId="6" borderId="2" xfId="150" applyFont="1" applyFill="1" applyBorder="1" applyAlignment="1" applyProtection="1">
      <alignment horizontal="left"/>
      <protection locked="0"/>
    </xf>
    <xf numFmtId="43" fontId="2" fillId="6" borderId="2" xfId="149" applyFont="1" applyFill="1" applyBorder="1" applyAlignment="1" applyProtection="1">
      <alignment horizontal="left"/>
      <protection locked="0"/>
    </xf>
    <xf numFmtId="43" fontId="2" fillId="6" borderId="2" xfId="150" applyFont="1" applyFill="1" applyBorder="1" applyAlignment="1" applyProtection="1">
      <alignment horizontal="left"/>
      <protection locked="0"/>
    </xf>
    <xf numFmtId="43" fontId="2" fillId="6" borderId="2" xfId="151" applyFont="1" applyFill="1" applyBorder="1" applyAlignment="1" applyProtection="1">
      <alignment horizontal="left"/>
      <protection locked="0"/>
    </xf>
    <xf numFmtId="43" fontId="2" fillId="6" borderId="2" xfId="152" applyFont="1" applyFill="1" applyBorder="1" applyAlignment="1" applyProtection="1">
      <alignment horizontal="left"/>
      <protection locked="0"/>
    </xf>
    <xf numFmtId="0" fontId="2" fillId="0" borderId="3" xfId="155" applyFont="1" applyBorder="1" applyAlignment="1" applyProtection="1">
      <alignment horizontal="left"/>
      <protection locked="0"/>
    </xf>
    <xf numFmtId="0" fontId="2" fillId="0" borderId="2" xfId="155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left"/>
      <protection locked="0"/>
    </xf>
    <xf numFmtId="43" fontId="2" fillId="6" borderId="2" xfId="2" applyFont="1" applyFill="1" applyBorder="1" applyAlignment="1" applyProtection="1">
      <alignment horizontal="left"/>
      <protection locked="0"/>
    </xf>
    <xf numFmtId="43" fontId="2" fillId="0" borderId="2" xfId="2" applyFont="1" applyBorder="1" applyAlignment="1" applyProtection="1">
      <alignment horizontal="left"/>
      <protection locked="0"/>
    </xf>
    <xf numFmtId="43" fontId="2" fillId="6" borderId="2" xfId="59" applyFont="1" applyFill="1" applyBorder="1" applyAlignment="1" applyProtection="1">
      <alignment horizontal="left"/>
      <protection locked="0"/>
    </xf>
    <xf numFmtId="43" fontId="2" fillId="0" borderId="2" xfId="59" applyFont="1" applyBorder="1" applyAlignment="1" applyProtection="1">
      <alignment horizontal="left"/>
      <protection locked="0"/>
    </xf>
    <xf numFmtId="43" fontId="6" fillId="0" borderId="2" xfId="59" applyFont="1" applyBorder="1" applyAlignment="1" applyProtection="1">
      <alignment horizontal="left"/>
      <protection locked="0"/>
    </xf>
    <xf numFmtId="43" fontId="22" fillId="6" borderId="2" xfId="59" applyFont="1" applyFill="1" applyBorder="1" applyAlignment="1" applyProtection="1">
      <alignment horizontal="left"/>
      <protection locked="0"/>
    </xf>
    <xf numFmtId="43" fontId="6" fillId="6" borderId="2" xfId="59" applyFont="1" applyFill="1" applyBorder="1" applyAlignment="1" applyProtection="1">
      <alignment horizontal="left"/>
      <protection locked="0"/>
    </xf>
    <xf numFmtId="43" fontId="2" fillId="6" borderId="2" xfId="154" applyFont="1" applyFill="1" applyBorder="1" applyAlignment="1" applyProtection="1">
      <alignment horizontal="left"/>
      <protection locked="0"/>
    </xf>
    <xf numFmtId="43" fontId="2" fillId="0" borderId="2" xfId="154" applyFont="1" applyBorder="1" applyAlignment="1" applyProtection="1">
      <alignment horizontal="left"/>
      <protection locked="0"/>
    </xf>
    <xf numFmtId="43" fontId="2" fillId="0" borderId="2" xfId="174" applyFont="1" applyBorder="1" applyAlignment="1" applyProtection="1">
      <alignment horizontal="left"/>
      <protection locked="0"/>
    </xf>
    <xf numFmtId="43" fontId="2" fillId="6" borderId="2" xfId="174" applyFont="1" applyFill="1" applyBorder="1" applyAlignment="1" applyProtection="1">
      <alignment horizontal="left"/>
      <protection locked="0"/>
    </xf>
    <xf numFmtId="0" fontId="2" fillId="0" borderId="3" xfId="7" applyFont="1" applyBorder="1" applyAlignment="1" applyProtection="1">
      <alignment horizontal="left"/>
      <protection locked="0"/>
    </xf>
    <xf numFmtId="0" fontId="2" fillId="0" borderId="2" xfId="7" applyFont="1" applyBorder="1" applyAlignment="1" applyProtection="1">
      <alignment horizontal="left"/>
      <protection locked="0"/>
    </xf>
    <xf numFmtId="170" fontId="2" fillId="6" borderId="2" xfId="174" applyNumberFormat="1" applyFont="1" applyFill="1" applyBorder="1" applyAlignment="1" applyProtection="1">
      <alignment horizontal="center" vertical="center"/>
      <protection locked="0"/>
    </xf>
    <xf numFmtId="170" fontId="2" fillId="6" borderId="2" xfId="154" applyNumberFormat="1" applyFont="1" applyFill="1" applyBorder="1" applyAlignment="1" applyProtection="1">
      <alignment horizontal="center" vertical="center"/>
      <protection locked="0"/>
    </xf>
    <xf numFmtId="43" fontId="2" fillId="6" borderId="2" xfId="259" applyFont="1" applyFill="1" applyBorder="1" applyAlignment="1" applyProtection="1">
      <alignment horizontal="left"/>
      <protection locked="0"/>
    </xf>
    <xf numFmtId="0" fontId="2" fillId="0" borderId="3" xfId="218" applyFont="1" applyBorder="1" applyAlignment="1" applyProtection="1">
      <alignment horizontal="left"/>
      <protection locked="0"/>
    </xf>
    <xf numFmtId="0" fontId="2" fillId="0" borderId="2" xfId="218" applyFont="1" applyBorder="1" applyAlignment="1" applyProtection="1">
      <alignment horizontal="left"/>
      <protection locked="0"/>
    </xf>
    <xf numFmtId="43" fontId="2" fillId="6" borderId="2" xfId="202" applyFont="1" applyFill="1" applyBorder="1" applyAlignment="1" applyProtection="1">
      <alignment horizontal="left"/>
      <protection locked="0"/>
    </xf>
    <xf numFmtId="0" fontId="2" fillId="0" borderId="3" xfId="42" applyFont="1" applyBorder="1" applyAlignment="1" applyProtection="1">
      <alignment horizontal="left"/>
      <protection locked="0"/>
    </xf>
    <xf numFmtId="0" fontId="2" fillId="0" borderId="2" xfId="42" applyFont="1" applyBorder="1" applyAlignment="1" applyProtection="1">
      <alignment horizontal="left"/>
      <protection locked="0"/>
    </xf>
    <xf numFmtId="0" fontId="2" fillId="0" borderId="5" xfId="7" applyFont="1" applyBorder="1" applyAlignment="1" applyProtection="1">
      <alignment horizontal="left"/>
      <protection locked="0"/>
    </xf>
    <xf numFmtId="164" fontId="5" fillId="0" borderId="0" xfId="1" applyFont="1" applyAlignment="1" applyProtection="1">
      <alignment horizontal="left"/>
    </xf>
    <xf numFmtId="0" fontId="2" fillId="3" borderId="5" xfId="0" applyFont="1" applyFill="1" applyBorder="1"/>
    <xf numFmtId="165" fontId="6" fillId="5" borderId="5" xfId="0" applyNumberFormat="1" applyFont="1" applyFill="1" applyBorder="1" applyAlignment="1">
      <alignment horizontal="left"/>
    </xf>
    <xf numFmtId="0" fontId="2" fillId="3" borderId="0" xfId="0" applyFont="1" applyFill="1"/>
    <xf numFmtId="164" fontId="2" fillId="0" borderId="2" xfId="1" applyFont="1" applyFill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43" fontId="0" fillId="0" borderId="0" xfId="2" applyFont="1"/>
    <xf numFmtId="0" fontId="34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3" fontId="2" fillId="0" borderId="2" xfId="2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3" borderId="2" xfId="0" applyFont="1" applyFill="1" applyBorder="1"/>
    <xf numFmtId="0" fontId="2" fillId="3" borderId="0" xfId="0" applyFont="1" applyFill="1" applyBorder="1"/>
    <xf numFmtId="0" fontId="30" fillId="3" borderId="5" xfId="0" applyFont="1" applyFill="1" applyBorder="1" applyAlignment="1">
      <alignment vertical="center"/>
    </xf>
    <xf numFmtId="43" fontId="2" fillId="6" borderId="5" xfId="30" applyFont="1" applyFill="1" applyBorder="1" applyAlignment="1" applyProtection="1">
      <alignment horizontal="left"/>
      <protection locked="0"/>
    </xf>
    <xf numFmtId="43" fontId="2" fillId="0" borderId="5" xfId="30" applyFont="1" applyBorder="1" applyAlignment="1" applyProtection="1">
      <alignment horizontal="left"/>
      <protection locked="0"/>
    </xf>
    <xf numFmtId="0" fontId="2" fillId="0" borderId="5" xfId="42" applyFont="1" applyBorder="1" applyAlignment="1" applyProtection="1">
      <alignment horizontal="left"/>
      <protection locked="0"/>
    </xf>
    <xf numFmtId="0" fontId="2" fillId="3" borderId="2" xfId="0" applyFont="1" applyFill="1" applyBorder="1" applyAlignment="1">
      <alignment horizontal="left"/>
    </xf>
    <xf numFmtId="0" fontId="2" fillId="3" borderId="5" xfId="0" applyFont="1" applyFill="1" applyBorder="1"/>
    <xf numFmtId="0" fontId="10" fillId="8" borderId="0" xfId="0" applyFont="1" applyFill="1" applyAlignment="1" applyProtection="1">
      <alignment horizontal="center"/>
    </xf>
    <xf numFmtId="171" fontId="1" fillId="0" borderId="0" xfId="3" applyNumberFormat="1" applyFont="1"/>
    <xf numFmtId="172" fontId="1" fillId="0" borderId="0" xfId="3" applyNumberFormat="1" applyFont="1"/>
    <xf numFmtId="0" fontId="10" fillId="8" borderId="0" xfId="0" applyFont="1" applyFill="1" applyAlignment="1" applyProtection="1">
      <alignment horizontal="center"/>
    </xf>
    <xf numFmtId="0" fontId="4" fillId="3" borderId="6" xfId="0" applyFont="1" applyFill="1" applyBorder="1" applyAlignment="1">
      <alignment horizontal="center" vertical="center" wrapText="1"/>
    </xf>
    <xf numFmtId="164" fontId="2" fillId="0" borderId="0" xfId="1" applyFont="1" applyBorder="1" applyAlignment="1" applyProtection="1">
      <alignment horizontal="left"/>
      <protection locked="0"/>
    </xf>
    <xf numFmtId="0" fontId="0" fillId="0" borderId="1" xfId="0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36" fillId="0" borderId="0" xfId="0" applyFont="1"/>
    <xf numFmtId="43" fontId="35" fillId="0" borderId="13" xfId="0" applyNumberFormat="1" applyFont="1" applyBorder="1" applyAlignment="1">
      <alignment horizontal="center"/>
    </xf>
    <xf numFmtId="43" fontId="35" fillId="0" borderId="14" xfId="0" applyNumberFormat="1" applyFont="1" applyBorder="1" applyAlignment="1">
      <alignment horizontal="center"/>
    </xf>
    <xf numFmtId="167" fontId="1" fillId="0" borderId="31" xfId="3" applyNumberFormat="1" applyBorder="1" applyAlignment="1">
      <alignment horizontal="center"/>
    </xf>
    <xf numFmtId="167" fontId="1" fillId="0" borderId="18" xfId="3" applyNumberFormat="1" applyBorder="1" applyAlignment="1">
      <alignment horizontal="center"/>
    </xf>
    <xf numFmtId="167" fontId="1" fillId="0" borderId="32" xfId="3" applyNumberFormat="1" applyBorder="1" applyAlignment="1">
      <alignment horizontal="center"/>
    </xf>
    <xf numFmtId="167" fontId="1" fillId="0" borderId="16" xfId="3" applyNumberFormat="1" applyBorder="1" applyAlignment="1">
      <alignment horizontal="center"/>
    </xf>
    <xf numFmtId="167" fontId="1" fillId="0" borderId="19" xfId="3" applyNumberFormat="1" applyBorder="1" applyAlignment="1">
      <alignment horizontal="center"/>
    </xf>
    <xf numFmtId="167" fontId="1" fillId="0" borderId="21" xfId="3" applyNumberFormat="1" applyBorder="1" applyAlignment="1">
      <alignment horizontal="center"/>
    </xf>
    <xf numFmtId="166" fontId="37" fillId="0" borderId="2" xfId="2" applyNumberFormat="1" applyFont="1" applyBorder="1"/>
    <xf numFmtId="4" fontId="0" fillId="0" borderId="0" xfId="0" applyNumberFormat="1"/>
    <xf numFmtId="43" fontId="0" fillId="0" borderId="0" xfId="0" applyNumberFormat="1"/>
    <xf numFmtId="164" fontId="39" fillId="0" borderId="2" xfId="543" applyFont="1" applyBorder="1" applyAlignment="1" applyProtection="1">
      <alignment horizontal="left"/>
      <protection locked="0"/>
    </xf>
    <xf numFmtId="164" fontId="39" fillId="6" borderId="2" xfId="543" applyFont="1" applyFill="1" applyBorder="1" applyAlignment="1" applyProtection="1">
      <alignment horizontal="left"/>
      <protection locked="0"/>
    </xf>
    <xf numFmtId="43" fontId="39" fillId="6" borderId="2" xfId="544" applyFont="1" applyFill="1" applyBorder="1" applyAlignment="1" applyProtection="1">
      <alignment horizontal="left"/>
      <protection locked="0"/>
    </xf>
    <xf numFmtId="0" fontId="3" fillId="2" borderId="0" xfId="0" applyFont="1" applyFill="1" applyBorder="1" applyAlignment="1" applyProtection="1">
      <alignment horizontal="center" vertical="center"/>
    </xf>
    <xf numFmtId="0" fontId="10" fillId="9" borderId="0" xfId="0" applyFont="1" applyFill="1" applyAlignment="1" applyProtection="1">
      <alignment horizontal="center"/>
    </xf>
    <xf numFmtId="0" fontId="10" fillId="8" borderId="0" xfId="0" applyFont="1" applyFill="1" applyAlignment="1" applyProtection="1">
      <alignment horizontal="center"/>
    </xf>
    <xf numFmtId="0" fontId="9" fillId="2" borderId="0" xfId="0" applyFont="1" applyFill="1" applyBorder="1" applyAlignment="1" applyProtection="1">
      <alignment horizontal="center" vertical="center"/>
    </xf>
    <xf numFmtId="0" fontId="19" fillId="0" borderId="2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9" fillId="0" borderId="26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3" xfId="0" applyFont="1" applyBorder="1" applyAlignment="1">
      <alignment horizontal="center"/>
    </xf>
  </cellXfs>
  <cellStyles count="545">
    <cellStyle name="Comma" xfId="1" builtinId="3"/>
    <cellStyle name="Comma 2" xfId="2" xr:uid="{00000000-0005-0000-0000-000001000000}"/>
    <cellStyle name="Comma 2 10" xfId="141" xr:uid="{00000000-0005-0000-0000-000002000000}"/>
    <cellStyle name="Comma 2 10 2" xfId="404" xr:uid="{00000000-0005-0000-0000-000003000000}"/>
    <cellStyle name="Comma 2 11" xfId="142" xr:uid="{00000000-0005-0000-0000-000004000000}"/>
    <cellStyle name="Comma 2 11 2" xfId="405" xr:uid="{00000000-0005-0000-0000-000005000000}"/>
    <cellStyle name="Comma 2 12" xfId="542" xr:uid="{00000000-0005-0000-0000-000006000000}"/>
    <cellStyle name="Comma 2 2" xfId="20" xr:uid="{00000000-0005-0000-0000-000007000000}"/>
    <cellStyle name="Comma 2 2 2" xfId="30" xr:uid="{00000000-0005-0000-0000-000008000000}"/>
    <cellStyle name="Comma 2 2 2 2" xfId="55" xr:uid="{00000000-0005-0000-0000-000009000000}"/>
    <cellStyle name="Comma 2 2 2 2 2" xfId="121" xr:uid="{00000000-0005-0000-0000-00000A000000}"/>
    <cellStyle name="Comma 2 2 2 2 2 2" xfId="147" xr:uid="{00000000-0005-0000-0000-00000B000000}"/>
    <cellStyle name="Comma 2 2 2 2 2 2 2" xfId="410" xr:uid="{00000000-0005-0000-0000-00000C000000}"/>
    <cellStyle name="Comma 2 2 2 2 2 3" xfId="261" xr:uid="{00000000-0005-0000-0000-00000D000000}"/>
    <cellStyle name="Comma 2 2 2 2 2 3 2" xfId="522" xr:uid="{00000000-0005-0000-0000-00000E000000}"/>
    <cellStyle name="Comma 2 2 2 2 2 4" xfId="148" xr:uid="{00000000-0005-0000-0000-00000F000000}"/>
    <cellStyle name="Comma 2 2 2 2 2 4 2" xfId="411" xr:uid="{00000000-0005-0000-0000-000010000000}"/>
    <cellStyle name="Comma 2 2 2 2 2 5" xfId="385" xr:uid="{00000000-0005-0000-0000-000011000000}"/>
    <cellStyle name="Comma 2 2 2 2 3" xfId="198" xr:uid="{00000000-0005-0000-0000-000012000000}"/>
    <cellStyle name="Comma 2 2 2 2 3 2" xfId="460" xr:uid="{00000000-0005-0000-0000-000013000000}"/>
    <cellStyle name="Comma 2 2 2 2 4" xfId="323" xr:uid="{00000000-0005-0000-0000-000014000000}"/>
    <cellStyle name="Comma 2 2 2 3" xfId="97" xr:uid="{00000000-0005-0000-0000-000015000000}"/>
    <cellStyle name="Comma 2 2 2 3 2" xfId="237" xr:uid="{00000000-0005-0000-0000-000016000000}"/>
    <cellStyle name="Comma 2 2 2 3 2 2" xfId="498" xr:uid="{00000000-0005-0000-0000-000017000000}"/>
    <cellStyle name="Comma 2 2 2 3 3" xfId="361" xr:uid="{00000000-0005-0000-0000-000018000000}"/>
    <cellStyle name="Comma 2 2 2 4" xfId="174" xr:uid="{00000000-0005-0000-0000-000019000000}"/>
    <cellStyle name="Comma 2 2 2 4 2" xfId="436" xr:uid="{00000000-0005-0000-0000-00001A000000}"/>
    <cellStyle name="Comma 2 2 2 5" xfId="299" xr:uid="{00000000-0005-0000-0000-00001B000000}"/>
    <cellStyle name="Comma 2 2 3" xfId="45" xr:uid="{00000000-0005-0000-0000-00001C000000}"/>
    <cellStyle name="Comma 2 2 3 2" xfId="111" xr:uid="{00000000-0005-0000-0000-00001D000000}"/>
    <cellStyle name="Comma 2 2 3 2 2" xfId="251" xr:uid="{00000000-0005-0000-0000-00001E000000}"/>
    <cellStyle name="Comma 2 2 3 2 2 2" xfId="512" xr:uid="{00000000-0005-0000-0000-00001F000000}"/>
    <cellStyle name="Comma 2 2 3 2 3" xfId="375" xr:uid="{00000000-0005-0000-0000-000020000000}"/>
    <cellStyle name="Comma 2 2 3 3" xfId="188" xr:uid="{00000000-0005-0000-0000-000021000000}"/>
    <cellStyle name="Comma 2 2 3 3 2" xfId="450" xr:uid="{00000000-0005-0000-0000-000022000000}"/>
    <cellStyle name="Comma 2 2 3 4" xfId="313" xr:uid="{00000000-0005-0000-0000-000023000000}"/>
    <cellStyle name="Comma 2 2 4" xfId="87" xr:uid="{00000000-0005-0000-0000-000024000000}"/>
    <cellStyle name="Comma 2 2 4 2" xfId="227" xr:uid="{00000000-0005-0000-0000-000025000000}"/>
    <cellStyle name="Comma 2 2 4 2 2" xfId="488" xr:uid="{00000000-0005-0000-0000-000026000000}"/>
    <cellStyle name="Comma 2 2 4 3" xfId="351" xr:uid="{00000000-0005-0000-0000-000027000000}"/>
    <cellStyle name="Comma 2 2 5" xfId="164" xr:uid="{00000000-0005-0000-0000-000028000000}"/>
    <cellStyle name="Comma 2 2 5 2" xfId="426" xr:uid="{00000000-0005-0000-0000-000029000000}"/>
    <cellStyle name="Comma 2 2 6" xfId="289" xr:uid="{00000000-0005-0000-0000-00002A000000}"/>
    <cellStyle name="Comma 2 3" xfId="19" xr:uid="{00000000-0005-0000-0000-00002B000000}"/>
    <cellStyle name="Comma 2 3 2" xfId="29" xr:uid="{00000000-0005-0000-0000-00002C000000}"/>
    <cellStyle name="Comma 2 3 2 2" xfId="54" xr:uid="{00000000-0005-0000-0000-00002D000000}"/>
    <cellStyle name="Comma 2 3 2 2 2" xfId="120" xr:uid="{00000000-0005-0000-0000-00002E000000}"/>
    <cellStyle name="Comma 2 3 2 2 2 2" xfId="260" xr:uid="{00000000-0005-0000-0000-00002F000000}"/>
    <cellStyle name="Comma 2 3 2 2 2 2 2" xfId="521" xr:uid="{00000000-0005-0000-0000-000030000000}"/>
    <cellStyle name="Comma 2 3 2 2 2 3" xfId="384" xr:uid="{00000000-0005-0000-0000-000031000000}"/>
    <cellStyle name="Comma 2 3 2 2 3" xfId="197" xr:uid="{00000000-0005-0000-0000-000032000000}"/>
    <cellStyle name="Comma 2 3 2 2 3 2" xfId="459" xr:uid="{00000000-0005-0000-0000-000033000000}"/>
    <cellStyle name="Comma 2 3 2 2 4" xfId="322" xr:uid="{00000000-0005-0000-0000-000034000000}"/>
    <cellStyle name="Comma 2 3 2 3" xfId="64" xr:uid="{00000000-0005-0000-0000-000035000000}"/>
    <cellStyle name="Comma 2 3 2 3 2" xfId="129" xr:uid="{00000000-0005-0000-0000-000036000000}"/>
    <cellStyle name="Comma 2 3 2 3 2 2" xfId="269" xr:uid="{00000000-0005-0000-0000-000037000000}"/>
    <cellStyle name="Comma 2 3 2 3 2 2 2" xfId="530" xr:uid="{00000000-0005-0000-0000-000038000000}"/>
    <cellStyle name="Comma 2 3 2 3 2 3" xfId="393" xr:uid="{00000000-0005-0000-0000-000039000000}"/>
    <cellStyle name="Comma 2 3 2 3 3" xfId="206" xr:uid="{00000000-0005-0000-0000-00003A000000}"/>
    <cellStyle name="Comma 2 3 2 3 3 2" xfId="468" xr:uid="{00000000-0005-0000-0000-00003B000000}"/>
    <cellStyle name="Comma 2 3 2 3 4" xfId="331" xr:uid="{00000000-0005-0000-0000-00003C000000}"/>
    <cellStyle name="Comma 2 3 2 4" xfId="96" xr:uid="{00000000-0005-0000-0000-00003D000000}"/>
    <cellStyle name="Comma 2 3 2 4 2" xfId="236" xr:uid="{00000000-0005-0000-0000-00003E000000}"/>
    <cellStyle name="Comma 2 3 2 4 2 2" xfId="497" xr:uid="{00000000-0005-0000-0000-00003F000000}"/>
    <cellStyle name="Comma 2 3 2 4 3" xfId="360" xr:uid="{00000000-0005-0000-0000-000040000000}"/>
    <cellStyle name="Comma 2 3 2 5" xfId="173" xr:uid="{00000000-0005-0000-0000-000041000000}"/>
    <cellStyle name="Comma 2 3 2 5 2" xfId="435" xr:uid="{00000000-0005-0000-0000-000042000000}"/>
    <cellStyle name="Comma 2 3 2 6" xfId="298" xr:uid="{00000000-0005-0000-0000-000043000000}"/>
    <cellStyle name="Comma 2 3 3" xfId="44" xr:uid="{00000000-0005-0000-0000-000044000000}"/>
    <cellStyle name="Comma 2 3 3 2" xfId="72" xr:uid="{00000000-0005-0000-0000-000045000000}"/>
    <cellStyle name="Comma 2 3 3 2 2" xfId="136" xr:uid="{00000000-0005-0000-0000-000046000000}"/>
    <cellStyle name="Comma 2 3 3 2 2 2" xfId="275" xr:uid="{00000000-0005-0000-0000-000047000000}"/>
    <cellStyle name="Comma 2 3 3 2 2 2 2" xfId="536" xr:uid="{00000000-0005-0000-0000-000048000000}"/>
    <cellStyle name="Comma 2 3 3 2 2 3" xfId="399" xr:uid="{00000000-0005-0000-0000-000049000000}"/>
    <cellStyle name="Comma 2 3 3 2 3" xfId="212" xr:uid="{00000000-0005-0000-0000-00004A000000}"/>
    <cellStyle name="Comma 2 3 3 2 3 2" xfId="474" xr:uid="{00000000-0005-0000-0000-00004B000000}"/>
    <cellStyle name="Comma 2 3 3 2 4" xfId="337" xr:uid="{00000000-0005-0000-0000-00004C000000}"/>
    <cellStyle name="Comma 2 3 3 3" xfId="110" xr:uid="{00000000-0005-0000-0000-00004D000000}"/>
    <cellStyle name="Comma 2 3 3 3 2" xfId="250" xr:uid="{00000000-0005-0000-0000-00004E000000}"/>
    <cellStyle name="Comma 2 3 3 3 2 2" xfId="511" xr:uid="{00000000-0005-0000-0000-00004F000000}"/>
    <cellStyle name="Comma 2 3 3 3 3" xfId="374" xr:uid="{00000000-0005-0000-0000-000050000000}"/>
    <cellStyle name="Comma 2 3 3 4" xfId="187" xr:uid="{00000000-0005-0000-0000-000051000000}"/>
    <cellStyle name="Comma 2 3 3 4 2" xfId="449" xr:uid="{00000000-0005-0000-0000-000052000000}"/>
    <cellStyle name="Comma 2 3 3 5" xfId="312" xr:uid="{00000000-0005-0000-0000-000053000000}"/>
    <cellStyle name="Comma 2 3 4" xfId="68" xr:uid="{00000000-0005-0000-0000-000054000000}"/>
    <cellStyle name="Comma 2 3 4 2" xfId="132" xr:uid="{00000000-0005-0000-0000-000055000000}"/>
    <cellStyle name="Comma 2 3 4 2 2" xfId="272" xr:uid="{00000000-0005-0000-0000-000056000000}"/>
    <cellStyle name="Comma 2 3 4 2 2 2" xfId="533" xr:uid="{00000000-0005-0000-0000-000057000000}"/>
    <cellStyle name="Comma 2 3 4 2 3" xfId="396" xr:uid="{00000000-0005-0000-0000-000058000000}"/>
    <cellStyle name="Comma 2 3 4 3" xfId="209" xr:uid="{00000000-0005-0000-0000-000059000000}"/>
    <cellStyle name="Comma 2 3 4 3 2" xfId="471" xr:uid="{00000000-0005-0000-0000-00005A000000}"/>
    <cellStyle name="Comma 2 3 4 4" xfId="334" xr:uid="{00000000-0005-0000-0000-00005B000000}"/>
    <cellStyle name="Comma 2 3 5" xfId="62" xr:uid="{00000000-0005-0000-0000-00005C000000}"/>
    <cellStyle name="Comma 2 3 5 2" xfId="127" xr:uid="{00000000-0005-0000-0000-00005D000000}"/>
    <cellStyle name="Comma 2 3 5 2 2" xfId="267" xr:uid="{00000000-0005-0000-0000-00005E000000}"/>
    <cellStyle name="Comma 2 3 5 2 2 2" xfId="528" xr:uid="{00000000-0005-0000-0000-00005F000000}"/>
    <cellStyle name="Comma 2 3 5 2 3" xfId="391" xr:uid="{00000000-0005-0000-0000-000060000000}"/>
    <cellStyle name="Comma 2 3 5 3" xfId="204" xr:uid="{00000000-0005-0000-0000-000061000000}"/>
    <cellStyle name="Comma 2 3 5 3 2" xfId="466" xr:uid="{00000000-0005-0000-0000-000062000000}"/>
    <cellStyle name="Comma 2 3 5 4" xfId="329" xr:uid="{00000000-0005-0000-0000-000063000000}"/>
    <cellStyle name="Comma 2 3 6" xfId="86" xr:uid="{00000000-0005-0000-0000-000064000000}"/>
    <cellStyle name="Comma 2 3 6 2" xfId="226" xr:uid="{00000000-0005-0000-0000-000065000000}"/>
    <cellStyle name="Comma 2 3 6 2 2" xfId="487" xr:uid="{00000000-0005-0000-0000-000066000000}"/>
    <cellStyle name="Comma 2 3 6 3" xfId="350" xr:uid="{00000000-0005-0000-0000-000067000000}"/>
    <cellStyle name="Comma 2 3 7" xfId="163" xr:uid="{00000000-0005-0000-0000-000068000000}"/>
    <cellStyle name="Comma 2 3 7 2" xfId="425" xr:uid="{00000000-0005-0000-0000-000069000000}"/>
    <cellStyle name="Comma 2 3 8" xfId="288" xr:uid="{00000000-0005-0000-0000-00006A000000}"/>
    <cellStyle name="Comma 2 4" xfId="8" xr:uid="{00000000-0005-0000-0000-00006B000000}"/>
    <cellStyle name="Comma 2 4 2" xfId="22" xr:uid="{00000000-0005-0000-0000-00006C000000}"/>
    <cellStyle name="Comma 2 4 2 2" xfId="47" xr:uid="{00000000-0005-0000-0000-00006D000000}"/>
    <cellStyle name="Comma 2 4 2 2 2" xfId="113" xr:uid="{00000000-0005-0000-0000-00006E000000}"/>
    <cellStyle name="Comma 2 4 2 2 2 2" xfId="253" xr:uid="{00000000-0005-0000-0000-00006F000000}"/>
    <cellStyle name="Comma 2 4 2 2 2 2 2" xfId="514" xr:uid="{00000000-0005-0000-0000-000070000000}"/>
    <cellStyle name="Comma 2 4 2 2 2 3" xfId="377" xr:uid="{00000000-0005-0000-0000-000071000000}"/>
    <cellStyle name="Comma 2 4 2 2 3" xfId="190" xr:uid="{00000000-0005-0000-0000-000072000000}"/>
    <cellStyle name="Comma 2 4 2 2 3 2" xfId="452" xr:uid="{00000000-0005-0000-0000-000073000000}"/>
    <cellStyle name="Comma 2 4 2 2 4" xfId="315" xr:uid="{00000000-0005-0000-0000-000074000000}"/>
    <cellStyle name="Comma 2 4 2 3" xfId="89" xr:uid="{00000000-0005-0000-0000-000075000000}"/>
    <cellStyle name="Comma 2 4 2 3 2" xfId="229" xr:uid="{00000000-0005-0000-0000-000076000000}"/>
    <cellStyle name="Comma 2 4 2 3 2 2" xfId="490" xr:uid="{00000000-0005-0000-0000-000077000000}"/>
    <cellStyle name="Comma 2 4 2 3 3" xfId="353" xr:uid="{00000000-0005-0000-0000-000078000000}"/>
    <cellStyle name="Comma 2 4 2 4" xfId="166" xr:uid="{00000000-0005-0000-0000-000079000000}"/>
    <cellStyle name="Comma 2 4 2 4 2" xfId="428" xr:uid="{00000000-0005-0000-0000-00007A000000}"/>
    <cellStyle name="Comma 2 4 2 5" xfId="291" xr:uid="{00000000-0005-0000-0000-00007B000000}"/>
    <cellStyle name="Comma 2 4 3" xfId="36" xr:uid="{00000000-0005-0000-0000-00007C000000}"/>
    <cellStyle name="Comma 2 4 3 2" xfId="103" xr:uid="{00000000-0005-0000-0000-00007D000000}"/>
    <cellStyle name="Comma 2 4 3 2 2" xfId="243" xr:uid="{00000000-0005-0000-0000-00007E000000}"/>
    <cellStyle name="Comma 2 4 3 2 2 2" xfId="504" xr:uid="{00000000-0005-0000-0000-00007F000000}"/>
    <cellStyle name="Comma 2 4 3 2 3" xfId="367" xr:uid="{00000000-0005-0000-0000-000080000000}"/>
    <cellStyle name="Comma 2 4 3 3" xfId="180" xr:uid="{00000000-0005-0000-0000-000081000000}"/>
    <cellStyle name="Comma 2 4 3 3 2" xfId="442" xr:uid="{00000000-0005-0000-0000-000082000000}"/>
    <cellStyle name="Comma 2 4 3 4" xfId="305" xr:uid="{00000000-0005-0000-0000-000083000000}"/>
    <cellStyle name="Comma 2 4 4" xfId="79" xr:uid="{00000000-0005-0000-0000-000084000000}"/>
    <cellStyle name="Comma 2 4 4 2" xfId="219" xr:uid="{00000000-0005-0000-0000-000085000000}"/>
    <cellStyle name="Comma 2 4 4 2 2" xfId="480" xr:uid="{00000000-0005-0000-0000-000086000000}"/>
    <cellStyle name="Comma 2 4 4 3" xfId="343" xr:uid="{00000000-0005-0000-0000-000087000000}"/>
    <cellStyle name="Comma 2 4 5" xfId="156" xr:uid="{00000000-0005-0000-0000-000088000000}"/>
    <cellStyle name="Comma 2 4 5 2" xfId="418" xr:uid="{00000000-0005-0000-0000-000089000000}"/>
    <cellStyle name="Comma 2 4 6" xfId="281" xr:uid="{00000000-0005-0000-0000-00008A000000}"/>
    <cellStyle name="Comma 2 5" xfId="21" xr:uid="{00000000-0005-0000-0000-00008B000000}"/>
    <cellStyle name="Comma 2 5 2" xfId="46" xr:uid="{00000000-0005-0000-0000-00008C000000}"/>
    <cellStyle name="Comma 2 5 2 2" xfId="112" xr:uid="{00000000-0005-0000-0000-00008D000000}"/>
    <cellStyle name="Comma 2 5 2 2 2" xfId="252" xr:uid="{00000000-0005-0000-0000-00008E000000}"/>
    <cellStyle name="Comma 2 5 2 2 2 2" xfId="513" xr:uid="{00000000-0005-0000-0000-00008F000000}"/>
    <cellStyle name="Comma 2 5 2 2 3" xfId="376" xr:uid="{00000000-0005-0000-0000-000090000000}"/>
    <cellStyle name="Comma 2 5 2 3" xfId="189" xr:uid="{00000000-0005-0000-0000-000091000000}"/>
    <cellStyle name="Comma 2 5 2 3 2" xfId="451" xr:uid="{00000000-0005-0000-0000-000092000000}"/>
    <cellStyle name="Comma 2 5 2 4" xfId="314" xr:uid="{00000000-0005-0000-0000-000093000000}"/>
    <cellStyle name="Comma 2 5 3" xfId="88" xr:uid="{00000000-0005-0000-0000-000094000000}"/>
    <cellStyle name="Comma 2 5 3 2" xfId="228" xr:uid="{00000000-0005-0000-0000-000095000000}"/>
    <cellStyle name="Comma 2 5 3 2 2" xfId="489" xr:uid="{00000000-0005-0000-0000-000096000000}"/>
    <cellStyle name="Comma 2 5 3 3" xfId="352" xr:uid="{00000000-0005-0000-0000-000097000000}"/>
    <cellStyle name="Comma 2 5 4" xfId="165" xr:uid="{00000000-0005-0000-0000-000098000000}"/>
    <cellStyle name="Comma 2 5 4 2" xfId="427" xr:uid="{00000000-0005-0000-0000-000099000000}"/>
    <cellStyle name="Comma 2 5 5" xfId="290" xr:uid="{00000000-0005-0000-0000-00009A000000}"/>
    <cellStyle name="Comma 2 6" xfId="35" xr:uid="{00000000-0005-0000-0000-00009B000000}"/>
    <cellStyle name="Comma 2 6 2" xfId="102" xr:uid="{00000000-0005-0000-0000-00009C000000}"/>
    <cellStyle name="Comma 2 6 2 2" xfId="242" xr:uid="{00000000-0005-0000-0000-00009D000000}"/>
    <cellStyle name="Comma 2 6 2 2 2" xfId="503" xr:uid="{00000000-0005-0000-0000-00009E000000}"/>
    <cellStyle name="Comma 2 6 2 3" xfId="366" xr:uid="{00000000-0005-0000-0000-00009F000000}"/>
    <cellStyle name="Comma 2 6 3" xfId="179" xr:uid="{00000000-0005-0000-0000-0000A0000000}"/>
    <cellStyle name="Comma 2 6 3 2" xfId="441" xr:uid="{00000000-0005-0000-0000-0000A1000000}"/>
    <cellStyle name="Comma 2 6 4" xfId="304" xr:uid="{00000000-0005-0000-0000-0000A2000000}"/>
    <cellStyle name="Comma 2 7" xfId="77" xr:uid="{00000000-0005-0000-0000-0000A3000000}"/>
    <cellStyle name="Comma 2 7 2" xfId="217" xr:uid="{00000000-0005-0000-0000-0000A4000000}"/>
    <cellStyle name="Comma 2 7 2 2" xfId="479" xr:uid="{00000000-0005-0000-0000-0000A5000000}"/>
    <cellStyle name="Comma 2 7 3" xfId="342" xr:uid="{00000000-0005-0000-0000-0000A6000000}"/>
    <cellStyle name="Comma 2 8" xfId="154" xr:uid="{00000000-0005-0000-0000-0000A7000000}"/>
    <cellStyle name="Comma 2 8 2" xfId="417" xr:uid="{00000000-0005-0000-0000-0000A8000000}"/>
    <cellStyle name="Comma 2 9" xfId="280" xr:uid="{00000000-0005-0000-0000-0000A9000000}"/>
    <cellStyle name="Comma 3" xfId="4" xr:uid="{00000000-0005-0000-0000-0000AA000000}"/>
    <cellStyle name="Comma 3 2" xfId="6" xr:uid="{00000000-0005-0000-0000-0000AB000000}"/>
    <cellStyle name="Comma 3 2 2" xfId="18" xr:uid="{00000000-0005-0000-0000-0000AC000000}"/>
    <cellStyle name="Comma 3 2 2 2" xfId="28" xr:uid="{00000000-0005-0000-0000-0000AD000000}"/>
    <cellStyle name="Comma 3 2 2 2 2" xfId="34" xr:uid="{00000000-0005-0000-0000-0000AE000000}"/>
    <cellStyle name="Comma 3 2 2 2 2 2" xfId="59" xr:uid="{00000000-0005-0000-0000-0000AF000000}"/>
    <cellStyle name="Comma 3 2 2 2 2 2 2" xfId="125" xr:uid="{00000000-0005-0000-0000-0000B0000000}"/>
    <cellStyle name="Comma 3 2 2 2 2 2 2 2" xfId="265" xr:uid="{00000000-0005-0000-0000-0000B1000000}"/>
    <cellStyle name="Comma 3 2 2 2 2 2 2 2 2" xfId="526" xr:uid="{00000000-0005-0000-0000-0000B2000000}"/>
    <cellStyle name="Comma 3 2 2 2 2 2 2 3" xfId="389" xr:uid="{00000000-0005-0000-0000-0000B3000000}"/>
    <cellStyle name="Comma 3 2 2 2 2 2 2 5" xfId="143" xr:uid="{00000000-0005-0000-0000-0000B4000000}"/>
    <cellStyle name="Comma 3 2 2 2 2 2 2 5 2" xfId="406" xr:uid="{00000000-0005-0000-0000-0000B5000000}"/>
    <cellStyle name="Comma 3 2 2 2 2 2 3" xfId="202" xr:uid="{00000000-0005-0000-0000-0000B6000000}"/>
    <cellStyle name="Comma 3 2 2 2 2 2 3 2" xfId="464" xr:uid="{00000000-0005-0000-0000-0000B7000000}"/>
    <cellStyle name="Comma 3 2 2 2 2 2 4" xfId="327" xr:uid="{00000000-0005-0000-0000-0000B8000000}"/>
    <cellStyle name="Comma 3 2 2 2 2 2 5" xfId="146" xr:uid="{00000000-0005-0000-0000-0000B9000000}"/>
    <cellStyle name="Comma 3 2 2 2 2 2 5 2" xfId="409" xr:uid="{00000000-0005-0000-0000-0000BA000000}"/>
    <cellStyle name="Comma 3 2 2 2 2 3" xfId="65" xr:uid="{00000000-0005-0000-0000-0000BB000000}"/>
    <cellStyle name="Comma 3 2 2 2 2 3 2" xfId="130" xr:uid="{00000000-0005-0000-0000-0000BC000000}"/>
    <cellStyle name="Comma 3 2 2 2 2 3 2 2" xfId="270" xr:uid="{00000000-0005-0000-0000-0000BD000000}"/>
    <cellStyle name="Comma 3 2 2 2 2 3 2 2 2" xfId="531" xr:uid="{00000000-0005-0000-0000-0000BE000000}"/>
    <cellStyle name="Comma 3 2 2 2 2 3 2 3" xfId="394" xr:uid="{00000000-0005-0000-0000-0000BF000000}"/>
    <cellStyle name="Comma 3 2 2 2 2 3 3" xfId="207" xr:uid="{00000000-0005-0000-0000-0000C0000000}"/>
    <cellStyle name="Comma 3 2 2 2 2 3 3 2" xfId="469" xr:uid="{00000000-0005-0000-0000-0000C1000000}"/>
    <cellStyle name="Comma 3 2 2 2 2 3 4" xfId="332" xr:uid="{00000000-0005-0000-0000-0000C2000000}"/>
    <cellStyle name="Comma 3 2 2 2 2 4" xfId="101" xr:uid="{00000000-0005-0000-0000-0000C3000000}"/>
    <cellStyle name="Comma 3 2 2 2 2 4 2" xfId="241" xr:uid="{00000000-0005-0000-0000-0000C4000000}"/>
    <cellStyle name="Comma 3 2 2 2 2 4 2 2" xfId="502" xr:uid="{00000000-0005-0000-0000-0000C5000000}"/>
    <cellStyle name="Comma 3 2 2 2 2 4 3" xfId="365" xr:uid="{00000000-0005-0000-0000-0000C6000000}"/>
    <cellStyle name="Comma 3 2 2 2 2 5" xfId="178" xr:uid="{00000000-0005-0000-0000-0000C7000000}"/>
    <cellStyle name="Comma 3 2 2 2 2 5 2" xfId="440" xr:uid="{00000000-0005-0000-0000-0000C8000000}"/>
    <cellStyle name="Comma 3 2 2 2 2 6" xfId="303" xr:uid="{00000000-0005-0000-0000-0000C9000000}"/>
    <cellStyle name="Comma 3 2 2 2 3" xfId="53" xr:uid="{00000000-0005-0000-0000-0000CA000000}"/>
    <cellStyle name="Comma 3 2 2 2 3 2" xfId="76" xr:uid="{00000000-0005-0000-0000-0000CB000000}"/>
    <cellStyle name="Comma 3 2 2 2 3 2 2" xfId="140" xr:uid="{00000000-0005-0000-0000-0000CC000000}"/>
    <cellStyle name="Comma 3 2 2 2 3 2 2 2" xfId="279" xr:uid="{00000000-0005-0000-0000-0000CD000000}"/>
    <cellStyle name="Comma 3 2 2 2 3 2 2 2 2" xfId="540" xr:uid="{00000000-0005-0000-0000-0000CE000000}"/>
    <cellStyle name="Comma 3 2 2 2 3 2 2 3" xfId="403" xr:uid="{00000000-0005-0000-0000-0000CF000000}"/>
    <cellStyle name="Comma 3 2 2 2 3 2 3" xfId="216" xr:uid="{00000000-0005-0000-0000-0000D0000000}"/>
    <cellStyle name="Comma 3 2 2 2 3 2 3 2" xfId="478" xr:uid="{00000000-0005-0000-0000-0000D1000000}"/>
    <cellStyle name="Comma 3 2 2 2 3 2 4" xfId="341" xr:uid="{00000000-0005-0000-0000-0000D2000000}"/>
    <cellStyle name="Comma 3 2 2 2 3 3" xfId="119" xr:uid="{00000000-0005-0000-0000-0000D3000000}"/>
    <cellStyle name="Comma 3 2 2 2 3 3 2" xfId="145" xr:uid="{00000000-0005-0000-0000-0000D4000000}"/>
    <cellStyle name="Comma 3 2 2 2 3 3 2 2" xfId="408" xr:uid="{00000000-0005-0000-0000-0000D5000000}"/>
    <cellStyle name="Comma 3 2 2 2 3 3 2 3" xfId="543" xr:uid="{00000000-0005-0000-0000-0000D6000000}"/>
    <cellStyle name="Comma 3 2 2 2 3 3 3" xfId="259" xr:uid="{00000000-0005-0000-0000-0000D7000000}"/>
    <cellStyle name="Comma 3 2 2 2 3 3 3 2" xfId="520" xr:uid="{00000000-0005-0000-0000-0000D8000000}"/>
    <cellStyle name="Comma 3 2 2 2 3 3 4" xfId="144" xr:uid="{00000000-0005-0000-0000-0000D9000000}"/>
    <cellStyle name="Comma 3 2 2 2 3 3 4 2" xfId="407" xr:uid="{00000000-0005-0000-0000-0000DA000000}"/>
    <cellStyle name="Comma 3 2 2 2 3 3 5" xfId="383" xr:uid="{00000000-0005-0000-0000-0000DB000000}"/>
    <cellStyle name="Comma 3 2 2 2 3 4" xfId="196" xr:uid="{00000000-0005-0000-0000-0000DC000000}"/>
    <cellStyle name="Comma 3 2 2 2 3 4 2" xfId="458" xr:uid="{00000000-0005-0000-0000-0000DD000000}"/>
    <cellStyle name="Comma 3 2 2 2 3 5" xfId="321" xr:uid="{00000000-0005-0000-0000-0000DE000000}"/>
    <cellStyle name="Comma 3 2 2 2 4" xfId="69" xr:uid="{00000000-0005-0000-0000-0000DF000000}"/>
    <cellStyle name="Comma 3 2 2 2 4 2" xfId="133" xr:uid="{00000000-0005-0000-0000-0000E0000000}"/>
    <cellStyle name="Comma 3 2 2 2 4 2 2" xfId="273" xr:uid="{00000000-0005-0000-0000-0000E1000000}"/>
    <cellStyle name="Comma 3 2 2 2 4 2 2 2" xfId="534" xr:uid="{00000000-0005-0000-0000-0000E2000000}"/>
    <cellStyle name="Comma 3 2 2 2 4 2 3" xfId="397" xr:uid="{00000000-0005-0000-0000-0000E3000000}"/>
    <cellStyle name="Comma 3 2 2 2 4 3" xfId="210" xr:uid="{00000000-0005-0000-0000-0000E4000000}"/>
    <cellStyle name="Comma 3 2 2 2 4 3 2" xfId="472" xr:uid="{00000000-0005-0000-0000-0000E5000000}"/>
    <cellStyle name="Comma 3 2 2 2 4 4" xfId="335" xr:uid="{00000000-0005-0000-0000-0000E6000000}"/>
    <cellStyle name="Comma 3 2 2 2 5" xfId="63" xr:uid="{00000000-0005-0000-0000-0000E7000000}"/>
    <cellStyle name="Comma 3 2 2 2 5 2" xfId="128" xr:uid="{00000000-0005-0000-0000-0000E8000000}"/>
    <cellStyle name="Comma 3 2 2 2 5 2 2" xfId="268" xr:uid="{00000000-0005-0000-0000-0000E9000000}"/>
    <cellStyle name="Comma 3 2 2 2 5 2 2 2" xfId="529" xr:uid="{00000000-0005-0000-0000-0000EA000000}"/>
    <cellStyle name="Comma 3 2 2 2 5 2 3" xfId="392" xr:uid="{00000000-0005-0000-0000-0000EB000000}"/>
    <cellStyle name="Comma 3 2 2 2 5 3" xfId="205" xr:uid="{00000000-0005-0000-0000-0000EC000000}"/>
    <cellStyle name="Comma 3 2 2 2 5 3 2" xfId="467" xr:uid="{00000000-0005-0000-0000-0000ED000000}"/>
    <cellStyle name="Comma 3 2 2 2 5 4" xfId="330" xr:uid="{00000000-0005-0000-0000-0000EE000000}"/>
    <cellStyle name="Comma 3 2 2 2 6" xfId="95" xr:uid="{00000000-0005-0000-0000-0000EF000000}"/>
    <cellStyle name="Comma 3 2 2 2 6 2" xfId="235" xr:uid="{00000000-0005-0000-0000-0000F0000000}"/>
    <cellStyle name="Comma 3 2 2 2 6 2 2" xfId="496" xr:uid="{00000000-0005-0000-0000-0000F1000000}"/>
    <cellStyle name="Comma 3 2 2 2 6 3" xfId="359" xr:uid="{00000000-0005-0000-0000-0000F2000000}"/>
    <cellStyle name="Comma 3 2 2 2 7" xfId="172" xr:uid="{00000000-0005-0000-0000-0000F3000000}"/>
    <cellStyle name="Comma 3 2 2 2 7 2" xfId="434" xr:uid="{00000000-0005-0000-0000-0000F4000000}"/>
    <cellStyle name="Comma 3 2 2 2 8" xfId="297" xr:uid="{00000000-0005-0000-0000-0000F5000000}"/>
    <cellStyle name="Comma 3 2 2 3" xfId="43" xr:uid="{00000000-0005-0000-0000-0000F6000000}"/>
    <cellStyle name="Comma 3 2 2 3 2" xfId="71" xr:uid="{00000000-0005-0000-0000-0000F7000000}"/>
    <cellStyle name="Comma 3 2 2 3 2 2" xfId="135" xr:uid="{00000000-0005-0000-0000-0000F8000000}"/>
    <cellStyle name="Comma 3 2 2 3 2 2 2" xfId="274" xr:uid="{00000000-0005-0000-0000-0000F9000000}"/>
    <cellStyle name="Comma 3 2 2 3 2 2 2 2" xfId="535" xr:uid="{00000000-0005-0000-0000-0000FA000000}"/>
    <cellStyle name="Comma 3 2 2 3 2 2 3" xfId="398" xr:uid="{00000000-0005-0000-0000-0000FB000000}"/>
    <cellStyle name="Comma 3 2 2 3 2 3" xfId="211" xr:uid="{00000000-0005-0000-0000-0000FC000000}"/>
    <cellStyle name="Comma 3 2 2 3 2 3 2" xfId="473" xr:uid="{00000000-0005-0000-0000-0000FD000000}"/>
    <cellStyle name="Comma 3 2 2 3 2 4" xfId="336" xr:uid="{00000000-0005-0000-0000-0000FE000000}"/>
    <cellStyle name="Comma 3 2 2 3 3" xfId="109" xr:uid="{00000000-0005-0000-0000-0000FF000000}"/>
    <cellStyle name="Comma 3 2 2 3 3 2" xfId="153" xr:uid="{00000000-0005-0000-0000-000000010000}"/>
    <cellStyle name="Comma 3 2 2 3 3 2 2" xfId="416" xr:uid="{00000000-0005-0000-0000-000001010000}"/>
    <cellStyle name="Comma 3 2 2 3 3 2 3" xfId="544" xr:uid="{00000000-0005-0000-0000-000002010000}"/>
    <cellStyle name="Comma 3 2 2 3 3 3" xfId="249" xr:uid="{00000000-0005-0000-0000-000003010000}"/>
    <cellStyle name="Comma 3 2 2 3 3 3 2" xfId="510" xr:uid="{00000000-0005-0000-0000-000004010000}"/>
    <cellStyle name="Comma 3 2 2 3 3 4" xfId="373" xr:uid="{00000000-0005-0000-0000-000005010000}"/>
    <cellStyle name="Comma 3 2 2 3 4" xfId="186" xr:uid="{00000000-0005-0000-0000-000006010000}"/>
    <cellStyle name="Comma 3 2 2 3 4 2" xfId="448" xr:uid="{00000000-0005-0000-0000-000007010000}"/>
    <cellStyle name="Comma 3 2 2 3 5" xfId="311" xr:uid="{00000000-0005-0000-0000-000008010000}"/>
    <cellStyle name="Comma 3 2 2 4" xfId="67" xr:uid="{00000000-0005-0000-0000-000009010000}"/>
    <cellStyle name="Comma 3 2 2 4 2" xfId="131" xr:uid="{00000000-0005-0000-0000-00000A010000}"/>
    <cellStyle name="Comma 3 2 2 4 2 2" xfId="271" xr:uid="{00000000-0005-0000-0000-00000B010000}"/>
    <cellStyle name="Comma 3 2 2 4 2 2 2" xfId="532" xr:uid="{00000000-0005-0000-0000-00000C010000}"/>
    <cellStyle name="Comma 3 2 2 4 2 3" xfId="395" xr:uid="{00000000-0005-0000-0000-00000D010000}"/>
    <cellStyle name="Comma 3 2 2 4 3" xfId="208" xr:uid="{00000000-0005-0000-0000-00000E010000}"/>
    <cellStyle name="Comma 3 2 2 4 3 2" xfId="470" xr:uid="{00000000-0005-0000-0000-00000F010000}"/>
    <cellStyle name="Comma 3 2 2 4 4" xfId="333" xr:uid="{00000000-0005-0000-0000-000010010000}"/>
    <cellStyle name="Comma 3 2 2 5" xfId="61" xr:uid="{00000000-0005-0000-0000-000011010000}"/>
    <cellStyle name="Comma 3 2 2 5 2" xfId="126" xr:uid="{00000000-0005-0000-0000-000012010000}"/>
    <cellStyle name="Comma 3 2 2 5 2 2" xfId="266" xr:uid="{00000000-0005-0000-0000-000013010000}"/>
    <cellStyle name="Comma 3 2 2 5 2 2 2" xfId="527" xr:uid="{00000000-0005-0000-0000-000014010000}"/>
    <cellStyle name="Comma 3 2 2 5 2 3" xfId="390" xr:uid="{00000000-0005-0000-0000-000015010000}"/>
    <cellStyle name="Comma 3 2 2 5 3" xfId="203" xr:uid="{00000000-0005-0000-0000-000016010000}"/>
    <cellStyle name="Comma 3 2 2 5 3 2" xfId="465" xr:uid="{00000000-0005-0000-0000-000017010000}"/>
    <cellStyle name="Comma 3 2 2 5 4" xfId="328" xr:uid="{00000000-0005-0000-0000-000018010000}"/>
    <cellStyle name="Comma 3 2 2 6" xfId="85" xr:uid="{00000000-0005-0000-0000-000019010000}"/>
    <cellStyle name="Comma 3 2 2 6 2" xfId="225" xr:uid="{00000000-0005-0000-0000-00001A010000}"/>
    <cellStyle name="Comma 3 2 2 6 2 2" xfId="486" xr:uid="{00000000-0005-0000-0000-00001B010000}"/>
    <cellStyle name="Comma 3 2 2 6 3" xfId="349" xr:uid="{00000000-0005-0000-0000-00001C010000}"/>
    <cellStyle name="Comma 3 2 2 7" xfId="162" xr:uid="{00000000-0005-0000-0000-00001D010000}"/>
    <cellStyle name="Comma 3 2 2 7 2" xfId="424" xr:uid="{00000000-0005-0000-0000-00001E010000}"/>
    <cellStyle name="Comma 3 2 2 8" xfId="287" xr:uid="{00000000-0005-0000-0000-00001F010000}"/>
    <cellStyle name="Comma 3 2 3" xfId="10" xr:uid="{00000000-0005-0000-0000-000020010000}"/>
    <cellStyle name="Comma 3 2 3 2" xfId="24" xr:uid="{00000000-0005-0000-0000-000021010000}"/>
    <cellStyle name="Comma 3 2 3 2 2" xfId="49" xr:uid="{00000000-0005-0000-0000-000022010000}"/>
    <cellStyle name="Comma 3 2 3 2 2 2" xfId="115" xr:uid="{00000000-0005-0000-0000-000023010000}"/>
    <cellStyle name="Comma 3 2 3 2 2 2 2" xfId="255" xr:uid="{00000000-0005-0000-0000-000024010000}"/>
    <cellStyle name="Comma 3 2 3 2 2 2 2 2" xfId="516" xr:uid="{00000000-0005-0000-0000-000025010000}"/>
    <cellStyle name="Comma 3 2 3 2 2 2 3" xfId="379" xr:uid="{00000000-0005-0000-0000-000026010000}"/>
    <cellStyle name="Comma 3 2 3 2 2 3" xfId="192" xr:uid="{00000000-0005-0000-0000-000027010000}"/>
    <cellStyle name="Comma 3 2 3 2 2 3 2" xfId="454" xr:uid="{00000000-0005-0000-0000-000028010000}"/>
    <cellStyle name="Comma 3 2 3 2 2 4" xfId="317" xr:uid="{00000000-0005-0000-0000-000029010000}"/>
    <cellStyle name="Comma 3 2 3 2 3" xfId="91" xr:uid="{00000000-0005-0000-0000-00002A010000}"/>
    <cellStyle name="Comma 3 2 3 2 3 2" xfId="231" xr:uid="{00000000-0005-0000-0000-00002B010000}"/>
    <cellStyle name="Comma 3 2 3 2 3 2 2" xfId="492" xr:uid="{00000000-0005-0000-0000-00002C010000}"/>
    <cellStyle name="Comma 3 2 3 2 3 3" xfId="355" xr:uid="{00000000-0005-0000-0000-00002D010000}"/>
    <cellStyle name="Comma 3 2 3 2 4" xfId="168" xr:uid="{00000000-0005-0000-0000-00002E010000}"/>
    <cellStyle name="Comma 3 2 3 2 4 2" xfId="430" xr:uid="{00000000-0005-0000-0000-00002F010000}"/>
    <cellStyle name="Comma 3 2 3 2 5" xfId="293" xr:uid="{00000000-0005-0000-0000-000030010000}"/>
    <cellStyle name="Comma 3 2 3 3" xfId="38" xr:uid="{00000000-0005-0000-0000-000031010000}"/>
    <cellStyle name="Comma 3 2 3 3 2" xfId="105" xr:uid="{00000000-0005-0000-0000-000032010000}"/>
    <cellStyle name="Comma 3 2 3 3 2 2" xfId="245" xr:uid="{00000000-0005-0000-0000-000033010000}"/>
    <cellStyle name="Comma 3 2 3 3 2 2 2" xfId="506" xr:uid="{00000000-0005-0000-0000-000034010000}"/>
    <cellStyle name="Comma 3 2 3 3 2 3" xfId="369" xr:uid="{00000000-0005-0000-0000-000035010000}"/>
    <cellStyle name="Comma 3 2 3 3 3" xfId="182" xr:uid="{00000000-0005-0000-0000-000036010000}"/>
    <cellStyle name="Comma 3 2 3 3 3 2" xfId="444" xr:uid="{00000000-0005-0000-0000-000037010000}"/>
    <cellStyle name="Comma 3 2 3 3 4" xfId="307" xr:uid="{00000000-0005-0000-0000-000038010000}"/>
    <cellStyle name="Comma 3 2 3 4" xfId="81" xr:uid="{00000000-0005-0000-0000-000039010000}"/>
    <cellStyle name="Comma 3 2 3 4 2" xfId="221" xr:uid="{00000000-0005-0000-0000-00003A010000}"/>
    <cellStyle name="Comma 3 2 3 4 2 2" xfId="482" xr:uid="{00000000-0005-0000-0000-00003B010000}"/>
    <cellStyle name="Comma 3 2 3 4 3" xfId="345" xr:uid="{00000000-0005-0000-0000-00003C010000}"/>
    <cellStyle name="Comma 3 2 3 5" xfId="158" xr:uid="{00000000-0005-0000-0000-00003D010000}"/>
    <cellStyle name="Comma 3 2 3 5 2" xfId="420" xr:uid="{00000000-0005-0000-0000-00003E010000}"/>
    <cellStyle name="Comma 3 2 3 6" xfId="283" xr:uid="{00000000-0005-0000-0000-00003F010000}"/>
    <cellStyle name="Comma 3 3" xfId="15" xr:uid="{00000000-0005-0000-0000-000040010000}"/>
    <cellStyle name="Comma 3 3 2" xfId="27" xr:uid="{00000000-0005-0000-0000-000041010000}"/>
    <cellStyle name="Comma 3 3 2 2" xfId="33" xr:uid="{00000000-0005-0000-0000-000042010000}"/>
    <cellStyle name="Comma 3 3 2 2 2" xfId="58" xr:uid="{00000000-0005-0000-0000-000043010000}"/>
    <cellStyle name="Comma 3 3 2 2 2 2" xfId="124" xr:uid="{00000000-0005-0000-0000-000044010000}"/>
    <cellStyle name="Comma 3 3 2 2 2 2 2" xfId="264" xr:uid="{00000000-0005-0000-0000-000045010000}"/>
    <cellStyle name="Comma 3 3 2 2 2 2 2 2" xfId="525" xr:uid="{00000000-0005-0000-0000-000046010000}"/>
    <cellStyle name="Comma 3 3 2 2 2 2 3" xfId="388" xr:uid="{00000000-0005-0000-0000-000047010000}"/>
    <cellStyle name="Comma 3 3 2 2 2 3" xfId="201" xr:uid="{00000000-0005-0000-0000-000048010000}"/>
    <cellStyle name="Comma 3 3 2 2 2 3 2" xfId="463" xr:uid="{00000000-0005-0000-0000-000049010000}"/>
    <cellStyle name="Comma 3 3 2 2 2 4" xfId="326" xr:uid="{00000000-0005-0000-0000-00004A010000}"/>
    <cellStyle name="Comma 3 3 2 2 3" xfId="100" xr:uid="{00000000-0005-0000-0000-00004B010000}"/>
    <cellStyle name="Comma 3 3 2 2 3 2" xfId="240" xr:uid="{00000000-0005-0000-0000-00004C010000}"/>
    <cellStyle name="Comma 3 3 2 2 3 2 2" xfId="501" xr:uid="{00000000-0005-0000-0000-00004D010000}"/>
    <cellStyle name="Comma 3 3 2 2 3 3" xfId="364" xr:uid="{00000000-0005-0000-0000-00004E010000}"/>
    <cellStyle name="Comma 3 3 2 2 4" xfId="177" xr:uid="{00000000-0005-0000-0000-00004F010000}"/>
    <cellStyle name="Comma 3 3 2 2 4 2" xfId="439" xr:uid="{00000000-0005-0000-0000-000050010000}"/>
    <cellStyle name="Comma 3 3 2 2 5" xfId="149" xr:uid="{00000000-0005-0000-0000-000051010000}"/>
    <cellStyle name="Comma 3 3 2 2 5 2" xfId="412" xr:uid="{00000000-0005-0000-0000-000052010000}"/>
    <cellStyle name="Comma 3 3 2 2 6" xfId="302" xr:uid="{00000000-0005-0000-0000-000053010000}"/>
    <cellStyle name="Comma 3 3 2 3" xfId="52" xr:uid="{00000000-0005-0000-0000-000054010000}"/>
    <cellStyle name="Comma 3 3 2 3 2" xfId="75" xr:uid="{00000000-0005-0000-0000-000055010000}"/>
    <cellStyle name="Comma 3 3 2 3 2 2" xfId="139" xr:uid="{00000000-0005-0000-0000-000056010000}"/>
    <cellStyle name="Comma 3 3 2 3 2 2 2" xfId="278" xr:uid="{00000000-0005-0000-0000-000057010000}"/>
    <cellStyle name="Comma 3 3 2 3 2 2 2 2" xfId="539" xr:uid="{00000000-0005-0000-0000-000058010000}"/>
    <cellStyle name="Comma 3 3 2 3 2 2 3" xfId="402" xr:uid="{00000000-0005-0000-0000-000059010000}"/>
    <cellStyle name="Comma 3 3 2 3 2 3" xfId="215" xr:uid="{00000000-0005-0000-0000-00005A010000}"/>
    <cellStyle name="Comma 3 3 2 3 2 3 2" xfId="477" xr:uid="{00000000-0005-0000-0000-00005B010000}"/>
    <cellStyle name="Comma 3 3 2 3 2 4" xfId="340" xr:uid="{00000000-0005-0000-0000-00005C010000}"/>
    <cellStyle name="Comma 3 3 2 3 3" xfId="118" xr:uid="{00000000-0005-0000-0000-00005D010000}"/>
    <cellStyle name="Comma 3 3 2 3 3 2" xfId="151" xr:uid="{00000000-0005-0000-0000-00005E010000}"/>
    <cellStyle name="Comma 3 3 2 3 3 2 2" xfId="414" xr:uid="{00000000-0005-0000-0000-00005F010000}"/>
    <cellStyle name="Comma 3 3 2 3 3 3" xfId="258" xr:uid="{00000000-0005-0000-0000-000060010000}"/>
    <cellStyle name="Comma 3 3 2 3 3 3 2" xfId="519" xr:uid="{00000000-0005-0000-0000-000061010000}"/>
    <cellStyle name="Comma 3 3 2 3 3 4" xfId="382" xr:uid="{00000000-0005-0000-0000-000062010000}"/>
    <cellStyle name="Comma 3 3 2 3 4" xfId="195" xr:uid="{00000000-0005-0000-0000-000063010000}"/>
    <cellStyle name="Comma 3 3 2 3 4 2" xfId="457" xr:uid="{00000000-0005-0000-0000-000064010000}"/>
    <cellStyle name="Comma 3 3 2 3 5" xfId="320" xr:uid="{00000000-0005-0000-0000-000065010000}"/>
    <cellStyle name="Comma 3 3 2 4" xfId="94" xr:uid="{00000000-0005-0000-0000-000066010000}"/>
    <cellStyle name="Comma 3 3 2 4 2" xfId="234" xr:uid="{00000000-0005-0000-0000-000067010000}"/>
    <cellStyle name="Comma 3 3 2 4 2 2" xfId="495" xr:uid="{00000000-0005-0000-0000-000068010000}"/>
    <cellStyle name="Comma 3 3 2 4 3" xfId="358" xr:uid="{00000000-0005-0000-0000-000069010000}"/>
    <cellStyle name="Comma 3 3 2 5" xfId="171" xr:uid="{00000000-0005-0000-0000-00006A010000}"/>
    <cellStyle name="Comma 3 3 2 5 2" xfId="433" xr:uid="{00000000-0005-0000-0000-00006B010000}"/>
    <cellStyle name="Comma 3 3 2 6" xfId="296" xr:uid="{00000000-0005-0000-0000-00006C010000}"/>
    <cellStyle name="Comma 3 3 2 7" xfId="150" xr:uid="{00000000-0005-0000-0000-00006D010000}"/>
    <cellStyle name="Comma 3 3 2 7 2" xfId="413" xr:uid="{00000000-0005-0000-0000-00006E010000}"/>
    <cellStyle name="Comma 3 3 3" xfId="41" xr:uid="{00000000-0005-0000-0000-00006F010000}"/>
    <cellStyle name="Comma 3 3 3 2" xfId="108" xr:uid="{00000000-0005-0000-0000-000070010000}"/>
    <cellStyle name="Comma 3 3 3 2 2" xfId="248" xr:uid="{00000000-0005-0000-0000-000071010000}"/>
    <cellStyle name="Comma 3 3 3 2 2 2" xfId="509" xr:uid="{00000000-0005-0000-0000-000072010000}"/>
    <cellStyle name="Comma 3 3 3 2 3" xfId="372" xr:uid="{00000000-0005-0000-0000-000073010000}"/>
    <cellStyle name="Comma 3 3 3 3" xfId="185" xr:uid="{00000000-0005-0000-0000-000074010000}"/>
    <cellStyle name="Comma 3 3 3 3 2" xfId="447" xr:uid="{00000000-0005-0000-0000-000075010000}"/>
    <cellStyle name="Comma 3 3 3 4" xfId="310" xr:uid="{00000000-0005-0000-0000-000076010000}"/>
    <cellStyle name="Comma 3 3 4" xfId="84" xr:uid="{00000000-0005-0000-0000-000077010000}"/>
    <cellStyle name="Comma 3 3 4 2" xfId="224" xr:uid="{00000000-0005-0000-0000-000078010000}"/>
    <cellStyle name="Comma 3 3 4 2 2" xfId="485" xr:uid="{00000000-0005-0000-0000-000079010000}"/>
    <cellStyle name="Comma 3 3 4 3" xfId="348" xr:uid="{00000000-0005-0000-0000-00007A010000}"/>
    <cellStyle name="Comma 3 3 5" xfId="161" xr:uid="{00000000-0005-0000-0000-00007B010000}"/>
    <cellStyle name="Comma 3 3 5 2" xfId="423" xr:uid="{00000000-0005-0000-0000-00007C010000}"/>
    <cellStyle name="Comma 3 3 6" xfId="152" xr:uid="{00000000-0005-0000-0000-00007D010000}"/>
    <cellStyle name="Comma 3 3 6 2" xfId="415" xr:uid="{00000000-0005-0000-0000-00007E010000}"/>
    <cellStyle name="Comma 3 3 7" xfId="286" xr:uid="{00000000-0005-0000-0000-00007F010000}"/>
    <cellStyle name="Comma 3 4" xfId="13" xr:uid="{00000000-0005-0000-0000-000080010000}"/>
    <cellStyle name="Comma 3 4 2" xfId="26" xr:uid="{00000000-0005-0000-0000-000081010000}"/>
    <cellStyle name="Comma 3 4 2 2" xfId="32" xr:uid="{00000000-0005-0000-0000-000082010000}"/>
    <cellStyle name="Comma 3 4 2 2 2" xfId="57" xr:uid="{00000000-0005-0000-0000-000083010000}"/>
    <cellStyle name="Comma 3 4 2 2 2 2" xfId="123" xr:uid="{00000000-0005-0000-0000-000084010000}"/>
    <cellStyle name="Comma 3 4 2 2 2 2 2" xfId="263" xr:uid="{00000000-0005-0000-0000-000085010000}"/>
    <cellStyle name="Comma 3 4 2 2 2 2 2 2" xfId="524" xr:uid="{00000000-0005-0000-0000-000086010000}"/>
    <cellStyle name="Comma 3 4 2 2 2 2 3" xfId="387" xr:uid="{00000000-0005-0000-0000-000087010000}"/>
    <cellStyle name="Comma 3 4 2 2 2 3" xfId="200" xr:uid="{00000000-0005-0000-0000-000088010000}"/>
    <cellStyle name="Comma 3 4 2 2 2 3 2" xfId="462" xr:uid="{00000000-0005-0000-0000-000089010000}"/>
    <cellStyle name="Comma 3 4 2 2 2 4" xfId="325" xr:uid="{00000000-0005-0000-0000-00008A010000}"/>
    <cellStyle name="Comma 3 4 2 2 3" xfId="99" xr:uid="{00000000-0005-0000-0000-00008B010000}"/>
    <cellStyle name="Comma 3 4 2 2 3 2" xfId="239" xr:uid="{00000000-0005-0000-0000-00008C010000}"/>
    <cellStyle name="Comma 3 4 2 2 3 2 2" xfId="500" xr:uid="{00000000-0005-0000-0000-00008D010000}"/>
    <cellStyle name="Comma 3 4 2 2 3 3" xfId="363" xr:uid="{00000000-0005-0000-0000-00008E010000}"/>
    <cellStyle name="Comma 3 4 2 2 4" xfId="176" xr:uid="{00000000-0005-0000-0000-00008F010000}"/>
    <cellStyle name="Comma 3 4 2 2 4 2" xfId="438" xr:uid="{00000000-0005-0000-0000-000090010000}"/>
    <cellStyle name="Comma 3 4 2 2 5" xfId="301" xr:uid="{00000000-0005-0000-0000-000091010000}"/>
    <cellStyle name="Comma 3 4 2 3" xfId="51" xr:uid="{00000000-0005-0000-0000-000092010000}"/>
    <cellStyle name="Comma 3 4 2 3 2" xfId="74" xr:uid="{00000000-0005-0000-0000-000093010000}"/>
    <cellStyle name="Comma 3 4 2 3 2 2" xfId="138" xr:uid="{00000000-0005-0000-0000-000094010000}"/>
    <cellStyle name="Comma 3 4 2 3 2 2 2" xfId="277" xr:uid="{00000000-0005-0000-0000-000095010000}"/>
    <cellStyle name="Comma 3 4 2 3 2 2 2 2" xfId="538" xr:uid="{00000000-0005-0000-0000-000096010000}"/>
    <cellStyle name="Comma 3 4 2 3 2 2 3" xfId="401" xr:uid="{00000000-0005-0000-0000-000097010000}"/>
    <cellStyle name="Comma 3 4 2 3 2 3" xfId="214" xr:uid="{00000000-0005-0000-0000-000098010000}"/>
    <cellStyle name="Comma 3 4 2 3 2 3 2" xfId="476" xr:uid="{00000000-0005-0000-0000-000099010000}"/>
    <cellStyle name="Comma 3 4 2 3 2 4" xfId="339" xr:uid="{00000000-0005-0000-0000-00009A010000}"/>
    <cellStyle name="Comma 3 4 2 3 3" xfId="117" xr:uid="{00000000-0005-0000-0000-00009B010000}"/>
    <cellStyle name="Comma 3 4 2 3 3 2" xfId="257" xr:uid="{00000000-0005-0000-0000-00009C010000}"/>
    <cellStyle name="Comma 3 4 2 3 3 2 2" xfId="518" xr:uid="{00000000-0005-0000-0000-00009D010000}"/>
    <cellStyle name="Comma 3 4 2 3 3 3" xfId="381" xr:uid="{00000000-0005-0000-0000-00009E010000}"/>
    <cellStyle name="Comma 3 4 2 3 4" xfId="194" xr:uid="{00000000-0005-0000-0000-00009F010000}"/>
    <cellStyle name="Comma 3 4 2 3 4 2" xfId="456" xr:uid="{00000000-0005-0000-0000-0000A0010000}"/>
    <cellStyle name="Comma 3 4 2 3 5" xfId="319" xr:uid="{00000000-0005-0000-0000-0000A1010000}"/>
    <cellStyle name="Comma 3 4 2 4" xfId="93" xr:uid="{00000000-0005-0000-0000-0000A2010000}"/>
    <cellStyle name="Comma 3 4 2 4 2" xfId="233" xr:uid="{00000000-0005-0000-0000-0000A3010000}"/>
    <cellStyle name="Comma 3 4 2 4 2 2" xfId="494" xr:uid="{00000000-0005-0000-0000-0000A4010000}"/>
    <cellStyle name="Comma 3 4 2 4 3" xfId="357" xr:uid="{00000000-0005-0000-0000-0000A5010000}"/>
    <cellStyle name="Comma 3 4 2 5" xfId="170" xr:uid="{00000000-0005-0000-0000-0000A6010000}"/>
    <cellStyle name="Comma 3 4 2 5 2" xfId="432" xr:uid="{00000000-0005-0000-0000-0000A7010000}"/>
    <cellStyle name="Comma 3 4 2 6" xfId="295" xr:uid="{00000000-0005-0000-0000-0000A8010000}"/>
    <cellStyle name="Comma 3 4 3" xfId="40" xr:uid="{00000000-0005-0000-0000-0000A9010000}"/>
    <cellStyle name="Comma 3 4 3 2" xfId="107" xr:uid="{00000000-0005-0000-0000-0000AA010000}"/>
    <cellStyle name="Comma 3 4 3 2 2" xfId="247" xr:uid="{00000000-0005-0000-0000-0000AB010000}"/>
    <cellStyle name="Comma 3 4 3 2 2 2" xfId="508" xr:uid="{00000000-0005-0000-0000-0000AC010000}"/>
    <cellStyle name="Comma 3 4 3 2 3" xfId="371" xr:uid="{00000000-0005-0000-0000-0000AD010000}"/>
    <cellStyle name="Comma 3 4 3 3" xfId="184" xr:uid="{00000000-0005-0000-0000-0000AE010000}"/>
    <cellStyle name="Comma 3 4 3 3 2" xfId="446" xr:uid="{00000000-0005-0000-0000-0000AF010000}"/>
    <cellStyle name="Comma 3 4 3 4" xfId="309" xr:uid="{00000000-0005-0000-0000-0000B0010000}"/>
    <cellStyle name="Comma 3 4 4" xfId="83" xr:uid="{00000000-0005-0000-0000-0000B1010000}"/>
    <cellStyle name="Comma 3 4 4 2" xfId="223" xr:uid="{00000000-0005-0000-0000-0000B2010000}"/>
    <cellStyle name="Comma 3 4 4 2 2" xfId="484" xr:uid="{00000000-0005-0000-0000-0000B3010000}"/>
    <cellStyle name="Comma 3 4 4 3" xfId="347" xr:uid="{00000000-0005-0000-0000-0000B4010000}"/>
    <cellStyle name="Comma 3 4 5" xfId="160" xr:uid="{00000000-0005-0000-0000-0000B5010000}"/>
    <cellStyle name="Comma 3 4 5 2" xfId="422" xr:uid="{00000000-0005-0000-0000-0000B6010000}"/>
    <cellStyle name="Comma 3 4 6" xfId="285" xr:uid="{00000000-0005-0000-0000-0000B7010000}"/>
    <cellStyle name="Comma 3 5" xfId="11" xr:uid="{00000000-0005-0000-0000-0000B8010000}"/>
    <cellStyle name="Comma 3 5 2" xfId="25" xr:uid="{00000000-0005-0000-0000-0000B9010000}"/>
    <cellStyle name="Comma 3 5 2 2" xfId="31" xr:uid="{00000000-0005-0000-0000-0000BA010000}"/>
    <cellStyle name="Comma 3 5 2 2 2" xfId="56" xr:uid="{00000000-0005-0000-0000-0000BB010000}"/>
    <cellStyle name="Comma 3 5 2 2 2 2" xfId="122" xr:uid="{00000000-0005-0000-0000-0000BC010000}"/>
    <cellStyle name="Comma 3 5 2 2 2 2 2" xfId="262" xr:uid="{00000000-0005-0000-0000-0000BD010000}"/>
    <cellStyle name="Comma 3 5 2 2 2 2 2 2" xfId="523" xr:uid="{00000000-0005-0000-0000-0000BE010000}"/>
    <cellStyle name="Comma 3 5 2 2 2 2 3" xfId="386" xr:uid="{00000000-0005-0000-0000-0000BF010000}"/>
    <cellStyle name="Comma 3 5 2 2 2 3" xfId="199" xr:uid="{00000000-0005-0000-0000-0000C0010000}"/>
    <cellStyle name="Comma 3 5 2 2 2 3 2" xfId="461" xr:uid="{00000000-0005-0000-0000-0000C1010000}"/>
    <cellStyle name="Comma 3 5 2 2 2 4" xfId="324" xr:uid="{00000000-0005-0000-0000-0000C2010000}"/>
    <cellStyle name="Comma 3 5 2 2 3" xfId="98" xr:uid="{00000000-0005-0000-0000-0000C3010000}"/>
    <cellStyle name="Comma 3 5 2 2 3 2" xfId="238" xr:uid="{00000000-0005-0000-0000-0000C4010000}"/>
    <cellStyle name="Comma 3 5 2 2 3 2 2" xfId="499" xr:uid="{00000000-0005-0000-0000-0000C5010000}"/>
    <cellStyle name="Comma 3 5 2 2 3 3" xfId="362" xr:uid="{00000000-0005-0000-0000-0000C6010000}"/>
    <cellStyle name="Comma 3 5 2 2 4" xfId="175" xr:uid="{00000000-0005-0000-0000-0000C7010000}"/>
    <cellStyle name="Comma 3 5 2 2 4 2" xfId="437" xr:uid="{00000000-0005-0000-0000-0000C8010000}"/>
    <cellStyle name="Comma 3 5 2 2 5" xfId="300" xr:uid="{00000000-0005-0000-0000-0000C9010000}"/>
    <cellStyle name="Comma 3 5 2 3" xfId="50" xr:uid="{00000000-0005-0000-0000-0000CA010000}"/>
    <cellStyle name="Comma 3 5 2 3 2" xfId="73" xr:uid="{00000000-0005-0000-0000-0000CB010000}"/>
    <cellStyle name="Comma 3 5 2 3 2 2" xfId="137" xr:uid="{00000000-0005-0000-0000-0000CC010000}"/>
    <cellStyle name="Comma 3 5 2 3 2 2 2" xfId="276" xr:uid="{00000000-0005-0000-0000-0000CD010000}"/>
    <cellStyle name="Comma 3 5 2 3 2 2 2 2" xfId="537" xr:uid="{00000000-0005-0000-0000-0000CE010000}"/>
    <cellStyle name="Comma 3 5 2 3 2 2 3" xfId="400" xr:uid="{00000000-0005-0000-0000-0000CF010000}"/>
    <cellStyle name="Comma 3 5 2 3 2 3" xfId="213" xr:uid="{00000000-0005-0000-0000-0000D0010000}"/>
    <cellStyle name="Comma 3 5 2 3 2 3 2" xfId="475" xr:uid="{00000000-0005-0000-0000-0000D1010000}"/>
    <cellStyle name="Comma 3 5 2 3 2 4" xfId="338" xr:uid="{00000000-0005-0000-0000-0000D2010000}"/>
    <cellStyle name="Comma 3 5 2 3 3" xfId="116" xr:uid="{00000000-0005-0000-0000-0000D3010000}"/>
    <cellStyle name="Comma 3 5 2 3 3 2" xfId="256" xr:uid="{00000000-0005-0000-0000-0000D4010000}"/>
    <cellStyle name="Comma 3 5 2 3 3 2 2" xfId="517" xr:uid="{00000000-0005-0000-0000-0000D5010000}"/>
    <cellStyle name="Comma 3 5 2 3 3 3" xfId="380" xr:uid="{00000000-0005-0000-0000-0000D6010000}"/>
    <cellStyle name="Comma 3 5 2 3 4" xfId="193" xr:uid="{00000000-0005-0000-0000-0000D7010000}"/>
    <cellStyle name="Comma 3 5 2 3 4 2" xfId="455" xr:uid="{00000000-0005-0000-0000-0000D8010000}"/>
    <cellStyle name="Comma 3 5 2 3 5" xfId="318" xr:uid="{00000000-0005-0000-0000-0000D9010000}"/>
    <cellStyle name="Comma 3 5 2 4" xfId="92" xr:uid="{00000000-0005-0000-0000-0000DA010000}"/>
    <cellStyle name="Comma 3 5 2 4 2" xfId="232" xr:uid="{00000000-0005-0000-0000-0000DB010000}"/>
    <cellStyle name="Comma 3 5 2 4 2 2" xfId="493" xr:uid="{00000000-0005-0000-0000-0000DC010000}"/>
    <cellStyle name="Comma 3 5 2 4 3" xfId="356" xr:uid="{00000000-0005-0000-0000-0000DD010000}"/>
    <cellStyle name="Comma 3 5 2 5" xfId="169" xr:uid="{00000000-0005-0000-0000-0000DE010000}"/>
    <cellStyle name="Comma 3 5 2 5 2" xfId="431" xr:uid="{00000000-0005-0000-0000-0000DF010000}"/>
    <cellStyle name="Comma 3 5 2 6" xfId="294" xr:uid="{00000000-0005-0000-0000-0000E0010000}"/>
    <cellStyle name="Comma 3 5 3" xfId="39" xr:uid="{00000000-0005-0000-0000-0000E1010000}"/>
    <cellStyle name="Comma 3 5 3 2" xfId="106" xr:uid="{00000000-0005-0000-0000-0000E2010000}"/>
    <cellStyle name="Comma 3 5 3 2 2" xfId="246" xr:uid="{00000000-0005-0000-0000-0000E3010000}"/>
    <cellStyle name="Comma 3 5 3 2 2 2" xfId="507" xr:uid="{00000000-0005-0000-0000-0000E4010000}"/>
    <cellStyle name="Comma 3 5 3 2 3" xfId="370" xr:uid="{00000000-0005-0000-0000-0000E5010000}"/>
    <cellStyle name="Comma 3 5 3 3" xfId="183" xr:uid="{00000000-0005-0000-0000-0000E6010000}"/>
    <cellStyle name="Comma 3 5 3 3 2" xfId="445" xr:uid="{00000000-0005-0000-0000-0000E7010000}"/>
    <cellStyle name="Comma 3 5 3 4" xfId="308" xr:uid="{00000000-0005-0000-0000-0000E8010000}"/>
    <cellStyle name="Comma 3 5 4" xfId="82" xr:uid="{00000000-0005-0000-0000-0000E9010000}"/>
    <cellStyle name="Comma 3 5 4 2" xfId="222" xr:uid="{00000000-0005-0000-0000-0000EA010000}"/>
    <cellStyle name="Comma 3 5 4 2 2" xfId="483" xr:uid="{00000000-0005-0000-0000-0000EB010000}"/>
    <cellStyle name="Comma 3 5 4 3" xfId="346" xr:uid="{00000000-0005-0000-0000-0000EC010000}"/>
    <cellStyle name="Comma 3 5 5" xfId="159" xr:uid="{00000000-0005-0000-0000-0000ED010000}"/>
    <cellStyle name="Comma 3 5 5 2" xfId="421" xr:uid="{00000000-0005-0000-0000-0000EE010000}"/>
    <cellStyle name="Comma 3 5 6" xfId="284" xr:uid="{00000000-0005-0000-0000-0000EF010000}"/>
    <cellStyle name="Comma 3 6" xfId="9" xr:uid="{00000000-0005-0000-0000-0000F0010000}"/>
    <cellStyle name="Comma 3 6 2" xfId="23" xr:uid="{00000000-0005-0000-0000-0000F1010000}"/>
    <cellStyle name="Comma 3 6 2 2" xfId="48" xr:uid="{00000000-0005-0000-0000-0000F2010000}"/>
    <cellStyle name="Comma 3 6 2 2 2" xfId="114" xr:uid="{00000000-0005-0000-0000-0000F3010000}"/>
    <cellStyle name="Comma 3 6 2 2 2 2" xfId="254" xr:uid="{00000000-0005-0000-0000-0000F4010000}"/>
    <cellStyle name="Comma 3 6 2 2 2 2 2" xfId="515" xr:uid="{00000000-0005-0000-0000-0000F5010000}"/>
    <cellStyle name="Comma 3 6 2 2 2 3" xfId="378" xr:uid="{00000000-0005-0000-0000-0000F6010000}"/>
    <cellStyle name="Comma 3 6 2 2 3" xfId="191" xr:uid="{00000000-0005-0000-0000-0000F7010000}"/>
    <cellStyle name="Comma 3 6 2 2 3 2" xfId="453" xr:uid="{00000000-0005-0000-0000-0000F8010000}"/>
    <cellStyle name="Comma 3 6 2 2 4" xfId="316" xr:uid="{00000000-0005-0000-0000-0000F9010000}"/>
    <cellStyle name="Comma 3 6 2 3" xfId="90" xr:uid="{00000000-0005-0000-0000-0000FA010000}"/>
    <cellStyle name="Comma 3 6 2 3 2" xfId="230" xr:uid="{00000000-0005-0000-0000-0000FB010000}"/>
    <cellStyle name="Comma 3 6 2 3 2 2" xfId="491" xr:uid="{00000000-0005-0000-0000-0000FC010000}"/>
    <cellStyle name="Comma 3 6 2 3 3" xfId="354" xr:uid="{00000000-0005-0000-0000-0000FD010000}"/>
    <cellStyle name="Comma 3 6 2 4" xfId="167" xr:uid="{00000000-0005-0000-0000-0000FE010000}"/>
    <cellStyle name="Comma 3 6 2 4 2" xfId="429" xr:uid="{00000000-0005-0000-0000-0000FF010000}"/>
    <cellStyle name="Comma 3 6 2 5" xfId="292" xr:uid="{00000000-0005-0000-0000-000000020000}"/>
    <cellStyle name="Comma 3 6 3" xfId="37" xr:uid="{00000000-0005-0000-0000-000001020000}"/>
    <cellStyle name="Comma 3 6 3 2" xfId="104" xr:uid="{00000000-0005-0000-0000-000002020000}"/>
    <cellStyle name="Comma 3 6 3 2 2" xfId="244" xr:uid="{00000000-0005-0000-0000-000003020000}"/>
    <cellStyle name="Comma 3 6 3 2 2 2" xfId="505" xr:uid="{00000000-0005-0000-0000-000004020000}"/>
    <cellStyle name="Comma 3 6 3 2 3" xfId="368" xr:uid="{00000000-0005-0000-0000-000005020000}"/>
    <cellStyle name="Comma 3 6 3 3" xfId="181" xr:uid="{00000000-0005-0000-0000-000006020000}"/>
    <cellStyle name="Comma 3 6 3 3 2" xfId="443" xr:uid="{00000000-0005-0000-0000-000007020000}"/>
    <cellStyle name="Comma 3 6 3 4" xfId="306" xr:uid="{00000000-0005-0000-0000-000008020000}"/>
    <cellStyle name="Comma 3 6 4" xfId="80" xr:uid="{00000000-0005-0000-0000-000009020000}"/>
    <cellStyle name="Comma 3 6 4 2" xfId="220" xr:uid="{00000000-0005-0000-0000-00000A020000}"/>
    <cellStyle name="Comma 3 6 4 2 2" xfId="481" xr:uid="{00000000-0005-0000-0000-00000B020000}"/>
    <cellStyle name="Comma 3 6 4 3" xfId="344" xr:uid="{00000000-0005-0000-0000-00000C020000}"/>
    <cellStyle name="Comma 3 6 5" xfId="157" xr:uid="{00000000-0005-0000-0000-00000D020000}"/>
    <cellStyle name="Comma 3 6 5 2" xfId="419" xr:uid="{00000000-0005-0000-0000-00000E020000}"/>
    <cellStyle name="Comma 3 6 6" xfId="282" xr:uid="{00000000-0005-0000-0000-00000F020000}"/>
    <cellStyle name="Comma 4" xfId="541" xr:uid="{00000000-0005-0000-0000-000010020000}"/>
    <cellStyle name="Normal" xfId="0" builtinId="0"/>
    <cellStyle name="Normal 2" xfId="5" xr:uid="{00000000-0005-0000-0000-000012020000}"/>
    <cellStyle name="Normal 2 2" xfId="7" xr:uid="{00000000-0005-0000-0000-000013020000}"/>
    <cellStyle name="Normal 2 2 2" xfId="17" xr:uid="{00000000-0005-0000-0000-000014020000}"/>
    <cellStyle name="Normal 2 2 2 2" xfId="42" xr:uid="{00000000-0005-0000-0000-000015020000}"/>
    <cellStyle name="Normal 2 2 2 2 2" xfId="70" xr:uid="{00000000-0005-0000-0000-000016020000}"/>
    <cellStyle name="Normal 2 2 2 2 2 2" xfId="134" xr:uid="{00000000-0005-0000-0000-000017020000}"/>
    <cellStyle name="Normal 2 2 2 2 3" xfId="78" xr:uid="{00000000-0005-0000-0000-000018020000}"/>
    <cellStyle name="Normal 2 2 2 2 3 2" xfId="218" xr:uid="{00000000-0005-0000-0000-000019020000}"/>
    <cellStyle name="Normal 2 2 2 2 3 2 2" xfId="155" xr:uid="{00000000-0005-0000-0000-00001A020000}"/>
    <cellStyle name="Normal 2 2 2 3" xfId="66" xr:uid="{00000000-0005-0000-0000-00001B020000}"/>
    <cellStyle name="Normal 2 2 2 4" xfId="60" xr:uid="{00000000-0005-0000-0000-00001C020000}"/>
    <cellStyle name="Normal 2 3" xfId="16" xr:uid="{00000000-0005-0000-0000-00001D020000}"/>
    <cellStyle name="Normal 2 4" xfId="14" xr:uid="{00000000-0005-0000-0000-00001E020000}"/>
    <cellStyle name="Normal 2 5" xfId="12" xr:uid="{00000000-0005-0000-0000-00001F020000}"/>
    <cellStyle name="Percent" xfId="3" builtinId="5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color rgb="FFC00000"/>
      </font>
    </dxf>
    <dxf>
      <font>
        <color rgb="FFC00000"/>
      </font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502007\OneDrive%20-%20BAT\Desktop\September%20Credit%20Allocation\Regional%20submissions\SE%20September%202019%20Value%20Max%20Rural%20Targ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WEST"/>
      <sheetName val="SOUTH EAST"/>
      <sheetName val="MIDDLE BELT"/>
      <sheetName val="NORTH"/>
      <sheetName val="OMITTED CUSTOMERS"/>
      <sheetName val="Overdue Credits"/>
      <sheetName val="September Allocation"/>
      <sheetName val="Sheet1 (2)"/>
      <sheetName val="Brand Prices"/>
      <sheetName val="SE September 2019 Value Max Ru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Customer No</v>
          </cell>
        </row>
      </sheetData>
      <sheetData sheetId="6">
        <row r="1">
          <cell r="B1">
            <v>441.5</v>
          </cell>
        </row>
      </sheetData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I54:L56" totalsRowShown="0" dataDxfId="5">
  <tableColumns count="4">
    <tableColumn id="1" xr3:uid="{00000000-0010-0000-0000-000001000000}" name="Column1" dataDxfId="4"/>
    <tableColumn id="2" xr3:uid="{00000000-0010-0000-0000-000002000000}" name="URN" dataDxfId="3"/>
    <tableColumn id="3" xr3:uid="{00000000-0010-0000-0000-000003000000}" name="Customer " dataDxfId="2"/>
    <tableColumn id="4" xr3:uid="{00000000-0010-0000-0000-000004000000}" name="Overd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Prices" displayName="Prices" ref="B1:C25" totalsRowShown="0">
  <autoFilter ref="B1:C25" xr:uid="{00000000-0009-0000-0100-000001000000}"/>
  <tableColumns count="2">
    <tableColumn id="1" xr3:uid="{00000000-0010-0000-0100-000001000000}" name="Brand"/>
    <tableColumn id="2" xr3:uid="{00000000-0010-0000-0100-000002000000}" name="Case Pri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3"/>
  <sheetViews>
    <sheetView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F10" sqref="F10"/>
    </sheetView>
  </sheetViews>
  <sheetFormatPr defaultColWidth="8.54296875" defaultRowHeight="14.5" outlineLevelCol="1" x14ac:dyDescent="0.35"/>
  <cols>
    <col min="1" max="1" width="5" style="2" bestFit="1" customWidth="1"/>
    <col min="2" max="2" width="8.54296875" style="2"/>
    <col min="3" max="3" width="14.453125" style="2" customWidth="1"/>
    <col min="4" max="4" width="10" style="2" hidden="1" customWidth="1"/>
    <col min="5" max="5" width="36.26953125" style="2" customWidth="1"/>
    <col min="6" max="6" width="16.453125" style="2" bestFit="1" customWidth="1"/>
    <col min="7" max="7" width="11.54296875" style="2" customWidth="1"/>
    <col min="8" max="8" width="11.54296875" style="2" customWidth="1" outlineLevel="1"/>
    <col min="9" max="9" width="14.453125" style="2" customWidth="1" outlineLevel="1"/>
    <col min="10" max="10" width="10.453125" style="2" customWidth="1" outlineLevel="1"/>
    <col min="11" max="12" width="9.54296875" style="2" customWidth="1" outlineLevel="1"/>
    <col min="13" max="13" width="11.453125" style="2" customWidth="1" outlineLevel="1"/>
    <col min="14" max="15" width="10.453125" style="2" customWidth="1" outlineLevel="1"/>
    <col min="16" max="16" width="9.54296875" style="2" customWidth="1" outlineLevel="1"/>
    <col min="17" max="17" width="11.54296875" style="2" bestFit="1" customWidth="1" outlineLevel="1"/>
    <col min="18" max="18" width="9.54296875" style="2" customWidth="1" outlineLevel="1"/>
    <col min="19" max="19" width="10.26953125" style="2" customWidth="1" outlineLevel="1"/>
    <col min="20" max="20" width="12.453125" style="2" customWidth="1" outlineLevel="1"/>
    <col min="21" max="21" width="8.54296875" style="2" customWidth="1" outlineLevel="1"/>
    <col min="22" max="22" width="11.453125" style="2" customWidth="1" outlineLevel="1"/>
    <col min="23" max="23" width="11.54296875" style="2" customWidth="1" outlineLevel="1"/>
    <col min="24" max="27" width="10.453125" style="2" customWidth="1" outlineLevel="1"/>
    <col min="28" max="28" width="9.54296875" style="2" customWidth="1" outlineLevel="1"/>
    <col min="29" max="29" width="20.1796875" style="2" customWidth="1" outlineLevel="1"/>
    <col min="30" max="30" width="4" style="2" customWidth="1" outlineLevel="1"/>
    <col min="31" max="31" width="18" style="2" customWidth="1"/>
    <col min="32" max="32" width="12.54296875" style="2" customWidth="1"/>
    <col min="33" max="33" width="10.54296875" style="2" customWidth="1"/>
    <col min="34" max="42" width="10.54296875" style="2" customWidth="1" outlineLevel="1"/>
    <col min="43" max="43" width="12.453125" style="2" customWidth="1" outlineLevel="1"/>
    <col min="44" max="44" width="13.453125" style="2" customWidth="1" outlineLevel="1"/>
    <col min="45" max="45" width="10.26953125" style="2" customWidth="1" outlineLevel="1"/>
    <col min="46" max="46" width="10.54296875" style="2" customWidth="1" outlineLevel="1"/>
    <col min="47" max="47" width="17.1796875" style="2" customWidth="1" outlineLevel="1"/>
    <col min="48" max="48" width="19.453125" style="2" customWidth="1" outlineLevel="1"/>
    <col min="49" max="49" width="17.54296875" style="2" customWidth="1"/>
    <col min="50" max="50" width="25.453125" style="2" customWidth="1"/>
    <col min="51" max="52" width="12.453125" style="2" hidden="1" customWidth="1"/>
    <col min="53" max="16384" width="8.54296875" style="2"/>
  </cols>
  <sheetData>
    <row r="1" spans="1:52" ht="32.25" customHeight="1" thickBot="1" x14ac:dyDescent="0.4">
      <c r="B1" s="4" t="s">
        <v>0</v>
      </c>
      <c r="C1" s="5" t="s">
        <v>59</v>
      </c>
      <c r="E1" s="4" t="s">
        <v>62</v>
      </c>
      <c r="F1" s="6">
        <f>'November Allocation'!G17</f>
        <v>185790883.7995778</v>
      </c>
    </row>
    <row r="2" spans="1:52" s="8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88" customFormat="1" x14ac:dyDescent="0.35"/>
    <row r="4" spans="1:52" ht="15.75" customHeight="1" x14ac:dyDescent="0.5">
      <c r="B4" s="233" t="s">
        <v>1647</v>
      </c>
      <c r="C4" s="233"/>
      <c r="D4" s="233"/>
      <c r="E4" s="233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3"/>
      <c r="C5" s="233"/>
      <c r="D5" s="233"/>
      <c r="E5" s="233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84"/>
      <c r="C6" s="84"/>
      <c r="D6" s="84"/>
      <c r="E6" s="84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213"/>
      <c r="AT6" s="85"/>
      <c r="AU6" s="85"/>
      <c r="AV6" s="85"/>
      <c r="AW6" s="85"/>
      <c r="AX6" s="85"/>
      <c r="AY6" s="85"/>
      <c r="AZ6" s="210"/>
    </row>
    <row r="7" spans="1:52" ht="15" hidden="1" thickBot="1" x14ac:dyDescent="0.4">
      <c r="G7" s="2" t="s">
        <v>99</v>
      </c>
      <c r="H7" s="2">
        <v>10063228</v>
      </c>
      <c r="I7" s="2">
        <v>10063348</v>
      </c>
      <c r="J7" s="2">
        <v>108880</v>
      </c>
      <c r="K7" s="2">
        <v>113042</v>
      </c>
      <c r="L7" s="2">
        <v>10040447</v>
      </c>
      <c r="M7" s="2">
        <v>113441</v>
      </c>
      <c r="N7" s="2">
        <v>10980611</v>
      </c>
      <c r="O7" s="2">
        <v>10983534</v>
      </c>
      <c r="P7" s="2" t="s">
        <v>76</v>
      </c>
      <c r="Q7" s="2" t="s">
        <v>77</v>
      </c>
      <c r="R7" s="2" t="s">
        <v>79</v>
      </c>
      <c r="T7" s="2" t="s">
        <v>80</v>
      </c>
      <c r="U7" s="2" t="s">
        <v>81</v>
      </c>
      <c r="V7" s="2">
        <v>10983534</v>
      </c>
      <c r="W7" s="2" t="s">
        <v>83</v>
      </c>
      <c r="X7" s="2" t="s">
        <v>84</v>
      </c>
      <c r="Y7" s="2" t="s">
        <v>85</v>
      </c>
      <c r="Z7" s="2">
        <v>10047371</v>
      </c>
      <c r="AB7" s="2" t="s">
        <v>87</v>
      </c>
    </row>
    <row r="8" spans="1:52" s="78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89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90" t="s">
        <v>48</v>
      </c>
      <c r="AV8" s="90" t="s">
        <v>1474</v>
      </c>
      <c r="AW8" s="90" t="s">
        <v>50</v>
      </c>
      <c r="AX8" s="91" t="s">
        <v>91</v>
      </c>
      <c r="AY8" s="78" t="s">
        <v>1287</v>
      </c>
      <c r="AZ8" s="78" t="s">
        <v>1577</v>
      </c>
    </row>
    <row r="9" spans="1:52" x14ac:dyDescent="0.35">
      <c r="A9" s="108">
        <v>1</v>
      </c>
      <c r="B9" s="121" t="s">
        <v>21</v>
      </c>
      <c r="C9" s="121" t="s">
        <v>1089</v>
      </c>
      <c r="D9" s="121"/>
      <c r="E9" s="121" t="s">
        <v>1090</v>
      </c>
      <c r="F9" s="121" t="s">
        <v>752</v>
      </c>
      <c r="G9" s="109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92">
        <f t="shared" ref="AE9:AE40" si="1">SUM(AF9:AT9)</f>
        <v>0</v>
      </c>
      <c r="AF9" s="117"/>
      <c r="AG9" s="118"/>
      <c r="AH9" s="118"/>
      <c r="AI9" s="118"/>
      <c r="AJ9" s="118"/>
      <c r="AK9" s="118"/>
      <c r="AL9" s="118"/>
      <c r="AM9" s="118"/>
      <c r="AN9" s="118"/>
      <c r="AO9" s="118"/>
      <c r="AP9" s="118"/>
      <c r="AQ9" s="118"/>
      <c r="AR9" s="118"/>
      <c r="AS9" s="163"/>
      <c r="AT9" s="118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93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10" t="s">
        <v>1286</v>
      </c>
      <c r="AZ9" s="165"/>
    </row>
    <row r="10" spans="1:52" x14ac:dyDescent="0.35">
      <c r="A10" s="107">
        <v>2</v>
      </c>
      <c r="B10" s="122" t="s">
        <v>21</v>
      </c>
      <c r="C10" s="122" t="s">
        <v>1039</v>
      </c>
      <c r="D10" s="122"/>
      <c r="E10" s="122" t="s">
        <v>1059</v>
      </c>
      <c r="F10" s="122" t="s">
        <v>752</v>
      </c>
      <c r="G10" s="109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92">
        <f t="shared" si="1"/>
        <v>0</v>
      </c>
      <c r="AF10" s="119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65"/>
      <c r="AT10" s="120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93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10" t="s">
        <v>1286</v>
      </c>
      <c r="AZ10" s="165"/>
    </row>
    <row r="11" spans="1:52" x14ac:dyDescent="0.35">
      <c r="A11" s="107">
        <v>3</v>
      </c>
      <c r="B11" s="122" t="s">
        <v>21</v>
      </c>
      <c r="C11" s="122" t="s">
        <v>708</v>
      </c>
      <c r="D11" s="122"/>
      <c r="E11" s="122" t="s">
        <v>709</v>
      </c>
      <c r="F11" s="122" t="s">
        <v>752</v>
      </c>
      <c r="G11" s="109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92">
        <f t="shared" si="1"/>
        <v>0</v>
      </c>
      <c r="AF11" s="119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65"/>
      <c r="AT11" s="120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93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10" t="s">
        <v>1286</v>
      </c>
      <c r="AZ11" s="165"/>
    </row>
    <row r="12" spans="1:52" x14ac:dyDescent="0.35">
      <c r="A12" s="107">
        <v>4</v>
      </c>
      <c r="B12" s="122" t="s">
        <v>21</v>
      </c>
      <c r="C12" s="122" t="s">
        <v>704</v>
      </c>
      <c r="D12" s="122"/>
      <c r="E12" s="122" t="s">
        <v>705</v>
      </c>
      <c r="F12" s="122" t="s">
        <v>752</v>
      </c>
      <c r="G12" s="109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92">
        <f t="shared" si="1"/>
        <v>0</v>
      </c>
      <c r="AF12" s="119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65"/>
      <c r="AT12" s="120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10" t="s">
        <v>1286</v>
      </c>
      <c r="AZ12" s="165"/>
    </row>
    <row r="13" spans="1:52" x14ac:dyDescent="0.35">
      <c r="A13" s="107">
        <v>5</v>
      </c>
      <c r="B13" s="122" t="s">
        <v>21</v>
      </c>
      <c r="C13" s="122" t="s">
        <v>732</v>
      </c>
      <c r="D13" s="122"/>
      <c r="E13" s="122" t="s">
        <v>733</v>
      </c>
      <c r="F13" s="122" t="s">
        <v>752</v>
      </c>
      <c r="G13" s="109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92">
        <f t="shared" si="1"/>
        <v>0</v>
      </c>
      <c r="AF13" s="119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65"/>
      <c r="AT13" s="120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93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10" t="s">
        <v>1286</v>
      </c>
      <c r="AZ13" s="165"/>
    </row>
    <row r="14" spans="1:52" x14ac:dyDescent="0.35">
      <c r="A14" s="107">
        <v>6</v>
      </c>
      <c r="B14" s="122" t="s">
        <v>21</v>
      </c>
      <c r="C14" s="122" t="s">
        <v>552</v>
      </c>
      <c r="D14" s="122"/>
      <c r="E14" s="122" t="s">
        <v>553</v>
      </c>
      <c r="F14" s="122" t="s">
        <v>752</v>
      </c>
      <c r="G14" s="109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92">
        <f t="shared" si="1"/>
        <v>0</v>
      </c>
      <c r="AF14" s="119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65"/>
      <c r="AT14" s="120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93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10" t="s">
        <v>1286</v>
      </c>
      <c r="AZ14" s="165"/>
    </row>
    <row r="15" spans="1:52" x14ac:dyDescent="0.35">
      <c r="A15" s="107">
        <v>7</v>
      </c>
      <c r="B15" s="122" t="s">
        <v>21</v>
      </c>
      <c r="C15" s="122" t="s">
        <v>690</v>
      </c>
      <c r="D15" s="122"/>
      <c r="E15" s="122" t="s">
        <v>691</v>
      </c>
      <c r="F15" s="122" t="s">
        <v>833</v>
      </c>
      <c r="G15" s="109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92">
        <f t="shared" si="1"/>
        <v>0</v>
      </c>
      <c r="AF15" s="119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65"/>
      <c r="AT15" s="120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93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110" t="s">
        <v>1286</v>
      </c>
      <c r="AZ15" s="165"/>
    </row>
    <row r="16" spans="1:52" x14ac:dyDescent="0.35">
      <c r="A16" s="107">
        <v>8</v>
      </c>
      <c r="B16" s="122" t="s">
        <v>21</v>
      </c>
      <c r="C16" s="122" t="s">
        <v>665</v>
      </c>
      <c r="D16" s="122"/>
      <c r="E16" s="122" t="s">
        <v>666</v>
      </c>
      <c r="F16" s="122" t="s">
        <v>752</v>
      </c>
      <c r="G16" s="109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92">
        <f t="shared" si="1"/>
        <v>0</v>
      </c>
      <c r="AF16" s="119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65"/>
      <c r="AT16" s="120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10" t="s">
        <v>1286</v>
      </c>
      <c r="AZ16" s="165"/>
    </row>
    <row r="17" spans="1:52" x14ac:dyDescent="0.35">
      <c r="A17" s="107">
        <v>9</v>
      </c>
      <c r="B17" s="122" t="s">
        <v>21</v>
      </c>
      <c r="C17" s="122" t="s">
        <v>599</v>
      </c>
      <c r="D17" s="122"/>
      <c r="E17" s="122" t="s">
        <v>600</v>
      </c>
      <c r="F17" s="122" t="s">
        <v>752</v>
      </c>
      <c r="G17" s="109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92">
        <f t="shared" si="1"/>
        <v>0</v>
      </c>
      <c r="AF17" s="119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65"/>
      <c r="AT17" s="120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93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10" t="s">
        <v>1286</v>
      </c>
      <c r="AZ17" s="165"/>
    </row>
    <row r="18" spans="1:52" x14ac:dyDescent="0.35">
      <c r="A18" s="107">
        <v>10</v>
      </c>
      <c r="B18" s="122" t="s">
        <v>21</v>
      </c>
      <c r="C18" s="122" t="s">
        <v>534</v>
      </c>
      <c r="D18" s="122"/>
      <c r="E18" s="122" t="s">
        <v>535</v>
      </c>
      <c r="F18" s="122" t="s">
        <v>753</v>
      </c>
      <c r="G18" s="109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92">
        <f t="shared" si="1"/>
        <v>0</v>
      </c>
      <c r="AF18" s="119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65"/>
      <c r="AT18" s="120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93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10" t="s">
        <v>1286</v>
      </c>
      <c r="AZ18" s="165"/>
    </row>
    <row r="19" spans="1:52" x14ac:dyDescent="0.35">
      <c r="A19" s="107">
        <v>11</v>
      </c>
      <c r="B19" s="122" t="s">
        <v>21</v>
      </c>
      <c r="C19" s="122" t="s">
        <v>601</v>
      </c>
      <c r="D19" s="122"/>
      <c r="E19" s="122" t="s">
        <v>602</v>
      </c>
      <c r="F19" s="122" t="s">
        <v>752</v>
      </c>
      <c r="G19" s="109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92">
        <f t="shared" si="1"/>
        <v>0</v>
      </c>
      <c r="AF19" s="119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65"/>
      <c r="AT19" s="120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93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10" t="s">
        <v>1286</v>
      </c>
      <c r="AZ19" s="165"/>
    </row>
    <row r="20" spans="1:52" x14ac:dyDescent="0.35">
      <c r="A20" s="107">
        <v>12</v>
      </c>
      <c r="B20" s="122" t="s">
        <v>21</v>
      </c>
      <c r="C20" s="122" t="s">
        <v>681</v>
      </c>
      <c r="D20" s="122"/>
      <c r="E20" s="122" t="s">
        <v>1325</v>
      </c>
      <c r="F20" s="122" t="s">
        <v>833</v>
      </c>
      <c r="G20" s="109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92">
        <f t="shared" si="1"/>
        <v>0</v>
      </c>
      <c r="AF20" s="119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65"/>
      <c r="AT20" s="120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93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10" t="s">
        <v>1286</v>
      </c>
      <c r="AZ20" s="165"/>
    </row>
    <row r="21" spans="1:52" x14ac:dyDescent="0.35">
      <c r="A21" s="107">
        <v>13</v>
      </c>
      <c r="B21" s="122" t="s">
        <v>21</v>
      </c>
      <c r="C21" s="122" t="s">
        <v>651</v>
      </c>
      <c r="D21" s="122"/>
      <c r="E21" s="122" t="s">
        <v>652</v>
      </c>
      <c r="F21" s="122" t="s">
        <v>752</v>
      </c>
      <c r="G21" s="109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92">
        <f t="shared" si="1"/>
        <v>0</v>
      </c>
      <c r="AF21" s="119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65"/>
      <c r="AT21" s="120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93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10" t="s">
        <v>1286</v>
      </c>
      <c r="AZ21" s="165"/>
    </row>
    <row r="22" spans="1:52" x14ac:dyDescent="0.35">
      <c r="A22" s="107">
        <v>14</v>
      </c>
      <c r="B22" s="122" t="s">
        <v>21</v>
      </c>
      <c r="C22" s="122" t="s">
        <v>726</v>
      </c>
      <c r="D22" s="122"/>
      <c r="E22" s="122" t="s">
        <v>727</v>
      </c>
      <c r="F22" s="122" t="s">
        <v>752</v>
      </c>
      <c r="G22" s="109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92">
        <f t="shared" si="1"/>
        <v>0</v>
      </c>
      <c r="AF22" s="119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65"/>
      <c r="AT22" s="120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10" t="s">
        <v>1286</v>
      </c>
      <c r="AZ22" s="165"/>
    </row>
    <row r="23" spans="1:52" x14ac:dyDescent="0.35">
      <c r="A23" s="107">
        <v>15</v>
      </c>
      <c r="B23" s="122" t="s">
        <v>21</v>
      </c>
      <c r="C23" s="122" t="s">
        <v>669</v>
      </c>
      <c r="D23" s="122"/>
      <c r="E23" s="122" t="s">
        <v>670</v>
      </c>
      <c r="F23" s="122" t="s">
        <v>752</v>
      </c>
      <c r="G23" s="109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92">
        <f t="shared" si="1"/>
        <v>0</v>
      </c>
      <c r="AF23" s="119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65"/>
      <c r="AT23" s="120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93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10" t="s">
        <v>1286</v>
      </c>
      <c r="AZ23" s="165"/>
    </row>
    <row r="24" spans="1:52" x14ac:dyDescent="0.35">
      <c r="A24" s="107">
        <v>16</v>
      </c>
      <c r="B24" s="122" t="s">
        <v>21</v>
      </c>
      <c r="C24" s="122" t="s">
        <v>663</v>
      </c>
      <c r="D24" s="122"/>
      <c r="E24" s="122" t="s">
        <v>664</v>
      </c>
      <c r="F24" s="122" t="s">
        <v>752</v>
      </c>
      <c r="G24" s="109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92">
        <f t="shared" si="1"/>
        <v>0</v>
      </c>
      <c r="AF24" s="119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65"/>
      <c r="AT24" s="120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10" t="s">
        <v>1286</v>
      </c>
      <c r="AZ24" s="165"/>
    </row>
    <row r="25" spans="1:52" x14ac:dyDescent="0.35">
      <c r="A25" s="107">
        <v>17</v>
      </c>
      <c r="B25" s="122" t="s">
        <v>21</v>
      </c>
      <c r="C25" s="122" t="s">
        <v>661</v>
      </c>
      <c r="D25" s="122"/>
      <c r="E25" s="122" t="s">
        <v>662</v>
      </c>
      <c r="F25" s="122" t="s">
        <v>752</v>
      </c>
      <c r="G25" s="109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92">
        <f t="shared" si="1"/>
        <v>0</v>
      </c>
      <c r="AF25" s="119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65"/>
      <c r="AT25" s="120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110" t="s">
        <v>1286</v>
      </c>
      <c r="AZ25" s="165"/>
    </row>
    <row r="26" spans="1:52" x14ac:dyDescent="0.35">
      <c r="A26" s="107">
        <v>18</v>
      </c>
      <c r="B26" s="122" t="s">
        <v>21</v>
      </c>
      <c r="C26" s="122" t="s">
        <v>659</v>
      </c>
      <c r="D26" s="122"/>
      <c r="E26" s="122" t="s">
        <v>660</v>
      </c>
      <c r="F26" s="122" t="s">
        <v>752</v>
      </c>
      <c r="G26" s="109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92">
        <f t="shared" si="1"/>
        <v>0</v>
      </c>
      <c r="AF26" s="119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65"/>
      <c r="AT26" s="120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93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10" t="s">
        <v>1286</v>
      </c>
      <c r="AZ26" s="165"/>
    </row>
    <row r="27" spans="1:52" x14ac:dyDescent="0.35">
      <c r="A27" s="107">
        <v>19</v>
      </c>
      <c r="B27" s="122" t="s">
        <v>21</v>
      </c>
      <c r="C27" s="122" t="s">
        <v>657</v>
      </c>
      <c r="D27" s="122"/>
      <c r="E27" s="122" t="s">
        <v>658</v>
      </c>
      <c r="F27" s="122" t="s">
        <v>833</v>
      </c>
      <c r="G27" s="109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92">
        <f t="shared" si="1"/>
        <v>0</v>
      </c>
      <c r="AF27" s="119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65"/>
      <c r="AT27" s="120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93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10" t="s">
        <v>1286</v>
      </c>
      <c r="AZ27" s="165"/>
    </row>
    <row r="28" spans="1:52" x14ac:dyDescent="0.35">
      <c r="A28" s="107">
        <v>20</v>
      </c>
      <c r="B28" s="122" t="s">
        <v>21</v>
      </c>
      <c r="C28" s="122" t="s">
        <v>647</v>
      </c>
      <c r="D28" s="122"/>
      <c r="E28" s="122" t="s">
        <v>648</v>
      </c>
      <c r="F28" s="122" t="s">
        <v>752</v>
      </c>
      <c r="G28" s="109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92">
        <f t="shared" si="1"/>
        <v>0</v>
      </c>
      <c r="AF28" s="119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65"/>
      <c r="AT28" s="120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10" t="s">
        <v>1286</v>
      </c>
      <c r="AZ28" s="165"/>
    </row>
    <row r="29" spans="1:52" x14ac:dyDescent="0.35">
      <c r="A29" s="107">
        <v>21</v>
      </c>
      <c r="B29" s="122" t="s">
        <v>21</v>
      </c>
      <c r="C29" s="122" t="s">
        <v>645</v>
      </c>
      <c r="D29" s="122"/>
      <c r="E29" s="122" t="s">
        <v>646</v>
      </c>
      <c r="F29" s="122" t="s">
        <v>752</v>
      </c>
      <c r="G29" s="109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92">
        <f t="shared" si="1"/>
        <v>0</v>
      </c>
      <c r="AF29" s="119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65"/>
      <c r="AT29" s="120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93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10" t="s">
        <v>1286</v>
      </c>
      <c r="AZ29" s="165"/>
    </row>
    <row r="30" spans="1:52" x14ac:dyDescent="0.35">
      <c r="A30" s="107">
        <v>22</v>
      </c>
      <c r="B30" s="122" t="s">
        <v>21</v>
      </c>
      <c r="C30" s="122" t="s">
        <v>643</v>
      </c>
      <c r="D30" s="122"/>
      <c r="E30" s="122" t="s">
        <v>644</v>
      </c>
      <c r="F30" s="122" t="s">
        <v>752</v>
      </c>
      <c r="G30" s="109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92">
        <f t="shared" si="1"/>
        <v>0</v>
      </c>
      <c r="AF30" s="119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65"/>
      <c r="AT30" s="120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93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10" t="s">
        <v>1286</v>
      </c>
      <c r="AZ30" s="165"/>
    </row>
    <row r="31" spans="1:52" x14ac:dyDescent="0.35">
      <c r="A31" s="107">
        <v>23</v>
      </c>
      <c r="B31" s="122" t="s">
        <v>21</v>
      </c>
      <c r="C31" s="122" t="s">
        <v>623</v>
      </c>
      <c r="D31" s="122"/>
      <c r="E31" s="122" t="s">
        <v>624</v>
      </c>
      <c r="F31" s="122" t="s">
        <v>753</v>
      </c>
      <c r="G31" s="109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92">
        <f t="shared" si="1"/>
        <v>0</v>
      </c>
      <c r="AF31" s="119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65"/>
      <c r="AT31" s="120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10" t="s">
        <v>1286</v>
      </c>
      <c r="AZ31" s="165"/>
    </row>
    <row r="32" spans="1:52" x14ac:dyDescent="0.35">
      <c r="A32" s="107">
        <v>24</v>
      </c>
      <c r="B32" s="122" t="s">
        <v>21</v>
      </c>
      <c r="C32" s="122" t="s">
        <v>611</v>
      </c>
      <c r="D32" s="122"/>
      <c r="E32" s="122" t="s">
        <v>612</v>
      </c>
      <c r="F32" s="122" t="s">
        <v>752</v>
      </c>
      <c r="G32" s="109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92">
        <f t="shared" si="1"/>
        <v>0</v>
      </c>
      <c r="AF32" s="119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65"/>
      <c r="AT32" s="120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10" t="s">
        <v>1286</v>
      </c>
      <c r="AZ32" s="165"/>
    </row>
    <row r="33" spans="1:52" x14ac:dyDescent="0.35">
      <c r="A33" s="107">
        <v>25</v>
      </c>
      <c r="B33" s="122" t="s">
        <v>21</v>
      </c>
      <c r="C33" s="122" t="s">
        <v>536</v>
      </c>
      <c r="D33" s="122"/>
      <c r="E33" s="122" t="s">
        <v>537</v>
      </c>
      <c r="F33" s="122" t="s">
        <v>752</v>
      </c>
      <c r="G33" s="109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92">
        <f t="shared" si="1"/>
        <v>0</v>
      </c>
      <c r="AF33" s="119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65"/>
      <c r="AT33" s="120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10" t="s">
        <v>1286</v>
      </c>
      <c r="AZ33" s="165"/>
    </row>
    <row r="34" spans="1:52" x14ac:dyDescent="0.35">
      <c r="A34" s="107">
        <v>26</v>
      </c>
      <c r="B34" s="122" t="s">
        <v>20</v>
      </c>
      <c r="C34" s="122" t="s">
        <v>1094</v>
      </c>
      <c r="D34" s="122"/>
      <c r="E34" s="122" t="s">
        <v>1096</v>
      </c>
      <c r="F34" s="122" t="s">
        <v>61</v>
      </c>
      <c r="G34" s="109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92">
        <f t="shared" si="1"/>
        <v>0</v>
      </c>
      <c r="AF34" s="119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65"/>
      <c r="AT34" s="120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93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10" t="s">
        <v>1286</v>
      </c>
      <c r="AZ34" s="165"/>
    </row>
    <row r="35" spans="1:52" x14ac:dyDescent="0.35">
      <c r="A35" s="107">
        <v>27</v>
      </c>
      <c r="B35" s="122" t="s">
        <v>20</v>
      </c>
      <c r="C35" s="122" t="s">
        <v>824</v>
      </c>
      <c r="D35" s="122"/>
      <c r="E35" s="122" t="s">
        <v>825</v>
      </c>
      <c r="F35" s="122" t="s">
        <v>752</v>
      </c>
      <c r="G35" s="109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92">
        <f t="shared" si="1"/>
        <v>0</v>
      </c>
      <c r="AF35" s="119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65"/>
      <c r="AT35" s="120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93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High Risk Customer</v>
      </c>
      <c r="AY35" s="110" t="s">
        <v>1286</v>
      </c>
      <c r="AZ35" s="165"/>
    </row>
    <row r="36" spans="1:52" x14ac:dyDescent="0.35">
      <c r="A36" s="107">
        <v>28</v>
      </c>
      <c r="B36" s="122" t="s">
        <v>20</v>
      </c>
      <c r="C36" s="122" t="s">
        <v>822</v>
      </c>
      <c r="D36" s="122"/>
      <c r="E36" s="122" t="s">
        <v>1097</v>
      </c>
      <c r="F36" s="122" t="s">
        <v>752</v>
      </c>
      <c r="G36" s="109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92">
        <f t="shared" si="1"/>
        <v>0</v>
      </c>
      <c r="AF36" s="119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65"/>
      <c r="AT36" s="120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93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10" t="s">
        <v>1286</v>
      </c>
      <c r="AZ36" s="165"/>
    </row>
    <row r="37" spans="1:52" x14ac:dyDescent="0.35">
      <c r="A37" s="107">
        <v>29</v>
      </c>
      <c r="B37" s="122" t="s">
        <v>20</v>
      </c>
      <c r="C37" s="122" t="s">
        <v>1095</v>
      </c>
      <c r="D37" s="122"/>
      <c r="E37" s="122" t="s">
        <v>492</v>
      </c>
      <c r="F37" s="122" t="s">
        <v>753</v>
      </c>
      <c r="G37" s="109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92">
        <f t="shared" si="1"/>
        <v>0</v>
      </c>
      <c r="AF37" s="119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65"/>
      <c r="AT37" s="120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93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10" t="s">
        <v>1286</v>
      </c>
      <c r="AZ37" s="165"/>
    </row>
    <row r="38" spans="1:52" x14ac:dyDescent="0.35">
      <c r="A38" s="107">
        <v>30</v>
      </c>
      <c r="B38" s="122" t="s">
        <v>20</v>
      </c>
      <c r="C38" s="122" t="s">
        <v>355</v>
      </c>
      <c r="D38" s="122"/>
      <c r="E38" s="122" t="s">
        <v>1098</v>
      </c>
      <c r="F38" s="122" t="s">
        <v>753</v>
      </c>
      <c r="G38" s="109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92">
        <f t="shared" si="1"/>
        <v>0</v>
      </c>
      <c r="AF38" s="119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65"/>
      <c r="AT38" s="120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93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High Risk Customer</v>
      </c>
      <c r="AY38" s="110" t="s">
        <v>1286</v>
      </c>
      <c r="AZ38" s="165"/>
    </row>
    <row r="39" spans="1:52" x14ac:dyDescent="0.35">
      <c r="A39" s="107">
        <v>31</v>
      </c>
      <c r="B39" s="122" t="s">
        <v>20</v>
      </c>
      <c r="C39" s="122" t="s">
        <v>818</v>
      </c>
      <c r="D39" s="122"/>
      <c r="E39" s="122" t="s">
        <v>819</v>
      </c>
      <c r="F39" s="122" t="s">
        <v>1100</v>
      </c>
      <c r="G39" s="109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92">
        <f t="shared" si="1"/>
        <v>0</v>
      </c>
      <c r="AF39" s="119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65"/>
      <c r="AT39" s="120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93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10" t="s">
        <v>1286</v>
      </c>
      <c r="AZ39" s="165"/>
    </row>
    <row r="40" spans="1:52" x14ac:dyDescent="0.35">
      <c r="A40" s="107">
        <v>32</v>
      </c>
      <c r="B40" s="122" t="s">
        <v>20</v>
      </c>
      <c r="C40" s="122" t="s">
        <v>357</v>
      </c>
      <c r="D40" s="122"/>
      <c r="E40" s="122" t="s">
        <v>358</v>
      </c>
      <c r="F40" s="122" t="s">
        <v>1100</v>
      </c>
      <c r="G40" s="109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92">
        <f t="shared" si="1"/>
        <v>0</v>
      </c>
      <c r="AF40" s="119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65"/>
      <c r="AT40" s="120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93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10" t="s">
        <v>1286</v>
      </c>
      <c r="AZ40" s="165"/>
    </row>
    <row r="41" spans="1:52" x14ac:dyDescent="0.35">
      <c r="A41" s="107">
        <v>33</v>
      </c>
      <c r="B41" s="122" t="s">
        <v>20</v>
      </c>
      <c r="C41" s="122" t="s">
        <v>820</v>
      </c>
      <c r="D41" s="122"/>
      <c r="E41" s="122" t="s">
        <v>821</v>
      </c>
      <c r="F41" s="122" t="s">
        <v>753</v>
      </c>
      <c r="G41" s="109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92">
        <f t="shared" ref="AE41:AE72" si="5">SUM(AF41:AT41)</f>
        <v>0</v>
      </c>
      <c r="AF41" s="119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65"/>
      <c r="AT41" s="120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93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10" t="s">
        <v>1286</v>
      </c>
      <c r="AZ41" s="165"/>
    </row>
    <row r="42" spans="1:52" x14ac:dyDescent="0.35">
      <c r="A42" s="107">
        <v>34</v>
      </c>
      <c r="B42" s="122" t="s">
        <v>20</v>
      </c>
      <c r="C42" s="122" t="s">
        <v>1407</v>
      </c>
      <c r="D42" s="122"/>
      <c r="E42" s="122" t="s">
        <v>395</v>
      </c>
      <c r="F42" s="122" t="s">
        <v>752</v>
      </c>
      <c r="G42" s="109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92">
        <f t="shared" si="5"/>
        <v>0</v>
      </c>
      <c r="AF42" s="119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65"/>
      <c r="AT42" s="120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Medium Risk Customer</v>
      </c>
      <c r="AY42" s="110" t="s">
        <v>1286</v>
      </c>
      <c r="AZ42" s="165"/>
    </row>
    <row r="43" spans="1:52" x14ac:dyDescent="0.35">
      <c r="A43" s="107">
        <v>35</v>
      </c>
      <c r="B43" s="122" t="s">
        <v>20</v>
      </c>
      <c r="C43" s="122" t="s">
        <v>1330</v>
      </c>
      <c r="D43" s="122"/>
      <c r="E43" s="122" t="s">
        <v>354</v>
      </c>
      <c r="F43" s="122" t="s">
        <v>833</v>
      </c>
      <c r="G43" s="109">
        <f t="shared" si="4"/>
        <v>0</v>
      </c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92">
        <f t="shared" si="5"/>
        <v>0</v>
      </c>
      <c r="AF43" s="119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65"/>
      <c r="AT43" s="120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110" t="s">
        <v>1286</v>
      </c>
      <c r="AZ43" s="165"/>
    </row>
    <row r="44" spans="1:52" x14ac:dyDescent="0.35">
      <c r="A44" s="107">
        <v>36</v>
      </c>
      <c r="B44" s="122" t="s">
        <v>20</v>
      </c>
      <c r="C44" s="122" t="s">
        <v>823</v>
      </c>
      <c r="D44" s="122"/>
      <c r="E44" s="122" t="s">
        <v>1099</v>
      </c>
      <c r="F44" s="122" t="s">
        <v>753</v>
      </c>
      <c r="G44" s="109">
        <f t="shared" si="4"/>
        <v>0</v>
      </c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92">
        <f t="shared" si="5"/>
        <v>0</v>
      </c>
      <c r="AF44" s="119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65"/>
      <c r="AT44" s="120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93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10" t="s">
        <v>1286</v>
      </c>
      <c r="AZ44" s="165"/>
    </row>
    <row r="45" spans="1:52" x14ac:dyDescent="0.35">
      <c r="A45" s="107">
        <v>37</v>
      </c>
      <c r="B45" s="122" t="s">
        <v>20</v>
      </c>
      <c r="C45" s="122" t="s">
        <v>503</v>
      </c>
      <c r="D45" s="122"/>
      <c r="E45" s="122" t="s">
        <v>504</v>
      </c>
      <c r="F45" s="122" t="s">
        <v>1100</v>
      </c>
      <c r="G45" s="109">
        <f t="shared" si="4"/>
        <v>0</v>
      </c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92">
        <f t="shared" si="5"/>
        <v>0</v>
      </c>
      <c r="AF45" s="105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78"/>
      <c r="AT45" s="10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High Risk Customer</v>
      </c>
      <c r="AY45" s="110" t="s">
        <v>1286</v>
      </c>
      <c r="AZ45" s="165"/>
    </row>
    <row r="46" spans="1:52" x14ac:dyDescent="0.35">
      <c r="A46" s="107">
        <v>38</v>
      </c>
      <c r="B46" s="122" t="s">
        <v>20</v>
      </c>
      <c r="C46" s="122" t="s">
        <v>483</v>
      </c>
      <c r="D46" s="122"/>
      <c r="E46" s="122" t="s">
        <v>484</v>
      </c>
      <c r="F46" s="122" t="s">
        <v>753</v>
      </c>
      <c r="G46" s="109">
        <f t="shared" si="4"/>
        <v>0</v>
      </c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92">
        <f t="shared" si="5"/>
        <v>0</v>
      </c>
      <c r="AF46" s="105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78"/>
      <c r="AT46" s="106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93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High Risk Customer</v>
      </c>
      <c r="AY46" s="110" t="s">
        <v>1286</v>
      </c>
      <c r="AZ46" s="165"/>
    </row>
    <row r="47" spans="1:52" x14ac:dyDescent="0.35">
      <c r="A47" s="107">
        <v>39</v>
      </c>
      <c r="B47" s="122" t="s">
        <v>20</v>
      </c>
      <c r="C47" s="122" t="s">
        <v>481</v>
      </c>
      <c r="D47" s="122"/>
      <c r="E47" s="122" t="s">
        <v>482</v>
      </c>
      <c r="F47" s="122" t="s">
        <v>1100</v>
      </c>
      <c r="G47" s="109">
        <f t="shared" si="4"/>
        <v>0</v>
      </c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92">
        <f t="shared" si="5"/>
        <v>0</v>
      </c>
      <c r="AF47" s="105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78"/>
      <c r="AT47" s="106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93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10" t="s">
        <v>1286</v>
      </c>
      <c r="AZ47" s="165"/>
    </row>
    <row r="48" spans="1:52" x14ac:dyDescent="0.35">
      <c r="A48" s="107">
        <v>40</v>
      </c>
      <c r="B48" s="122" t="s">
        <v>20</v>
      </c>
      <c r="C48" s="122" t="s">
        <v>497</v>
      </c>
      <c r="D48" s="122"/>
      <c r="E48" s="122" t="s">
        <v>498</v>
      </c>
      <c r="F48" s="122" t="s">
        <v>753</v>
      </c>
      <c r="G48" s="109">
        <f t="shared" si="4"/>
        <v>0</v>
      </c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92">
        <f t="shared" si="5"/>
        <v>0</v>
      </c>
      <c r="AF48" s="105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78"/>
      <c r="AT48" s="106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High Risk Customer</v>
      </c>
      <c r="AY48" s="110" t="s">
        <v>1286</v>
      </c>
      <c r="AZ48" s="165"/>
    </row>
    <row r="49" spans="1:52" x14ac:dyDescent="0.35">
      <c r="A49" s="107">
        <v>41</v>
      </c>
      <c r="B49" s="122" t="s">
        <v>20</v>
      </c>
      <c r="C49" s="122" t="s">
        <v>476</v>
      </c>
      <c r="D49" s="122"/>
      <c r="E49" s="122" t="s">
        <v>477</v>
      </c>
      <c r="F49" s="122" t="s">
        <v>1100</v>
      </c>
      <c r="G49" s="109">
        <f t="shared" si="4"/>
        <v>0</v>
      </c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92">
        <f t="shared" si="5"/>
        <v>0</v>
      </c>
      <c r="AF49" s="105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78"/>
      <c r="AT49" s="106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93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10" t="s">
        <v>1286</v>
      </c>
      <c r="AZ49" s="165"/>
    </row>
    <row r="50" spans="1:52" x14ac:dyDescent="0.35">
      <c r="A50" s="107">
        <v>42</v>
      </c>
      <c r="B50" s="122" t="s">
        <v>20</v>
      </c>
      <c r="C50" s="122" t="s">
        <v>410</v>
      </c>
      <c r="D50" s="122"/>
      <c r="E50" s="122" t="s">
        <v>411</v>
      </c>
      <c r="F50" s="122" t="s">
        <v>1100</v>
      </c>
      <c r="G50" s="109">
        <f t="shared" si="4"/>
        <v>0</v>
      </c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92">
        <f t="shared" si="5"/>
        <v>0</v>
      </c>
      <c r="AF50" s="105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78"/>
      <c r="AT50" s="106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93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10" t="s">
        <v>1286</v>
      </c>
      <c r="AZ50" s="165"/>
    </row>
    <row r="51" spans="1:52" x14ac:dyDescent="0.35">
      <c r="A51" s="107">
        <v>43</v>
      </c>
      <c r="B51" s="122" t="s">
        <v>20</v>
      </c>
      <c r="C51" s="122" t="s">
        <v>816</v>
      </c>
      <c r="D51" s="122"/>
      <c r="E51" s="122" t="s">
        <v>817</v>
      </c>
      <c r="F51" s="122" t="s">
        <v>1100</v>
      </c>
      <c r="G51" s="109">
        <f t="shared" si="4"/>
        <v>0</v>
      </c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92">
        <f t="shared" si="5"/>
        <v>0</v>
      </c>
      <c r="AF51" s="105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78"/>
      <c r="AT51" s="106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10" t="s">
        <v>1286</v>
      </c>
      <c r="AZ51" s="165"/>
    </row>
    <row r="52" spans="1:52" x14ac:dyDescent="0.35">
      <c r="A52" s="107">
        <v>44</v>
      </c>
      <c r="B52" s="122" t="s">
        <v>20</v>
      </c>
      <c r="C52" s="122" t="s">
        <v>1489</v>
      </c>
      <c r="D52" s="122"/>
      <c r="E52" s="122" t="s">
        <v>1326</v>
      </c>
      <c r="F52" s="122" t="s">
        <v>61</v>
      </c>
      <c r="G52" s="109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92">
        <f t="shared" si="5"/>
        <v>0</v>
      </c>
      <c r="AF52" s="119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65"/>
      <c r="AT52" s="120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10" t="s">
        <v>1290</v>
      </c>
      <c r="AZ52" s="165"/>
    </row>
    <row r="53" spans="1:52" x14ac:dyDescent="0.35">
      <c r="A53" s="107">
        <v>45</v>
      </c>
      <c r="B53" s="122" t="s">
        <v>20</v>
      </c>
      <c r="C53" s="122" t="s">
        <v>1488</v>
      </c>
      <c r="D53" s="122"/>
      <c r="E53" s="122" t="s">
        <v>1327</v>
      </c>
      <c r="F53" s="122" t="s">
        <v>61</v>
      </c>
      <c r="G53" s="109">
        <f t="shared" si="4"/>
        <v>0</v>
      </c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92">
        <f t="shared" si="5"/>
        <v>0</v>
      </c>
      <c r="AF53" s="119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65"/>
      <c r="AT53" s="120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93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10" t="s">
        <v>1290</v>
      </c>
      <c r="AZ53" s="165"/>
    </row>
    <row r="54" spans="1:52" x14ac:dyDescent="0.35">
      <c r="A54" s="107">
        <v>46</v>
      </c>
      <c r="B54" s="122" t="s">
        <v>20</v>
      </c>
      <c r="C54" s="122" t="s">
        <v>1487</v>
      </c>
      <c r="D54" s="122"/>
      <c r="E54" s="122" t="s">
        <v>1328</v>
      </c>
      <c r="F54" s="122" t="s">
        <v>61</v>
      </c>
      <c r="G54" s="109">
        <f t="shared" si="4"/>
        <v>0</v>
      </c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92">
        <f t="shared" si="5"/>
        <v>0</v>
      </c>
      <c r="AF54" s="119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65"/>
      <c r="AT54" s="120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93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10" t="s">
        <v>1290</v>
      </c>
      <c r="AZ54" s="165"/>
    </row>
    <row r="55" spans="1:52" x14ac:dyDescent="0.35">
      <c r="A55" s="107">
        <v>47</v>
      </c>
      <c r="B55" s="122" t="s">
        <v>20</v>
      </c>
      <c r="C55" s="122" t="s">
        <v>1486</v>
      </c>
      <c r="D55" s="122"/>
      <c r="E55" s="122" t="s">
        <v>1329</v>
      </c>
      <c r="F55" s="122" t="s">
        <v>61</v>
      </c>
      <c r="G55" s="109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92">
        <f t="shared" si="5"/>
        <v>0</v>
      </c>
      <c r="AF55" s="119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65"/>
      <c r="AT55" s="120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10" t="s">
        <v>1291</v>
      </c>
      <c r="AZ55" s="165"/>
    </row>
    <row r="56" spans="1:52" x14ac:dyDescent="0.35">
      <c r="A56" s="107">
        <v>48</v>
      </c>
      <c r="B56" s="122" t="s">
        <v>20</v>
      </c>
      <c r="C56" s="122" t="s">
        <v>1330</v>
      </c>
      <c r="D56" s="122"/>
      <c r="E56" s="122" t="s">
        <v>354</v>
      </c>
      <c r="F56" s="122" t="s">
        <v>752</v>
      </c>
      <c r="G56" s="109">
        <f t="shared" si="4"/>
        <v>0</v>
      </c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92">
        <f t="shared" si="5"/>
        <v>0</v>
      </c>
      <c r="AF56" s="119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65"/>
      <c r="AT56" s="120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93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10" t="s">
        <v>1290</v>
      </c>
      <c r="AZ56" s="165"/>
    </row>
    <row r="57" spans="1:52" x14ac:dyDescent="0.35">
      <c r="A57" s="107">
        <v>49</v>
      </c>
      <c r="B57" s="122" t="s">
        <v>20</v>
      </c>
      <c r="C57" s="122" t="s">
        <v>394</v>
      </c>
      <c r="D57" s="122"/>
      <c r="E57" s="122" t="s">
        <v>395</v>
      </c>
      <c r="F57" s="122" t="s">
        <v>752</v>
      </c>
      <c r="G57" s="109">
        <f t="shared" si="4"/>
        <v>0</v>
      </c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92">
        <f t="shared" si="5"/>
        <v>0</v>
      </c>
      <c r="AF57" s="119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65"/>
      <c r="AT57" s="120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10" t="s">
        <v>1290</v>
      </c>
      <c r="AZ57" s="165"/>
    </row>
    <row r="58" spans="1:52" x14ac:dyDescent="0.35">
      <c r="A58" s="107">
        <v>50</v>
      </c>
      <c r="B58" s="122" t="s">
        <v>18</v>
      </c>
      <c r="C58" s="122" t="s">
        <v>530</v>
      </c>
      <c r="D58" s="122"/>
      <c r="E58" s="122" t="s">
        <v>531</v>
      </c>
      <c r="F58" s="122" t="s">
        <v>752</v>
      </c>
      <c r="G58" s="109">
        <f t="shared" si="4"/>
        <v>0</v>
      </c>
      <c r="H58" s="29"/>
      <c r="I58" s="29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29"/>
      <c r="U58" s="29"/>
      <c r="V58" s="96"/>
      <c r="W58" s="96"/>
      <c r="X58" s="96"/>
      <c r="Y58" s="96"/>
      <c r="Z58" s="96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92">
        <f t="shared" si="5"/>
        <v>0</v>
      </c>
      <c r="AF58" s="119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65"/>
      <c r="AT58" s="120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93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10" t="s">
        <v>1286</v>
      </c>
      <c r="AZ58" s="165"/>
    </row>
    <row r="59" spans="1:52" x14ac:dyDescent="0.35">
      <c r="A59" s="107">
        <v>51</v>
      </c>
      <c r="B59" s="122" t="s">
        <v>18</v>
      </c>
      <c r="C59" s="122" t="s">
        <v>828</v>
      </c>
      <c r="D59" s="122"/>
      <c r="E59" s="122" t="s">
        <v>829</v>
      </c>
      <c r="F59" s="122" t="s">
        <v>753</v>
      </c>
      <c r="G59" s="109">
        <f t="shared" si="4"/>
        <v>0</v>
      </c>
      <c r="H59" s="29"/>
      <c r="I59" s="29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29"/>
      <c r="U59" s="29"/>
      <c r="V59" s="96"/>
      <c r="W59" s="96"/>
      <c r="X59" s="96"/>
      <c r="Y59" s="96"/>
      <c r="Z59" s="96"/>
      <c r="AA59" s="96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92">
        <f t="shared" si="5"/>
        <v>0</v>
      </c>
      <c r="AF59" s="105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65"/>
      <c r="AT59" s="120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10" t="s">
        <v>1286</v>
      </c>
      <c r="AZ59" s="165"/>
    </row>
    <row r="60" spans="1:52" x14ac:dyDescent="0.35">
      <c r="A60" s="107">
        <v>52</v>
      </c>
      <c r="B60" s="122" t="s">
        <v>18</v>
      </c>
      <c r="C60" s="122" t="s">
        <v>525</v>
      </c>
      <c r="D60" s="122"/>
      <c r="E60" s="122" t="s">
        <v>526</v>
      </c>
      <c r="F60" s="122" t="s">
        <v>753</v>
      </c>
      <c r="G60" s="109">
        <f t="shared" si="4"/>
        <v>0</v>
      </c>
      <c r="H60" s="29"/>
      <c r="I60" s="29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29"/>
      <c r="U60" s="29"/>
      <c r="V60" s="96"/>
      <c r="W60" s="96"/>
      <c r="X60" s="96"/>
      <c r="Y60" s="96"/>
      <c r="Z60" s="96"/>
      <c r="AA60" s="96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92">
        <f t="shared" si="5"/>
        <v>0</v>
      </c>
      <c r="AF60" s="105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65"/>
      <c r="AT60" s="120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93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10" t="s">
        <v>1286</v>
      </c>
      <c r="AZ60" s="165"/>
    </row>
    <row r="61" spans="1:52" x14ac:dyDescent="0.35">
      <c r="A61" s="107">
        <v>53</v>
      </c>
      <c r="B61" s="122" t="s">
        <v>18</v>
      </c>
      <c r="C61" s="122" t="s">
        <v>402</v>
      </c>
      <c r="D61" s="122"/>
      <c r="E61" s="122" t="s">
        <v>403</v>
      </c>
      <c r="F61" s="122" t="s">
        <v>753</v>
      </c>
      <c r="G61" s="109">
        <f t="shared" si="4"/>
        <v>0</v>
      </c>
      <c r="H61" s="29"/>
      <c r="I61" s="29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29"/>
      <c r="U61" s="29"/>
      <c r="V61" s="96"/>
      <c r="W61" s="96"/>
      <c r="X61" s="96"/>
      <c r="Y61" s="96"/>
      <c r="Z61" s="96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92">
        <f t="shared" si="5"/>
        <v>0</v>
      </c>
      <c r="AF61" s="119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65"/>
      <c r="AT61" s="120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93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10" t="s">
        <v>1286</v>
      </c>
      <c r="AZ61" s="165"/>
    </row>
    <row r="62" spans="1:52" x14ac:dyDescent="0.35">
      <c r="A62" s="107">
        <v>54</v>
      </c>
      <c r="B62" s="122" t="s">
        <v>18</v>
      </c>
      <c r="C62" s="122" t="s">
        <v>331</v>
      </c>
      <c r="D62" s="122"/>
      <c r="E62" s="122" t="s">
        <v>332</v>
      </c>
      <c r="F62" s="122" t="s">
        <v>753</v>
      </c>
      <c r="G62" s="109">
        <f t="shared" si="4"/>
        <v>0</v>
      </c>
      <c r="H62" s="29"/>
      <c r="I62" s="29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29"/>
      <c r="U62" s="29"/>
      <c r="V62" s="96"/>
      <c r="W62" s="96"/>
      <c r="X62" s="96"/>
      <c r="Y62" s="96"/>
      <c r="Z62" s="96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92">
        <f t="shared" si="5"/>
        <v>0</v>
      </c>
      <c r="AF62" s="119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65"/>
      <c r="AT62" s="120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62" s="110" t="s">
        <v>1286</v>
      </c>
      <c r="AZ62" s="165"/>
    </row>
    <row r="63" spans="1:52" x14ac:dyDescent="0.35">
      <c r="A63" s="107">
        <v>55</v>
      </c>
      <c r="B63" s="122" t="s">
        <v>18</v>
      </c>
      <c r="C63" s="122" t="s">
        <v>325</v>
      </c>
      <c r="D63" s="122"/>
      <c r="E63" s="122" t="s">
        <v>326</v>
      </c>
      <c r="F63" s="122" t="s">
        <v>753</v>
      </c>
      <c r="G63" s="109">
        <f t="shared" si="4"/>
        <v>0</v>
      </c>
      <c r="H63" s="29"/>
      <c r="I63" s="29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29"/>
      <c r="U63" s="29"/>
      <c r="V63" s="96"/>
      <c r="W63" s="96"/>
      <c r="X63" s="96"/>
      <c r="Y63" s="96"/>
      <c r="Z63" s="96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92">
        <f t="shared" si="5"/>
        <v>0</v>
      </c>
      <c r="AF63" s="119"/>
      <c r="AG63" s="120"/>
      <c r="AH63" s="120"/>
      <c r="AI63" s="120"/>
      <c r="AJ63" s="120"/>
      <c r="AK63" s="120"/>
      <c r="AL63" s="120"/>
      <c r="AM63" s="120"/>
      <c r="AN63" s="120"/>
      <c r="AO63" s="120"/>
      <c r="AP63" s="120"/>
      <c r="AQ63" s="120"/>
      <c r="AR63" s="120"/>
      <c r="AS63" s="165"/>
      <c r="AT63" s="120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93" t="str">
        <f t="shared" si="7"/>
        <v xml:space="preserve"> </v>
      </c>
      <c r="AX63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3" s="110" t="s">
        <v>1286</v>
      </c>
      <c r="AZ63" s="165"/>
    </row>
    <row r="64" spans="1:52" x14ac:dyDescent="0.35">
      <c r="A64" s="107">
        <v>56</v>
      </c>
      <c r="B64" s="122" t="s">
        <v>18</v>
      </c>
      <c r="C64" s="122" t="s">
        <v>470</v>
      </c>
      <c r="D64" s="122"/>
      <c r="E64" s="122" t="s">
        <v>471</v>
      </c>
      <c r="F64" s="122" t="s">
        <v>752</v>
      </c>
      <c r="G64" s="109">
        <f t="shared" si="4"/>
        <v>0</v>
      </c>
      <c r="H64" s="29"/>
      <c r="I64" s="29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29"/>
      <c r="U64" s="29"/>
      <c r="V64" s="96"/>
      <c r="W64" s="96"/>
      <c r="X64" s="96"/>
      <c r="Y64" s="96"/>
      <c r="Z64" s="96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92">
        <f t="shared" si="5"/>
        <v>0</v>
      </c>
      <c r="AF64" s="119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0"/>
      <c r="AR64" s="120"/>
      <c r="AS64" s="165"/>
      <c r="AT64" s="120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93" t="str">
        <f t="shared" si="7"/>
        <v xml:space="preserve"> </v>
      </c>
      <c r="AX64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4" s="110" t="s">
        <v>1286</v>
      </c>
      <c r="AZ64" s="165"/>
    </row>
    <row r="65" spans="1:52" x14ac:dyDescent="0.35">
      <c r="A65" s="107">
        <v>57</v>
      </c>
      <c r="B65" s="122" t="s">
        <v>18</v>
      </c>
      <c r="C65" s="122" t="s">
        <v>485</v>
      </c>
      <c r="D65" s="122"/>
      <c r="E65" s="122" t="s">
        <v>486</v>
      </c>
      <c r="F65" s="122" t="s">
        <v>752</v>
      </c>
      <c r="G65" s="109">
        <f t="shared" si="4"/>
        <v>0</v>
      </c>
      <c r="H65" s="29"/>
      <c r="I65" s="29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29"/>
      <c r="U65" s="29"/>
      <c r="V65" s="96"/>
      <c r="W65" s="96"/>
      <c r="X65" s="96"/>
      <c r="Y65" s="96"/>
      <c r="Z65" s="96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92">
        <f t="shared" si="5"/>
        <v>0</v>
      </c>
      <c r="AF65" s="119"/>
      <c r="AG65" s="120"/>
      <c r="AH65" s="120"/>
      <c r="AI65" s="120"/>
      <c r="AJ65" s="120"/>
      <c r="AK65" s="120"/>
      <c r="AL65" s="120"/>
      <c r="AM65" s="120"/>
      <c r="AN65" s="120"/>
      <c r="AO65" s="120"/>
      <c r="AP65" s="120"/>
      <c r="AQ65" s="120"/>
      <c r="AR65" s="120"/>
      <c r="AS65" s="165"/>
      <c r="AT65" s="120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93" t="str">
        <f t="shared" si="7"/>
        <v xml:space="preserve"> </v>
      </c>
      <c r="AX65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5" s="110" t="s">
        <v>1286</v>
      </c>
      <c r="AZ65" s="165"/>
    </row>
    <row r="66" spans="1:52" x14ac:dyDescent="0.35">
      <c r="A66" s="107">
        <v>58</v>
      </c>
      <c r="B66" s="122" t="s">
        <v>18</v>
      </c>
      <c r="C66" s="122" t="s">
        <v>479</v>
      </c>
      <c r="D66" s="122"/>
      <c r="E66" s="122" t="s">
        <v>480</v>
      </c>
      <c r="F66" s="122" t="s">
        <v>833</v>
      </c>
      <c r="G66" s="109">
        <f t="shared" si="4"/>
        <v>0</v>
      </c>
      <c r="H66" s="29"/>
      <c r="I66" s="29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29"/>
      <c r="U66" s="29"/>
      <c r="V66" s="96"/>
      <c r="W66" s="96"/>
      <c r="X66" s="96"/>
      <c r="Y66" s="96"/>
      <c r="Z66" s="96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92">
        <f t="shared" si="5"/>
        <v>0</v>
      </c>
      <c r="AF66" s="119"/>
      <c r="AG66" s="120"/>
      <c r="AH66" s="120"/>
      <c r="AI66" s="120"/>
      <c r="AJ66" s="120"/>
      <c r="AK66" s="120"/>
      <c r="AL66" s="120"/>
      <c r="AM66" s="120"/>
      <c r="AN66" s="120"/>
      <c r="AO66" s="120"/>
      <c r="AP66" s="120"/>
      <c r="AQ66" s="120"/>
      <c r="AR66" s="120"/>
      <c r="AS66" s="165"/>
      <c r="AT66" s="120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66" s="110" t="s">
        <v>1286</v>
      </c>
      <c r="AZ66" s="165"/>
    </row>
    <row r="67" spans="1:52" x14ac:dyDescent="0.35">
      <c r="A67" s="107">
        <v>59</v>
      </c>
      <c r="B67" s="122" t="s">
        <v>18</v>
      </c>
      <c r="C67" s="122" t="s">
        <v>474</v>
      </c>
      <c r="D67" s="122"/>
      <c r="E67" s="122" t="s">
        <v>475</v>
      </c>
      <c r="F67" s="122" t="s">
        <v>752</v>
      </c>
      <c r="G67" s="109">
        <f t="shared" si="4"/>
        <v>0</v>
      </c>
      <c r="H67" s="29"/>
      <c r="I67" s="29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29"/>
      <c r="U67" s="29"/>
      <c r="V67" s="96"/>
      <c r="W67" s="96"/>
      <c r="X67" s="96"/>
      <c r="Y67" s="96"/>
      <c r="Z67" s="96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92">
        <f t="shared" si="5"/>
        <v>0</v>
      </c>
      <c r="AF67" s="119"/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  <c r="AR67" s="120"/>
      <c r="AS67" s="165"/>
      <c r="AT67" s="120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93" t="str">
        <f t="shared" si="7"/>
        <v xml:space="preserve"> </v>
      </c>
      <c r="AX67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7" s="110" t="s">
        <v>1286</v>
      </c>
      <c r="AZ67" s="165"/>
    </row>
    <row r="68" spans="1:52" x14ac:dyDescent="0.35">
      <c r="A68" s="107">
        <v>60</v>
      </c>
      <c r="B68" s="122" t="s">
        <v>18</v>
      </c>
      <c r="C68" s="122" t="s">
        <v>826</v>
      </c>
      <c r="D68" s="122"/>
      <c r="E68" s="122" t="s">
        <v>827</v>
      </c>
      <c r="F68" s="122" t="s">
        <v>752</v>
      </c>
      <c r="G68" s="109">
        <f t="shared" si="4"/>
        <v>0</v>
      </c>
      <c r="H68" s="29"/>
      <c r="I68" s="29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29"/>
      <c r="U68" s="29"/>
      <c r="V68" s="95"/>
      <c r="W68" s="95"/>
      <c r="X68" s="95"/>
      <c r="Y68" s="95"/>
      <c r="Z68" s="95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92">
        <f t="shared" si="5"/>
        <v>0</v>
      </c>
      <c r="AF68" s="119"/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  <c r="AR68" s="120"/>
      <c r="AS68" s="165"/>
      <c r="AT68" s="120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93" t="str">
        <f t="shared" si="7"/>
        <v xml:space="preserve"> </v>
      </c>
      <c r="AX68" s="24" t="str">
        <f>IFERROR(IF(VLOOKUP(C66,'Overdue Credits'!$A:$F,6,0)&gt;2,"High Risk Customer",IF(VLOOKUP(C66,'Overdue Credits'!$A:$F,6,0)&gt;0,"Medium Risk Customer","Low Risk Customer")),"Low Risk Customer")</f>
        <v>Medium Risk Customer</v>
      </c>
      <c r="AY68" s="110" t="s">
        <v>1286</v>
      </c>
      <c r="AZ68" s="165"/>
    </row>
    <row r="69" spans="1:52" x14ac:dyDescent="0.35">
      <c r="A69" s="107">
        <v>61</v>
      </c>
      <c r="B69" s="122" t="s">
        <v>18</v>
      </c>
      <c r="C69" s="122" t="s">
        <v>359</v>
      </c>
      <c r="D69" s="122"/>
      <c r="E69" s="122" t="s">
        <v>360</v>
      </c>
      <c r="F69" s="122" t="s">
        <v>753</v>
      </c>
      <c r="G69" s="109">
        <f t="shared" si="4"/>
        <v>0</v>
      </c>
      <c r="H69" s="29"/>
      <c r="I69" s="29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29"/>
      <c r="U69" s="29"/>
      <c r="V69" s="96"/>
      <c r="W69" s="96"/>
      <c r="X69" s="96"/>
      <c r="Y69" s="96"/>
      <c r="Z69" s="96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92">
        <f t="shared" si="5"/>
        <v>0</v>
      </c>
      <c r="AF69" s="119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  <c r="AR69" s="120"/>
      <c r="AS69" s="165"/>
      <c r="AT69" s="120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93" t="str">
        <f t="shared" si="7"/>
        <v xml:space="preserve"> </v>
      </c>
      <c r="AX69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9" s="110" t="s">
        <v>1286</v>
      </c>
      <c r="AZ69" s="165"/>
    </row>
    <row r="70" spans="1:52" x14ac:dyDescent="0.35">
      <c r="A70" s="107">
        <v>62</v>
      </c>
      <c r="B70" s="122" t="s">
        <v>19</v>
      </c>
      <c r="C70" s="122" t="s">
        <v>1101</v>
      </c>
      <c r="D70" s="122"/>
      <c r="E70" s="122" t="s">
        <v>1103</v>
      </c>
      <c r="F70" s="122" t="s">
        <v>61</v>
      </c>
      <c r="G70" s="109">
        <f t="shared" si="4"/>
        <v>0</v>
      </c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72"/>
      <c r="V70" s="72"/>
      <c r="W70" s="72"/>
      <c r="X70" s="72"/>
      <c r="Y70" s="72"/>
      <c r="Z70" s="72"/>
      <c r="AA70" s="72"/>
      <c r="AB70" s="72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92">
        <f t="shared" si="5"/>
        <v>0</v>
      </c>
      <c r="AF70" s="119"/>
      <c r="AG70" s="120"/>
      <c r="AH70" s="120"/>
      <c r="AI70" s="120"/>
      <c r="AJ70" s="120"/>
      <c r="AK70" s="120"/>
      <c r="AL70" s="120"/>
      <c r="AM70" s="120"/>
      <c r="AN70" s="120"/>
      <c r="AO70" s="120"/>
      <c r="AP70" s="120"/>
      <c r="AQ70" s="120"/>
      <c r="AR70" s="120"/>
      <c r="AS70" s="165"/>
      <c r="AT70" s="120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93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10" t="s">
        <v>1286</v>
      </c>
      <c r="AZ70" s="165"/>
    </row>
    <row r="71" spans="1:52" x14ac:dyDescent="0.35">
      <c r="A71" s="107">
        <v>63</v>
      </c>
      <c r="B71" s="122" t="s">
        <v>19</v>
      </c>
      <c r="C71" s="122" t="s">
        <v>1091</v>
      </c>
      <c r="D71" s="122"/>
      <c r="E71" s="122" t="s">
        <v>1092</v>
      </c>
      <c r="F71" s="122" t="s">
        <v>61</v>
      </c>
      <c r="G71" s="109">
        <f t="shared" si="4"/>
        <v>0</v>
      </c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72"/>
      <c r="V71" s="72"/>
      <c r="W71" s="72"/>
      <c r="X71" s="72"/>
      <c r="Y71" s="72"/>
      <c r="Z71" s="72"/>
      <c r="AA71" s="72"/>
      <c r="AB71" s="72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92">
        <f t="shared" si="5"/>
        <v>0</v>
      </c>
      <c r="AF71" s="119"/>
      <c r="AG71" s="120"/>
      <c r="AH71" s="120"/>
      <c r="AI71" s="120"/>
      <c r="AJ71" s="120"/>
      <c r="AK71" s="120"/>
      <c r="AL71" s="120"/>
      <c r="AM71" s="120"/>
      <c r="AN71" s="120"/>
      <c r="AO71" s="120"/>
      <c r="AP71" s="120"/>
      <c r="AQ71" s="120"/>
      <c r="AR71" s="120"/>
      <c r="AS71" s="165"/>
      <c r="AT71" s="120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93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10" t="s">
        <v>1286</v>
      </c>
      <c r="AZ71" s="165"/>
    </row>
    <row r="72" spans="1:52" x14ac:dyDescent="0.35">
      <c r="A72" s="107">
        <v>64</v>
      </c>
      <c r="B72" s="122" t="s">
        <v>19</v>
      </c>
      <c r="C72" s="122" t="s">
        <v>1102</v>
      </c>
      <c r="D72" s="122"/>
      <c r="E72" s="122" t="s">
        <v>1104</v>
      </c>
      <c r="F72" s="122" t="s">
        <v>753</v>
      </c>
      <c r="G72" s="109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92">
        <f t="shared" si="5"/>
        <v>0</v>
      </c>
      <c r="AF72" s="119"/>
      <c r="AG72" s="120"/>
      <c r="AH72" s="120"/>
      <c r="AI72" s="120"/>
      <c r="AJ72" s="120"/>
      <c r="AK72" s="120"/>
      <c r="AL72" s="120"/>
      <c r="AM72" s="120"/>
      <c r="AN72" s="120"/>
      <c r="AO72" s="120"/>
      <c r="AP72" s="120"/>
      <c r="AQ72" s="120"/>
      <c r="AR72" s="120"/>
      <c r="AS72" s="165"/>
      <c r="AT72" s="120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93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10" t="s">
        <v>1286</v>
      </c>
      <c r="AZ72" s="165"/>
    </row>
    <row r="73" spans="1:52" x14ac:dyDescent="0.35">
      <c r="A73" s="107">
        <v>65</v>
      </c>
      <c r="B73" s="122" t="s">
        <v>19</v>
      </c>
      <c r="C73" s="122" t="s">
        <v>523</v>
      </c>
      <c r="D73" s="122"/>
      <c r="E73" s="122" t="s">
        <v>524</v>
      </c>
      <c r="F73" s="122" t="s">
        <v>833</v>
      </c>
      <c r="G73" s="109">
        <f t="shared" ref="G73:G104" si="8">SUM(H73:AB73)</f>
        <v>0</v>
      </c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2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92">
        <f t="shared" ref="AE73:AE104" si="9">SUM(AF73:AT73)</f>
        <v>0</v>
      </c>
      <c r="AF73" s="119"/>
      <c r="AG73" s="120"/>
      <c r="AH73" s="120"/>
      <c r="AI73" s="120"/>
      <c r="AJ73" s="120"/>
      <c r="AK73" s="120"/>
      <c r="AL73" s="120"/>
      <c r="AM73" s="120"/>
      <c r="AN73" s="120"/>
      <c r="AO73" s="120"/>
      <c r="AP73" s="120"/>
      <c r="AQ73" s="120"/>
      <c r="AR73" s="120"/>
      <c r="AS73" s="165"/>
      <c r="AT73" s="120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10">AC73*0.35</f>
        <v>0</v>
      </c>
      <c r="AW73" s="93" t="str">
        <f t="shared" ref="AW73:AW104" si="11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10" t="s">
        <v>1286</v>
      </c>
      <c r="AZ73" s="165"/>
    </row>
    <row r="74" spans="1:52" x14ac:dyDescent="0.35">
      <c r="A74" s="107">
        <v>66</v>
      </c>
      <c r="B74" s="122" t="s">
        <v>19</v>
      </c>
      <c r="C74" s="122" t="s">
        <v>519</v>
      </c>
      <c r="D74" s="122"/>
      <c r="E74" s="122" t="s">
        <v>520</v>
      </c>
      <c r="F74" s="122" t="s">
        <v>753</v>
      </c>
      <c r="G74" s="109">
        <f t="shared" si="8"/>
        <v>0</v>
      </c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72"/>
      <c r="V74" s="72"/>
      <c r="W74" s="72"/>
      <c r="X74" s="72"/>
      <c r="Y74" s="72"/>
      <c r="Z74" s="72"/>
      <c r="AA74" s="72"/>
      <c r="AB74" s="72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92">
        <f t="shared" si="9"/>
        <v>0</v>
      </c>
      <c r="AF74" s="119"/>
      <c r="AG74" s="120"/>
      <c r="AH74" s="120"/>
      <c r="AI74" s="120"/>
      <c r="AJ74" s="120"/>
      <c r="AK74" s="120"/>
      <c r="AL74" s="120"/>
      <c r="AM74" s="120"/>
      <c r="AN74" s="120"/>
      <c r="AO74" s="120"/>
      <c r="AP74" s="120"/>
      <c r="AQ74" s="120"/>
      <c r="AR74" s="120"/>
      <c r="AS74" s="165"/>
      <c r="AT74" s="120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10"/>
        <v>0</v>
      </c>
      <c r="AW74" s="93" t="str">
        <f t="shared" si="11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Medium Risk Customer</v>
      </c>
      <c r="AY74" s="110" t="s">
        <v>1286</v>
      </c>
      <c r="AZ74" s="165"/>
    </row>
    <row r="75" spans="1:52" x14ac:dyDescent="0.35">
      <c r="A75" s="107">
        <v>67</v>
      </c>
      <c r="B75" s="122" t="s">
        <v>19</v>
      </c>
      <c r="C75" s="122" t="s">
        <v>515</v>
      </c>
      <c r="D75" s="122"/>
      <c r="E75" s="122" t="s">
        <v>516</v>
      </c>
      <c r="F75" s="122" t="s">
        <v>753</v>
      </c>
      <c r="G75" s="109">
        <f t="shared" si="8"/>
        <v>0</v>
      </c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92">
        <f t="shared" si="9"/>
        <v>0</v>
      </c>
      <c r="AF75" s="119"/>
      <c r="AG75" s="120"/>
      <c r="AH75" s="120"/>
      <c r="AI75" s="120"/>
      <c r="AJ75" s="120"/>
      <c r="AK75" s="120"/>
      <c r="AL75" s="120"/>
      <c r="AM75" s="120"/>
      <c r="AN75" s="120"/>
      <c r="AO75" s="120"/>
      <c r="AP75" s="120"/>
      <c r="AQ75" s="120"/>
      <c r="AR75" s="120"/>
      <c r="AS75" s="165"/>
      <c r="AT75" s="120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93" t="str">
        <f t="shared" si="11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10" t="s">
        <v>1286</v>
      </c>
      <c r="AZ75" s="165"/>
    </row>
    <row r="76" spans="1:52" x14ac:dyDescent="0.35">
      <c r="A76" s="107">
        <v>68</v>
      </c>
      <c r="B76" s="122" t="s">
        <v>19</v>
      </c>
      <c r="C76" s="122" t="s">
        <v>1093</v>
      </c>
      <c r="D76" s="122"/>
      <c r="E76" s="122" t="s">
        <v>1105</v>
      </c>
      <c r="F76" s="122" t="s">
        <v>752</v>
      </c>
      <c r="G76" s="109">
        <f t="shared" si="8"/>
        <v>0</v>
      </c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72"/>
      <c r="V76" s="72"/>
      <c r="W76" s="72"/>
      <c r="X76" s="72"/>
      <c r="Y76" s="72"/>
      <c r="Z76" s="72"/>
      <c r="AA76" s="72"/>
      <c r="AB76" s="72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92">
        <f t="shared" si="9"/>
        <v>0</v>
      </c>
      <c r="AF76" s="119"/>
      <c r="AG76" s="120"/>
      <c r="AH76" s="120"/>
      <c r="AI76" s="120"/>
      <c r="AJ76" s="120"/>
      <c r="AK76" s="120"/>
      <c r="AL76" s="120"/>
      <c r="AM76" s="120"/>
      <c r="AN76" s="120"/>
      <c r="AO76" s="120"/>
      <c r="AP76" s="120"/>
      <c r="AQ76" s="120"/>
      <c r="AR76" s="120"/>
      <c r="AS76" s="165"/>
      <c r="AT76" s="120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93" t="str">
        <f t="shared" si="11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10" t="s">
        <v>1286</v>
      </c>
      <c r="AZ76" s="165"/>
    </row>
    <row r="77" spans="1:52" x14ac:dyDescent="0.35">
      <c r="A77" s="107">
        <v>69</v>
      </c>
      <c r="B77" s="122" t="s">
        <v>19</v>
      </c>
      <c r="C77" s="122" t="s">
        <v>414</v>
      </c>
      <c r="D77" s="122"/>
      <c r="E77" s="122" t="s">
        <v>415</v>
      </c>
      <c r="F77" s="122" t="s">
        <v>753</v>
      </c>
      <c r="G77" s="109">
        <f t="shared" si="8"/>
        <v>0</v>
      </c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72"/>
      <c r="V77" s="72"/>
      <c r="W77" s="72"/>
      <c r="X77" s="72"/>
      <c r="Y77" s="72"/>
      <c r="Z77" s="72"/>
      <c r="AA77" s="72"/>
      <c r="AB77" s="72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92">
        <f t="shared" si="9"/>
        <v>0</v>
      </c>
      <c r="AF77" s="119"/>
      <c r="AG77" s="120"/>
      <c r="AH77" s="120"/>
      <c r="AI77" s="120"/>
      <c r="AJ77" s="120"/>
      <c r="AK77" s="120"/>
      <c r="AL77" s="120"/>
      <c r="AM77" s="120"/>
      <c r="AN77" s="120"/>
      <c r="AO77" s="120"/>
      <c r="AP77" s="120"/>
      <c r="AQ77" s="120"/>
      <c r="AR77" s="120"/>
      <c r="AS77" s="165"/>
      <c r="AT77" s="120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10" t="s">
        <v>1286</v>
      </c>
      <c r="AZ77" s="165"/>
    </row>
    <row r="78" spans="1:52" x14ac:dyDescent="0.35">
      <c r="A78" s="107">
        <v>70</v>
      </c>
      <c r="B78" s="122" t="s">
        <v>19</v>
      </c>
      <c r="C78" s="122" t="s">
        <v>390</v>
      </c>
      <c r="D78" s="122"/>
      <c r="E78" s="122" t="s">
        <v>831</v>
      </c>
      <c r="F78" s="122" t="s">
        <v>752</v>
      </c>
      <c r="G78" s="109">
        <f t="shared" si="8"/>
        <v>0</v>
      </c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92">
        <f t="shared" si="9"/>
        <v>0</v>
      </c>
      <c r="AF78" s="119"/>
      <c r="AG78" s="120"/>
      <c r="AH78" s="120"/>
      <c r="AI78" s="120"/>
      <c r="AJ78" s="120"/>
      <c r="AK78" s="120"/>
      <c r="AL78" s="120"/>
      <c r="AM78" s="120"/>
      <c r="AN78" s="120"/>
      <c r="AO78" s="120"/>
      <c r="AP78" s="120"/>
      <c r="AQ78" s="120"/>
      <c r="AR78" s="120"/>
      <c r="AS78" s="165"/>
      <c r="AT78" s="120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93" t="str">
        <f t="shared" si="11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10" t="s">
        <v>1286</v>
      </c>
      <c r="AZ78" s="165"/>
    </row>
    <row r="79" spans="1:52" x14ac:dyDescent="0.35">
      <c r="A79" s="107">
        <v>71</v>
      </c>
      <c r="B79" s="122" t="s">
        <v>19</v>
      </c>
      <c r="C79" s="122" t="s">
        <v>408</v>
      </c>
      <c r="D79" s="122"/>
      <c r="E79" s="122" t="s">
        <v>832</v>
      </c>
      <c r="F79" s="122" t="s">
        <v>752</v>
      </c>
      <c r="G79" s="109">
        <f t="shared" si="8"/>
        <v>0</v>
      </c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92">
        <f t="shared" si="9"/>
        <v>0</v>
      </c>
      <c r="AF79" s="119"/>
      <c r="AG79" s="120"/>
      <c r="AH79" s="120"/>
      <c r="AI79" s="120"/>
      <c r="AJ79" s="120"/>
      <c r="AK79" s="120"/>
      <c r="AL79" s="120"/>
      <c r="AM79" s="120"/>
      <c r="AN79" s="120"/>
      <c r="AO79" s="120"/>
      <c r="AP79" s="120"/>
      <c r="AQ79" s="120"/>
      <c r="AR79" s="120"/>
      <c r="AS79" s="165"/>
      <c r="AT79" s="120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93" t="str">
        <f t="shared" si="11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10" t="s">
        <v>1286</v>
      </c>
      <c r="AZ79" s="165"/>
    </row>
    <row r="80" spans="1:52" x14ac:dyDescent="0.35">
      <c r="A80" s="107">
        <v>72</v>
      </c>
      <c r="B80" s="122" t="s">
        <v>19</v>
      </c>
      <c r="C80" s="122" t="s">
        <v>388</v>
      </c>
      <c r="D80" s="122"/>
      <c r="E80" s="122" t="s">
        <v>830</v>
      </c>
      <c r="F80" s="122" t="s">
        <v>752</v>
      </c>
      <c r="G80" s="109">
        <f t="shared" si="8"/>
        <v>0</v>
      </c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92">
        <f t="shared" si="9"/>
        <v>0</v>
      </c>
      <c r="AF80" s="119"/>
      <c r="AG80" s="120"/>
      <c r="AH80" s="120"/>
      <c r="AI80" s="120"/>
      <c r="AJ80" s="120"/>
      <c r="AK80" s="120"/>
      <c r="AL80" s="120"/>
      <c r="AM80" s="120"/>
      <c r="AN80" s="120"/>
      <c r="AO80" s="120"/>
      <c r="AP80" s="120"/>
      <c r="AQ80" s="120"/>
      <c r="AR80" s="120"/>
      <c r="AS80" s="165"/>
      <c r="AT80" s="120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10" t="s">
        <v>1286</v>
      </c>
      <c r="AZ80" s="165"/>
    </row>
    <row r="81" spans="1:52" x14ac:dyDescent="0.35">
      <c r="A81" s="107">
        <v>73</v>
      </c>
      <c r="B81" s="122" t="s">
        <v>19</v>
      </c>
      <c r="C81" s="122" t="s">
        <v>371</v>
      </c>
      <c r="D81" s="122"/>
      <c r="E81" s="122" t="s">
        <v>372</v>
      </c>
      <c r="F81" s="122" t="s">
        <v>752</v>
      </c>
      <c r="G81" s="109">
        <f t="shared" si="8"/>
        <v>0</v>
      </c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92">
        <f t="shared" si="9"/>
        <v>0</v>
      </c>
      <c r="AF81" s="119"/>
      <c r="AG81" s="120"/>
      <c r="AH81" s="120"/>
      <c r="AI81" s="120"/>
      <c r="AJ81" s="120"/>
      <c r="AK81" s="120"/>
      <c r="AL81" s="120"/>
      <c r="AM81" s="120"/>
      <c r="AN81" s="120"/>
      <c r="AO81" s="120"/>
      <c r="AP81" s="120"/>
      <c r="AQ81" s="120"/>
      <c r="AR81" s="120"/>
      <c r="AS81" s="165"/>
      <c r="AT81" s="120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93" t="str">
        <f t="shared" si="11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10" t="s">
        <v>1286</v>
      </c>
      <c r="AZ81" s="165"/>
    </row>
    <row r="82" spans="1:52" x14ac:dyDescent="0.35">
      <c r="A82" s="107">
        <v>74</v>
      </c>
      <c r="B82" s="122" t="s">
        <v>19</v>
      </c>
      <c r="C82" s="122" t="s">
        <v>367</v>
      </c>
      <c r="D82" s="122"/>
      <c r="E82" s="122" t="s">
        <v>368</v>
      </c>
      <c r="F82" s="122" t="s">
        <v>753</v>
      </c>
      <c r="G82" s="109">
        <f t="shared" si="8"/>
        <v>0</v>
      </c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92">
        <f t="shared" si="9"/>
        <v>0</v>
      </c>
      <c r="AF82" s="119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65"/>
      <c r="AT82" s="120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10" t="s">
        <v>1286</v>
      </c>
      <c r="AZ82" s="165"/>
    </row>
    <row r="83" spans="1:52" x14ac:dyDescent="0.35">
      <c r="A83" s="107">
        <v>75</v>
      </c>
      <c r="B83" s="122" t="s">
        <v>19</v>
      </c>
      <c r="C83" s="122" t="s">
        <v>424</v>
      </c>
      <c r="D83" s="122"/>
      <c r="E83" s="122" t="s">
        <v>425</v>
      </c>
      <c r="F83" s="122" t="s">
        <v>753</v>
      </c>
      <c r="G83" s="109">
        <f t="shared" si="8"/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92">
        <f t="shared" si="9"/>
        <v>0</v>
      </c>
      <c r="AF83" s="119"/>
      <c r="AG83" s="120"/>
      <c r="AH83" s="120"/>
      <c r="AI83" s="120"/>
      <c r="AJ83" s="120"/>
      <c r="AK83" s="120"/>
      <c r="AL83" s="120"/>
      <c r="AM83" s="120"/>
      <c r="AN83" s="120"/>
      <c r="AO83" s="120"/>
      <c r="AP83" s="120"/>
      <c r="AQ83" s="120"/>
      <c r="AR83" s="120"/>
      <c r="AS83" s="165"/>
      <c r="AT83" s="120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93" t="str">
        <f t="shared" si="11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10" t="s">
        <v>1286</v>
      </c>
      <c r="AZ83" s="165"/>
    </row>
    <row r="84" spans="1:52" x14ac:dyDescent="0.35">
      <c r="A84" s="107">
        <v>76</v>
      </c>
      <c r="B84" s="122" t="s">
        <v>19</v>
      </c>
      <c r="C84" s="122" t="s">
        <v>834</v>
      </c>
      <c r="D84" s="122"/>
      <c r="E84" s="122" t="s">
        <v>835</v>
      </c>
      <c r="F84" s="122" t="s">
        <v>753</v>
      </c>
      <c r="G84" s="109">
        <f t="shared" si="8"/>
        <v>0</v>
      </c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92">
        <f t="shared" si="9"/>
        <v>0</v>
      </c>
      <c r="AF84" s="119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65"/>
      <c r="AT84" s="120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10" t="s">
        <v>1286</v>
      </c>
      <c r="AZ84" s="165"/>
    </row>
    <row r="85" spans="1:52" x14ac:dyDescent="0.35">
      <c r="A85" s="107">
        <v>77</v>
      </c>
      <c r="B85" s="122" t="s">
        <v>19</v>
      </c>
      <c r="C85" s="122" t="s">
        <v>361</v>
      </c>
      <c r="D85" s="122"/>
      <c r="E85" s="122" t="s">
        <v>362</v>
      </c>
      <c r="F85" s="122" t="s">
        <v>752</v>
      </c>
      <c r="G85" s="109">
        <f t="shared" si="8"/>
        <v>0</v>
      </c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72"/>
      <c r="V85" s="72"/>
      <c r="W85" s="72"/>
      <c r="X85" s="72"/>
      <c r="Y85" s="72"/>
      <c r="Z85" s="72"/>
      <c r="AA85" s="72"/>
      <c r="AB85" s="72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92">
        <f t="shared" si="9"/>
        <v>0</v>
      </c>
      <c r="AF85" s="119"/>
      <c r="AG85" s="120"/>
      <c r="AH85" s="120"/>
      <c r="AI85" s="120"/>
      <c r="AJ85" s="120"/>
      <c r="AK85" s="120"/>
      <c r="AL85" s="120"/>
      <c r="AM85" s="120"/>
      <c r="AN85" s="120"/>
      <c r="AO85" s="120"/>
      <c r="AP85" s="120"/>
      <c r="AQ85" s="120"/>
      <c r="AR85" s="120"/>
      <c r="AS85" s="165"/>
      <c r="AT85" s="120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10" t="s">
        <v>1286</v>
      </c>
      <c r="AZ85" s="165"/>
    </row>
    <row r="86" spans="1:52" x14ac:dyDescent="0.35">
      <c r="A86" s="107">
        <v>78</v>
      </c>
      <c r="B86" s="122" t="s">
        <v>19</v>
      </c>
      <c r="C86" s="122" t="s">
        <v>349</v>
      </c>
      <c r="D86" s="122"/>
      <c r="E86" s="122" t="s">
        <v>350</v>
      </c>
      <c r="F86" s="122" t="s">
        <v>752</v>
      </c>
      <c r="G86" s="109">
        <f t="shared" si="8"/>
        <v>0</v>
      </c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72"/>
      <c r="V86" s="72"/>
      <c r="W86" s="72"/>
      <c r="X86" s="72"/>
      <c r="Y86" s="72"/>
      <c r="Z86" s="72"/>
      <c r="AA86" s="72"/>
      <c r="AB86" s="72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92">
        <f t="shared" si="9"/>
        <v>0</v>
      </c>
      <c r="AF86" s="119"/>
      <c r="AG86" s="120"/>
      <c r="AH86" s="120"/>
      <c r="AI86" s="120"/>
      <c r="AJ86" s="120"/>
      <c r="AK86" s="120"/>
      <c r="AL86" s="120"/>
      <c r="AM86" s="120"/>
      <c r="AN86" s="120"/>
      <c r="AO86" s="120"/>
      <c r="AP86" s="120"/>
      <c r="AQ86" s="120"/>
      <c r="AR86" s="120"/>
      <c r="AS86" s="165"/>
      <c r="AT86" s="120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93" t="str">
        <f t="shared" si="11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10" t="s">
        <v>1286</v>
      </c>
      <c r="AZ86" s="165"/>
    </row>
    <row r="87" spans="1:52" x14ac:dyDescent="0.35">
      <c r="A87" s="107">
        <v>79</v>
      </c>
      <c r="B87" s="122" t="s">
        <v>19</v>
      </c>
      <c r="C87" s="122" t="s">
        <v>432</v>
      </c>
      <c r="D87" s="122"/>
      <c r="E87" s="122" t="s">
        <v>433</v>
      </c>
      <c r="F87" s="122" t="s">
        <v>752</v>
      </c>
      <c r="G87" s="109">
        <f t="shared" si="8"/>
        <v>0</v>
      </c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72"/>
      <c r="V87" s="72"/>
      <c r="W87" s="72"/>
      <c r="X87" s="72"/>
      <c r="Y87" s="72"/>
      <c r="Z87" s="72"/>
      <c r="AA87" s="72"/>
      <c r="AB87" s="72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92">
        <f t="shared" si="9"/>
        <v>0</v>
      </c>
      <c r="AF87" s="119"/>
      <c r="AG87" s="120"/>
      <c r="AH87" s="120"/>
      <c r="AI87" s="120"/>
      <c r="AJ87" s="120"/>
      <c r="AK87" s="120"/>
      <c r="AL87" s="120"/>
      <c r="AM87" s="120"/>
      <c r="AN87" s="120"/>
      <c r="AO87" s="120"/>
      <c r="AP87" s="120"/>
      <c r="AQ87" s="120"/>
      <c r="AR87" s="120"/>
      <c r="AS87" s="165"/>
      <c r="AT87" s="120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93" t="str">
        <f t="shared" si="11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10" t="s">
        <v>1286</v>
      </c>
      <c r="AZ87" s="165"/>
    </row>
    <row r="88" spans="1:52" x14ac:dyDescent="0.35">
      <c r="A88" s="107">
        <v>80</v>
      </c>
      <c r="B88" s="122" t="s">
        <v>19</v>
      </c>
      <c r="C88" s="122" t="s">
        <v>369</v>
      </c>
      <c r="D88" s="122"/>
      <c r="E88" s="122" t="s">
        <v>1476</v>
      </c>
      <c r="F88" s="122" t="s">
        <v>753</v>
      </c>
      <c r="G88" s="109">
        <f t="shared" si="8"/>
        <v>0</v>
      </c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72"/>
      <c r="V88" s="72"/>
      <c r="W88" s="72"/>
      <c r="X88" s="72"/>
      <c r="Y88" s="72"/>
      <c r="Z88" s="72"/>
      <c r="AA88" s="72"/>
      <c r="AB88" s="72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92">
        <f t="shared" si="9"/>
        <v>0</v>
      </c>
      <c r="AF88" s="119"/>
      <c r="AG88" s="120"/>
      <c r="AH88" s="120"/>
      <c r="AI88" s="120"/>
      <c r="AJ88" s="120"/>
      <c r="AK88" s="120"/>
      <c r="AL88" s="120"/>
      <c r="AM88" s="120"/>
      <c r="AN88" s="120"/>
      <c r="AO88" s="120"/>
      <c r="AP88" s="120"/>
      <c r="AQ88" s="120"/>
      <c r="AR88" s="120"/>
      <c r="AS88" s="165"/>
      <c r="AT88" s="120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93" t="str">
        <f t="shared" si="11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10" t="s">
        <v>1286</v>
      </c>
      <c r="AZ88" s="165"/>
    </row>
    <row r="89" spans="1:52" x14ac:dyDescent="0.35">
      <c r="A89" s="107">
        <v>81</v>
      </c>
      <c r="B89" s="122" t="s">
        <v>19</v>
      </c>
      <c r="C89" s="122" t="s">
        <v>323</v>
      </c>
      <c r="D89" s="122"/>
      <c r="E89" s="122" t="s">
        <v>324</v>
      </c>
      <c r="F89" s="122" t="s">
        <v>752</v>
      </c>
      <c r="G89" s="109">
        <f t="shared" si="8"/>
        <v>0</v>
      </c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72"/>
      <c r="V89" s="72"/>
      <c r="W89" s="72"/>
      <c r="X89" s="72"/>
      <c r="Y89" s="72"/>
      <c r="Z89" s="72"/>
      <c r="AA89" s="72"/>
      <c r="AB89" s="72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92">
        <f t="shared" si="9"/>
        <v>0</v>
      </c>
      <c r="AF89" s="119"/>
      <c r="AG89" s="120"/>
      <c r="AH89" s="120"/>
      <c r="AI89" s="120"/>
      <c r="AJ89" s="120"/>
      <c r="AK89" s="120"/>
      <c r="AL89" s="120"/>
      <c r="AM89" s="120"/>
      <c r="AN89" s="120"/>
      <c r="AO89" s="120"/>
      <c r="AP89" s="120"/>
      <c r="AQ89" s="120"/>
      <c r="AR89" s="120"/>
      <c r="AS89" s="165"/>
      <c r="AT89" s="120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110" t="s">
        <v>1286</v>
      </c>
      <c r="AZ89" s="165"/>
    </row>
    <row r="90" spans="1:52" x14ac:dyDescent="0.35">
      <c r="A90" s="107">
        <v>82</v>
      </c>
      <c r="B90" s="122" t="s">
        <v>19</v>
      </c>
      <c r="C90" s="122" t="s">
        <v>487</v>
      </c>
      <c r="D90" s="122"/>
      <c r="E90" s="122" t="s">
        <v>488</v>
      </c>
      <c r="F90" s="122" t="s">
        <v>753</v>
      </c>
      <c r="G90" s="109">
        <f t="shared" si="8"/>
        <v>0</v>
      </c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72"/>
      <c r="V90" s="72"/>
      <c r="W90" s="72"/>
      <c r="X90" s="72"/>
      <c r="Y90" s="72"/>
      <c r="Z90" s="72"/>
      <c r="AA90" s="72"/>
      <c r="AB90" s="72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92">
        <f t="shared" si="9"/>
        <v>0</v>
      </c>
      <c r="AF90" s="119"/>
      <c r="AG90" s="120"/>
      <c r="AH90" s="120"/>
      <c r="AI90" s="120"/>
      <c r="AJ90" s="120"/>
      <c r="AK90" s="120"/>
      <c r="AL90" s="120"/>
      <c r="AM90" s="120"/>
      <c r="AN90" s="120"/>
      <c r="AO90" s="120"/>
      <c r="AP90" s="120"/>
      <c r="AQ90" s="120"/>
      <c r="AR90" s="120"/>
      <c r="AS90" s="165"/>
      <c r="AT90" s="120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93" t="str">
        <f t="shared" si="11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10" t="s">
        <v>1286</v>
      </c>
      <c r="AZ90" s="165"/>
    </row>
    <row r="91" spans="1:52" x14ac:dyDescent="0.35">
      <c r="A91" s="107">
        <v>83</v>
      </c>
      <c r="B91" s="122" t="s">
        <v>19</v>
      </c>
      <c r="C91" s="122" t="s">
        <v>428</v>
      </c>
      <c r="D91" s="122"/>
      <c r="E91" s="122" t="s">
        <v>429</v>
      </c>
      <c r="F91" s="122" t="s">
        <v>753</v>
      </c>
      <c r="G91" s="109">
        <f t="shared" si="8"/>
        <v>0</v>
      </c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72"/>
      <c r="V91" s="72"/>
      <c r="W91" s="72"/>
      <c r="X91" s="72"/>
      <c r="Y91" s="72"/>
      <c r="Z91" s="72"/>
      <c r="AA91" s="72"/>
      <c r="AB91" s="72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92">
        <f t="shared" si="9"/>
        <v>0</v>
      </c>
      <c r="AF91" s="135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65"/>
      <c r="AT91" s="136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10"/>
        <v>0</v>
      </c>
      <c r="AW91" s="93" t="str">
        <f t="shared" si="11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36" t="s">
        <v>1286</v>
      </c>
      <c r="AZ91" s="165"/>
    </row>
    <row r="92" spans="1:52" x14ac:dyDescent="0.35">
      <c r="A92" s="107">
        <v>84</v>
      </c>
      <c r="B92" s="122" t="s">
        <v>19</v>
      </c>
      <c r="C92" s="122" t="s">
        <v>412</v>
      </c>
      <c r="D92" s="122"/>
      <c r="E92" s="122" t="s">
        <v>413</v>
      </c>
      <c r="F92" s="122" t="s">
        <v>753</v>
      </c>
      <c r="G92" s="109">
        <f t="shared" si="8"/>
        <v>0</v>
      </c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72"/>
      <c r="V92" s="72"/>
      <c r="W92" s="72"/>
      <c r="X92" s="72"/>
      <c r="Y92" s="72"/>
      <c r="Z92" s="72"/>
      <c r="AA92" s="72"/>
      <c r="AB92" s="72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92">
        <f t="shared" si="9"/>
        <v>0</v>
      </c>
      <c r="AF92" s="119"/>
      <c r="AG92" s="120"/>
      <c r="AH92" s="120"/>
      <c r="AI92" s="120"/>
      <c r="AJ92" s="120"/>
      <c r="AK92" s="120"/>
      <c r="AL92" s="120"/>
      <c r="AM92" s="120"/>
      <c r="AN92" s="120"/>
      <c r="AO92" s="120"/>
      <c r="AP92" s="120"/>
      <c r="AQ92" s="120"/>
      <c r="AR92" s="120"/>
      <c r="AS92" s="165"/>
      <c r="AT92" s="120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10" t="s">
        <v>1286</v>
      </c>
      <c r="AZ92" s="165"/>
    </row>
    <row r="93" spans="1:52" x14ac:dyDescent="0.35">
      <c r="A93" s="107">
        <v>85</v>
      </c>
      <c r="B93" s="122" t="s">
        <v>19</v>
      </c>
      <c r="C93" s="122" t="s">
        <v>341</v>
      </c>
      <c r="D93" s="122"/>
      <c r="E93" s="122" t="s">
        <v>342</v>
      </c>
      <c r="F93" s="122" t="s">
        <v>753</v>
      </c>
      <c r="G93" s="109">
        <f t="shared" si="8"/>
        <v>0</v>
      </c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92">
        <f t="shared" si="9"/>
        <v>0</v>
      </c>
      <c r="AF93" s="133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63"/>
      <c r="AT93" s="134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2" t="s">
        <v>1286</v>
      </c>
      <c r="AZ93" s="112"/>
    </row>
    <row r="94" spans="1:52" x14ac:dyDescent="0.35">
      <c r="A94" s="107">
        <v>86</v>
      </c>
      <c r="B94" s="122" t="s">
        <v>19</v>
      </c>
      <c r="C94" s="122" t="s">
        <v>501</v>
      </c>
      <c r="D94" s="122"/>
      <c r="E94" s="122" t="s">
        <v>502</v>
      </c>
      <c r="F94" s="122" t="s">
        <v>752</v>
      </c>
      <c r="G94" s="109">
        <f t="shared" si="8"/>
        <v>0</v>
      </c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72"/>
      <c r="V94" s="72"/>
      <c r="W94" s="72"/>
      <c r="X94" s="72"/>
      <c r="Y94" s="72"/>
      <c r="Z94" s="72"/>
      <c r="AA94" s="72"/>
      <c r="AB94" s="72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92">
        <f t="shared" si="9"/>
        <v>0</v>
      </c>
      <c r="AF94" s="119"/>
      <c r="AG94" s="120"/>
      <c r="AH94" s="120"/>
      <c r="AI94" s="120"/>
      <c r="AJ94" s="120"/>
      <c r="AK94" s="120"/>
      <c r="AL94" s="120"/>
      <c r="AM94" s="120"/>
      <c r="AN94" s="120"/>
      <c r="AO94" s="120"/>
      <c r="AP94" s="120"/>
      <c r="AQ94" s="120"/>
      <c r="AR94" s="120"/>
      <c r="AS94" s="165"/>
      <c r="AT94" s="120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93" t="str">
        <f t="shared" si="11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10" t="s">
        <v>1286</v>
      </c>
      <c r="AZ94" s="165"/>
    </row>
    <row r="95" spans="1:52" x14ac:dyDescent="0.35">
      <c r="A95" s="107">
        <v>87</v>
      </c>
      <c r="B95" s="122" t="s">
        <v>19</v>
      </c>
      <c r="C95" s="122" t="s">
        <v>499</v>
      </c>
      <c r="D95" s="122"/>
      <c r="E95" s="122" t="s">
        <v>500</v>
      </c>
      <c r="F95" s="122" t="s">
        <v>752</v>
      </c>
      <c r="G95" s="109">
        <f t="shared" si="8"/>
        <v>0</v>
      </c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  <c r="Y95" s="72"/>
      <c r="Z95" s="72"/>
      <c r="AA95" s="72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92">
        <f t="shared" si="9"/>
        <v>0</v>
      </c>
      <c r="AF95" s="119"/>
      <c r="AG95" s="120"/>
      <c r="AH95" s="120"/>
      <c r="AI95" s="120"/>
      <c r="AJ95" s="120"/>
      <c r="AK95" s="120"/>
      <c r="AL95" s="120"/>
      <c r="AM95" s="120"/>
      <c r="AN95" s="120"/>
      <c r="AO95" s="120"/>
      <c r="AP95" s="120"/>
      <c r="AQ95" s="120"/>
      <c r="AR95" s="120"/>
      <c r="AS95" s="165"/>
      <c r="AT95" s="120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10" t="s">
        <v>1286</v>
      </c>
      <c r="AZ95" s="165"/>
    </row>
    <row r="96" spans="1:52" x14ac:dyDescent="0.35">
      <c r="A96" s="107">
        <v>88</v>
      </c>
      <c r="B96" s="122" t="s">
        <v>19</v>
      </c>
      <c r="C96" s="122" t="s">
        <v>493</v>
      </c>
      <c r="D96" s="122"/>
      <c r="E96" s="122" t="s">
        <v>494</v>
      </c>
      <c r="F96" s="122" t="s">
        <v>753</v>
      </c>
      <c r="G96" s="109">
        <f t="shared" si="8"/>
        <v>0</v>
      </c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72"/>
      <c r="V96" s="72"/>
      <c r="W96" s="72"/>
      <c r="X96" s="72"/>
      <c r="Y96" s="72"/>
      <c r="Z96" s="72"/>
      <c r="AA96" s="72"/>
      <c r="AB96" s="72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92">
        <f t="shared" si="9"/>
        <v>0</v>
      </c>
      <c r="AF96" s="119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65"/>
      <c r="AT96" s="120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10" t="s">
        <v>1286</v>
      </c>
      <c r="AZ96" s="165"/>
    </row>
    <row r="97" spans="1:52" x14ac:dyDescent="0.35">
      <c r="A97" s="107">
        <v>89</v>
      </c>
      <c r="B97" s="122" t="s">
        <v>19</v>
      </c>
      <c r="C97" s="122" t="s">
        <v>365</v>
      </c>
      <c r="D97" s="122"/>
      <c r="E97" s="122" t="s">
        <v>366</v>
      </c>
      <c r="F97" s="122" t="s">
        <v>833</v>
      </c>
      <c r="G97" s="109">
        <f t="shared" si="8"/>
        <v>0</v>
      </c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72"/>
      <c r="V97" s="72"/>
      <c r="W97" s="72"/>
      <c r="X97" s="72"/>
      <c r="Y97" s="72"/>
      <c r="Z97" s="72"/>
      <c r="AA97" s="72"/>
      <c r="AB97" s="72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92">
        <f t="shared" si="9"/>
        <v>0</v>
      </c>
      <c r="AF97" s="119"/>
      <c r="AG97" s="120"/>
      <c r="AH97" s="120"/>
      <c r="AI97" s="120"/>
      <c r="AJ97" s="120"/>
      <c r="AK97" s="120"/>
      <c r="AL97" s="120"/>
      <c r="AM97" s="120"/>
      <c r="AN97" s="120"/>
      <c r="AO97" s="120"/>
      <c r="AP97" s="120"/>
      <c r="AQ97" s="120"/>
      <c r="AR97" s="120"/>
      <c r="AS97" s="165"/>
      <c r="AT97" s="120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93" t="str">
        <f t="shared" si="11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10" t="s">
        <v>1286</v>
      </c>
      <c r="AZ97" s="165"/>
    </row>
    <row r="98" spans="1:52" x14ac:dyDescent="0.35">
      <c r="A98" s="107">
        <v>90</v>
      </c>
      <c r="B98" s="122" t="s">
        <v>19</v>
      </c>
      <c r="C98" s="122" t="s">
        <v>1288</v>
      </c>
      <c r="D98" s="122">
        <v>0</v>
      </c>
      <c r="E98" s="122" t="s">
        <v>1289</v>
      </c>
      <c r="F98" s="122" t="s">
        <v>753</v>
      </c>
      <c r="G98" s="109">
        <f t="shared" si="8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92">
        <f t="shared" si="9"/>
        <v>0</v>
      </c>
      <c r="AF98" s="119"/>
      <c r="AG98" s="120"/>
      <c r="AH98" s="120"/>
      <c r="AI98" s="120"/>
      <c r="AJ98" s="120"/>
      <c r="AK98" s="120"/>
      <c r="AL98" s="120"/>
      <c r="AM98" s="120"/>
      <c r="AN98" s="120"/>
      <c r="AO98" s="120"/>
      <c r="AP98" s="120"/>
      <c r="AQ98" s="120"/>
      <c r="AR98" s="120"/>
      <c r="AS98" s="165"/>
      <c r="AT98" s="120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93" t="str">
        <f t="shared" si="11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3" t="s">
        <v>1286</v>
      </c>
      <c r="AZ98" s="113"/>
    </row>
    <row r="99" spans="1:52" x14ac:dyDescent="0.35">
      <c r="A99" s="107">
        <v>91</v>
      </c>
      <c r="B99" s="122" t="s">
        <v>19</v>
      </c>
      <c r="C99" s="122" t="s">
        <v>1410</v>
      </c>
      <c r="D99" s="122"/>
      <c r="E99" s="122" t="s">
        <v>1411</v>
      </c>
      <c r="F99" s="122" t="s">
        <v>753</v>
      </c>
      <c r="G99" s="109">
        <f t="shared" si="8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92">
        <f t="shared" si="9"/>
        <v>0</v>
      </c>
      <c r="AF99" s="119"/>
      <c r="AG99" s="120"/>
      <c r="AH99" s="120"/>
      <c r="AI99" s="120"/>
      <c r="AJ99" s="120"/>
      <c r="AK99" s="120"/>
      <c r="AL99" s="120"/>
      <c r="AM99" s="120"/>
      <c r="AN99" s="120"/>
      <c r="AO99" s="120"/>
      <c r="AP99" s="120"/>
      <c r="AQ99" s="120"/>
      <c r="AR99" s="120"/>
      <c r="AS99" s="165"/>
      <c r="AT99" s="120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93" t="str">
        <f t="shared" si="11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3" t="s">
        <v>1286</v>
      </c>
      <c r="AZ99" s="113"/>
    </row>
    <row r="100" spans="1:52" x14ac:dyDescent="0.35">
      <c r="A100" s="107">
        <v>92</v>
      </c>
      <c r="B100" s="122" t="s">
        <v>19</v>
      </c>
      <c r="C100" s="122" t="s">
        <v>1424</v>
      </c>
      <c r="D100" s="122"/>
      <c r="E100" s="122" t="s">
        <v>1425</v>
      </c>
      <c r="F100" s="122" t="s">
        <v>61</v>
      </c>
      <c r="G100" s="109">
        <f t="shared" si="8"/>
        <v>0</v>
      </c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72"/>
      <c r="V100" s="72"/>
      <c r="W100" s="72"/>
      <c r="X100" s="72"/>
      <c r="Y100" s="72"/>
      <c r="Z100" s="72"/>
      <c r="AA100" s="72"/>
      <c r="AB100" s="72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92">
        <f t="shared" si="9"/>
        <v>0</v>
      </c>
      <c r="AF100" s="119"/>
      <c r="AG100" s="120"/>
      <c r="AH100" s="120"/>
      <c r="AI100" s="120"/>
      <c r="AJ100" s="120"/>
      <c r="AK100" s="120"/>
      <c r="AL100" s="120"/>
      <c r="AM100" s="120"/>
      <c r="AN100" s="120"/>
      <c r="AO100" s="120"/>
      <c r="AP100" s="120"/>
      <c r="AQ100" s="120"/>
      <c r="AR100" s="120"/>
      <c r="AS100" s="165"/>
      <c r="AT100" s="120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93" t="str">
        <f t="shared" si="11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36" t="s">
        <v>1290</v>
      </c>
      <c r="AZ100" s="165"/>
    </row>
    <row r="101" spans="1:52" x14ac:dyDescent="0.35">
      <c r="A101" s="107">
        <v>93</v>
      </c>
      <c r="B101" s="122" t="s">
        <v>19</v>
      </c>
      <c r="C101" s="122" t="s">
        <v>1490</v>
      </c>
      <c r="D101" s="122"/>
      <c r="E101" s="122" t="s">
        <v>1491</v>
      </c>
      <c r="F101" s="122" t="s">
        <v>753</v>
      </c>
      <c r="G101" s="109">
        <f t="shared" si="8"/>
        <v>0</v>
      </c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72"/>
      <c r="V101" s="72"/>
      <c r="W101" s="72"/>
      <c r="X101" s="72"/>
      <c r="Y101" s="72"/>
      <c r="Z101" s="72"/>
      <c r="AA101" s="72"/>
      <c r="AB101" s="72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92">
        <f t="shared" si="9"/>
        <v>0</v>
      </c>
      <c r="AF101" s="119"/>
      <c r="AG101" s="120"/>
      <c r="AH101" s="120"/>
      <c r="AI101" s="120"/>
      <c r="AJ101" s="120"/>
      <c r="AK101" s="120"/>
      <c r="AL101" s="120"/>
      <c r="AM101" s="120"/>
      <c r="AN101" s="120"/>
      <c r="AO101" s="120"/>
      <c r="AP101" s="120"/>
      <c r="AQ101" s="120"/>
      <c r="AR101" s="120"/>
      <c r="AS101" s="165"/>
      <c r="AT101" s="120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36" t="s">
        <v>1290</v>
      </c>
      <c r="AZ101" s="165"/>
    </row>
    <row r="102" spans="1:52" x14ac:dyDescent="0.35">
      <c r="A102" s="107">
        <v>94</v>
      </c>
      <c r="B102" s="122" t="s">
        <v>1475</v>
      </c>
      <c r="C102" s="122" t="s">
        <v>380</v>
      </c>
      <c r="D102" s="122"/>
      <c r="E102" s="122" t="s">
        <v>381</v>
      </c>
      <c r="F102" s="122" t="s">
        <v>833</v>
      </c>
      <c r="G102" s="109">
        <f t="shared" si="8"/>
        <v>0</v>
      </c>
      <c r="H102" s="29"/>
      <c r="I102" s="29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29"/>
      <c r="U102" s="29"/>
      <c r="V102" s="96"/>
      <c r="W102" s="96"/>
      <c r="X102" s="96"/>
      <c r="Y102" s="96"/>
      <c r="Z102" s="96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92">
        <f t="shared" si="9"/>
        <v>0</v>
      </c>
      <c r="AF102" s="119"/>
      <c r="AG102" s="120"/>
      <c r="AH102" s="120"/>
      <c r="AI102" s="120"/>
      <c r="AJ102" s="120"/>
      <c r="AK102" s="120"/>
      <c r="AL102" s="120"/>
      <c r="AM102" s="120"/>
      <c r="AN102" s="120"/>
      <c r="AO102" s="120"/>
      <c r="AP102" s="120"/>
      <c r="AQ102" s="120"/>
      <c r="AR102" s="120"/>
      <c r="AS102" s="165"/>
      <c r="AT102" s="120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93" t="str">
        <f t="shared" si="11"/>
        <v xml:space="preserve"> </v>
      </c>
      <c r="AX102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2" s="110" t="s">
        <v>1286</v>
      </c>
      <c r="AZ102" s="165"/>
    </row>
    <row r="103" spans="1:52" x14ac:dyDescent="0.35">
      <c r="A103" s="107">
        <v>95</v>
      </c>
      <c r="B103" s="122" t="s">
        <v>1475</v>
      </c>
      <c r="C103" s="122" t="s">
        <v>468</v>
      </c>
      <c r="D103" s="122"/>
      <c r="E103" s="122" t="s">
        <v>469</v>
      </c>
      <c r="F103" s="122" t="s">
        <v>752</v>
      </c>
      <c r="G103" s="109">
        <f t="shared" si="8"/>
        <v>0</v>
      </c>
      <c r="H103" s="29"/>
      <c r="I103" s="29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29"/>
      <c r="U103" s="29"/>
      <c r="V103" s="96"/>
      <c r="W103" s="96"/>
      <c r="X103" s="96"/>
      <c r="Y103" s="96"/>
      <c r="Z103" s="96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92">
        <f t="shared" si="9"/>
        <v>0</v>
      </c>
      <c r="AF103" s="119"/>
      <c r="AG103" s="120"/>
      <c r="AH103" s="120"/>
      <c r="AI103" s="120"/>
      <c r="AJ103" s="120"/>
      <c r="AK103" s="120"/>
      <c r="AL103" s="120"/>
      <c r="AM103" s="120"/>
      <c r="AN103" s="120"/>
      <c r="AO103" s="120"/>
      <c r="AP103" s="120"/>
      <c r="AQ103" s="120"/>
      <c r="AR103" s="120"/>
      <c r="AS103" s="165"/>
      <c r="AT103" s="120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93" t="str">
        <f t="shared" si="11"/>
        <v xml:space="preserve"> </v>
      </c>
      <c r="AX103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3" s="110" t="s">
        <v>1286</v>
      </c>
      <c r="AZ103" s="165"/>
    </row>
    <row r="104" spans="1:52" x14ac:dyDescent="0.35">
      <c r="A104" s="107">
        <v>96</v>
      </c>
      <c r="B104" s="122" t="s">
        <v>1475</v>
      </c>
      <c r="C104" s="122" t="s">
        <v>426</v>
      </c>
      <c r="D104" s="122"/>
      <c r="E104" s="122" t="s">
        <v>1492</v>
      </c>
      <c r="F104" s="122" t="s">
        <v>1295</v>
      </c>
      <c r="G104" s="109">
        <f t="shared" si="8"/>
        <v>0</v>
      </c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92">
        <f t="shared" si="9"/>
        <v>0</v>
      </c>
      <c r="AF104" s="119"/>
      <c r="AG104" s="120"/>
      <c r="AH104" s="120"/>
      <c r="AI104" s="120"/>
      <c r="AJ104" s="120"/>
      <c r="AK104" s="120"/>
      <c r="AL104" s="120"/>
      <c r="AM104" s="120"/>
      <c r="AN104" s="120"/>
      <c r="AO104" s="120"/>
      <c r="AP104" s="120"/>
      <c r="AQ104" s="120"/>
      <c r="AR104" s="120"/>
      <c r="AS104" s="165"/>
      <c r="AT104" s="120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93" t="str">
        <f t="shared" si="11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10" t="s">
        <v>1290</v>
      </c>
      <c r="AZ104" s="165"/>
    </row>
    <row r="105" spans="1:52" x14ac:dyDescent="0.35">
      <c r="A105" s="107">
        <v>97</v>
      </c>
      <c r="B105" s="122" t="s">
        <v>89</v>
      </c>
      <c r="C105" s="122" t="s">
        <v>511</v>
      </c>
      <c r="D105" s="122"/>
      <c r="E105" s="122" t="s">
        <v>512</v>
      </c>
      <c r="F105" s="122" t="s">
        <v>753</v>
      </c>
      <c r="G105" s="109">
        <f t="shared" ref="G105:G127" si="12">SUM(H105:AB105)</f>
        <v>0</v>
      </c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72"/>
      <c r="V105" s="72"/>
      <c r="W105" s="72"/>
      <c r="X105" s="72"/>
      <c r="Y105" s="72"/>
      <c r="Z105" s="72"/>
      <c r="AA105" s="72"/>
      <c r="AB105" s="72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92">
        <f t="shared" ref="AE105:AE127" si="13">SUM(AF105:AT105)</f>
        <v>0</v>
      </c>
      <c r="AF105" s="119"/>
      <c r="AG105" s="120"/>
      <c r="AH105" s="120"/>
      <c r="AI105" s="120"/>
      <c r="AJ105" s="120"/>
      <c r="AK105" s="120"/>
      <c r="AL105" s="120"/>
      <c r="AM105" s="120"/>
      <c r="AN105" s="120"/>
      <c r="AO105" s="120"/>
      <c r="AP105" s="120"/>
      <c r="AQ105" s="120"/>
      <c r="AR105" s="120"/>
      <c r="AS105" s="165"/>
      <c r="AT105" s="120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27" si="14">AC105*0.35</f>
        <v>0</v>
      </c>
      <c r="AW105" s="93" t="str">
        <f t="shared" ref="AW105:AW127" si="15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High Risk Customer</v>
      </c>
      <c r="AY105" s="110" t="s">
        <v>1290</v>
      </c>
      <c r="AZ105" s="165"/>
    </row>
    <row r="106" spans="1:52" x14ac:dyDescent="0.35">
      <c r="A106" s="107">
        <v>98</v>
      </c>
      <c r="B106" s="122" t="s">
        <v>89</v>
      </c>
      <c r="C106" s="122" t="s">
        <v>1106</v>
      </c>
      <c r="D106" s="122"/>
      <c r="E106" s="122" t="s">
        <v>1107</v>
      </c>
      <c r="F106" s="122" t="s">
        <v>753</v>
      </c>
      <c r="G106" s="109">
        <f t="shared" si="12"/>
        <v>0</v>
      </c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72"/>
      <c r="V106" s="72"/>
      <c r="W106" s="72"/>
      <c r="X106" s="72"/>
      <c r="Y106" s="72"/>
      <c r="Z106" s="72"/>
      <c r="AA106" s="72"/>
      <c r="AB106" s="72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92">
        <f t="shared" si="13"/>
        <v>0</v>
      </c>
      <c r="AF106" s="119"/>
      <c r="AG106" s="120"/>
      <c r="AH106" s="120"/>
      <c r="AI106" s="120"/>
      <c r="AJ106" s="120"/>
      <c r="AK106" s="120"/>
      <c r="AL106" s="120"/>
      <c r="AM106" s="120"/>
      <c r="AN106" s="120"/>
      <c r="AO106" s="120"/>
      <c r="AP106" s="120"/>
      <c r="AQ106" s="120"/>
      <c r="AR106" s="120"/>
      <c r="AS106" s="165"/>
      <c r="AT106" s="120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10" t="s">
        <v>1291</v>
      </c>
      <c r="AZ106" s="165"/>
    </row>
    <row r="107" spans="1:52" x14ac:dyDescent="0.35">
      <c r="A107" s="107">
        <v>99</v>
      </c>
      <c r="B107" s="122" t="s">
        <v>89</v>
      </c>
      <c r="C107" s="122" t="s">
        <v>454</v>
      </c>
      <c r="D107" s="122"/>
      <c r="E107" s="122" t="s">
        <v>455</v>
      </c>
      <c r="F107" s="122" t="s">
        <v>753</v>
      </c>
      <c r="G107" s="109">
        <f t="shared" si="12"/>
        <v>0</v>
      </c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  <c r="Y107" s="72"/>
      <c r="Z107" s="72"/>
      <c r="AA107" s="72"/>
      <c r="AB107" s="72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92">
        <f t="shared" si="13"/>
        <v>0</v>
      </c>
      <c r="AF107" s="119"/>
      <c r="AG107" s="120"/>
      <c r="AH107" s="120"/>
      <c r="AI107" s="120"/>
      <c r="AJ107" s="120"/>
      <c r="AK107" s="120"/>
      <c r="AL107" s="120"/>
      <c r="AM107" s="120"/>
      <c r="AN107" s="120"/>
      <c r="AO107" s="120"/>
      <c r="AP107" s="120"/>
      <c r="AQ107" s="120"/>
      <c r="AR107" s="120"/>
      <c r="AS107" s="165"/>
      <c r="AT107" s="120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0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High Risk Customer</v>
      </c>
      <c r="AY107" s="110" t="s">
        <v>1290</v>
      </c>
      <c r="AZ107" s="165"/>
    </row>
    <row r="108" spans="1:52" x14ac:dyDescent="0.35">
      <c r="A108" s="107">
        <v>100</v>
      </c>
      <c r="B108" s="122" t="s">
        <v>89</v>
      </c>
      <c r="C108" s="122" t="s">
        <v>450</v>
      </c>
      <c r="D108" s="122"/>
      <c r="E108" s="122" t="s">
        <v>451</v>
      </c>
      <c r="F108" s="122" t="s">
        <v>752</v>
      </c>
      <c r="G108" s="109">
        <f t="shared" si="12"/>
        <v>0</v>
      </c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  <c r="Y108" s="72"/>
      <c r="Z108" s="72"/>
      <c r="AA108" s="72"/>
      <c r="AB108" s="72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92">
        <f t="shared" si="13"/>
        <v>0</v>
      </c>
      <c r="AF108" s="119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65"/>
      <c r="AT108" s="120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4"/>
        <v>0</v>
      </c>
      <c r="AW108" s="93" t="str">
        <f t="shared" si="15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10" t="s">
        <v>1290</v>
      </c>
      <c r="AZ108" s="165"/>
    </row>
    <row r="109" spans="1:52" x14ac:dyDescent="0.35">
      <c r="A109" s="107">
        <v>101</v>
      </c>
      <c r="B109" s="122" t="s">
        <v>89</v>
      </c>
      <c r="C109" s="122" t="s">
        <v>440</v>
      </c>
      <c r="D109" s="122"/>
      <c r="E109" s="122" t="s">
        <v>441</v>
      </c>
      <c r="F109" s="122" t="s">
        <v>753</v>
      </c>
      <c r="G109" s="109">
        <f t="shared" si="12"/>
        <v>0</v>
      </c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  <c r="Y109" s="72"/>
      <c r="Z109" s="72"/>
      <c r="AA109" s="72"/>
      <c r="AB109" s="72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92">
        <f t="shared" si="13"/>
        <v>0</v>
      </c>
      <c r="AF109" s="119"/>
      <c r="AG109" s="120"/>
      <c r="AH109" s="120"/>
      <c r="AI109" s="120"/>
      <c r="AJ109" s="120"/>
      <c r="AK109" s="120"/>
      <c r="AL109" s="120"/>
      <c r="AM109" s="120"/>
      <c r="AN109" s="120"/>
      <c r="AO109" s="120"/>
      <c r="AP109" s="120"/>
      <c r="AQ109" s="120"/>
      <c r="AR109" s="120"/>
      <c r="AS109" s="165"/>
      <c r="AT109" s="120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0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10" t="s">
        <v>1290</v>
      </c>
      <c r="AZ109" s="165"/>
    </row>
    <row r="110" spans="1:52" x14ac:dyDescent="0.35">
      <c r="A110" s="107">
        <v>102</v>
      </c>
      <c r="B110" s="122" t="s">
        <v>89</v>
      </c>
      <c r="C110" s="122" t="s">
        <v>448</v>
      </c>
      <c r="D110" s="122"/>
      <c r="E110" s="122" t="s">
        <v>449</v>
      </c>
      <c r="F110" s="122" t="s">
        <v>752</v>
      </c>
      <c r="G110" s="109">
        <f t="shared" si="12"/>
        <v>0</v>
      </c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  <c r="Y110" s="72"/>
      <c r="Z110" s="72"/>
      <c r="AA110" s="72"/>
      <c r="AB110" s="72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92">
        <f t="shared" si="13"/>
        <v>0</v>
      </c>
      <c r="AF110" s="119"/>
      <c r="AG110" s="120"/>
      <c r="AH110" s="120"/>
      <c r="AI110" s="120"/>
      <c r="AJ110" s="120"/>
      <c r="AK110" s="120"/>
      <c r="AL110" s="120"/>
      <c r="AM110" s="120"/>
      <c r="AN110" s="120"/>
      <c r="AO110" s="120"/>
      <c r="AP110" s="120"/>
      <c r="AQ110" s="120"/>
      <c r="AR110" s="120"/>
      <c r="AS110" s="165"/>
      <c r="AT110" s="120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4"/>
        <v>0</v>
      </c>
      <c r="AW110" s="93" t="str">
        <f t="shared" si="15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10" t="s">
        <v>1290</v>
      </c>
      <c r="AZ110" s="165"/>
    </row>
    <row r="111" spans="1:52" x14ac:dyDescent="0.35">
      <c r="A111" s="107">
        <v>103</v>
      </c>
      <c r="B111" s="122" t="s">
        <v>89</v>
      </c>
      <c r="C111" s="122" t="s">
        <v>837</v>
      </c>
      <c r="D111" s="122"/>
      <c r="E111" s="122" t="s">
        <v>838</v>
      </c>
      <c r="F111" s="122" t="s">
        <v>753</v>
      </c>
      <c r="G111" s="109">
        <f t="shared" si="12"/>
        <v>0</v>
      </c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92">
        <f t="shared" si="13"/>
        <v>0</v>
      </c>
      <c r="AF111" s="119"/>
      <c r="AG111" s="120"/>
      <c r="AH111" s="120"/>
      <c r="AI111" s="120"/>
      <c r="AJ111" s="120"/>
      <c r="AK111" s="120"/>
      <c r="AL111" s="120"/>
      <c r="AM111" s="120"/>
      <c r="AN111" s="120"/>
      <c r="AO111" s="120"/>
      <c r="AP111" s="120"/>
      <c r="AQ111" s="120"/>
      <c r="AR111" s="120"/>
      <c r="AS111" s="165"/>
      <c r="AT111" s="120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4"/>
        <v>0</v>
      </c>
      <c r="AW111" s="93" t="str">
        <f t="shared" si="15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10" t="s">
        <v>1290</v>
      </c>
      <c r="AZ111" s="165"/>
    </row>
    <row r="112" spans="1:52" x14ac:dyDescent="0.35">
      <c r="A112" s="107">
        <v>104</v>
      </c>
      <c r="B112" s="122" t="s">
        <v>89</v>
      </c>
      <c r="C112" s="122" t="s">
        <v>446</v>
      </c>
      <c r="D112" s="122"/>
      <c r="E112" s="122" t="s">
        <v>447</v>
      </c>
      <c r="F112" s="122" t="s">
        <v>752</v>
      </c>
      <c r="G112" s="109">
        <f t="shared" si="12"/>
        <v>0</v>
      </c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  <c r="Y112" s="72"/>
      <c r="Z112" s="72"/>
      <c r="AA112" s="72"/>
      <c r="AB112" s="72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92">
        <f t="shared" si="13"/>
        <v>0</v>
      </c>
      <c r="AF112" s="119"/>
      <c r="AG112" s="120"/>
      <c r="AH112" s="120"/>
      <c r="AI112" s="120"/>
      <c r="AJ112" s="120"/>
      <c r="AK112" s="120"/>
      <c r="AL112" s="120"/>
      <c r="AM112" s="120"/>
      <c r="AN112" s="120"/>
      <c r="AO112" s="120"/>
      <c r="AP112" s="120"/>
      <c r="AQ112" s="120"/>
      <c r="AR112" s="120"/>
      <c r="AS112" s="165"/>
      <c r="AT112" s="120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4"/>
        <v>0</v>
      </c>
      <c r="AW112" s="93" t="str">
        <f t="shared" si="15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10" t="s">
        <v>1290</v>
      </c>
      <c r="AZ112" s="165"/>
    </row>
    <row r="113" spans="1:52" x14ac:dyDescent="0.35">
      <c r="A113" s="107">
        <v>105</v>
      </c>
      <c r="B113" s="122" t="s">
        <v>89</v>
      </c>
      <c r="C113" s="122" t="s">
        <v>458</v>
      </c>
      <c r="D113" s="122"/>
      <c r="E113" s="122" t="s">
        <v>459</v>
      </c>
      <c r="F113" s="122" t="s">
        <v>752</v>
      </c>
      <c r="G113" s="109">
        <f t="shared" si="12"/>
        <v>0</v>
      </c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72"/>
      <c r="V113" s="72"/>
      <c r="W113" s="72"/>
      <c r="X113" s="72"/>
      <c r="Y113" s="72"/>
      <c r="Z113" s="72"/>
      <c r="AA113" s="72"/>
      <c r="AB113" s="72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92">
        <f t="shared" si="13"/>
        <v>0</v>
      </c>
      <c r="AF113" s="119"/>
      <c r="AG113" s="120"/>
      <c r="AH113" s="120"/>
      <c r="AI113" s="120"/>
      <c r="AJ113" s="120"/>
      <c r="AK113" s="120"/>
      <c r="AL113" s="120"/>
      <c r="AM113" s="120"/>
      <c r="AN113" s="120"/>
      <c r="AO113" s="120"/>
      <c r="AP113" s="120"/>
      <c r="AQ113" s="120"/>
      <c r="AR113" s="120"/>
      <c r="AS113" s="165"/>
      <c r="AT113" s="120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4"/>
        <v>0</v>
      </c>
      <c r="AW113" s="93" t="str">
        <f t="shared" si="15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110" t="s">
        <v>1290</v>
      </c>
      <c r="AZ113" s="165"/>
    </row>
    <row r="114" spans="1:52" x14ac:dyDescent="0.35">
      <c r="A114" s="107">
        <v>106</v>
      </c>
      <c r="B114" s="122" t="s">
        <v>89</v>
      </c>
      <c r="C114" s="122" t="s">
        <v>434</v>
      </c>
      <c r="D114" s="122"/>
      <c r="E114" s="122" t="s">
        <v>836</v>
      </c>
      <c r="F114" s="122" t="s">
        <v>752</v>
      </c>
      <c r="G114" s="109">
        <f t="shared" si="12"/>
        <v>0</v>
      </c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92">
        <f t="shared" si="13"/>
        <v>0</v>
      </c>
      <c r="AF114" s="119"/>
      <c r="AG114" s="120"/>
      <c r="AH114" s="120"/>
      <c r="AI114" s="120"/>
      <c r="AJ114" s="120"/>
      <c r="AK114" s="120"/>
      <c r="AL114" s="120"/>
      <c r="AM114" s="120"/>
      <c r="AN114" s="120"/>
      <c r="AO114" s="120"/>
      <c r="AP114" s="120"/>
      <c r="AQ114" s="120"/>
      <c r="AR114" s="120"/>
      <c r="AS114" s="165"/>
      <c r="AT114" s="120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10" t="s">
        <v>1290</v>
      </c>
      <c r="AZ114" s="165"/>
    </row>
    <row r="115" spans="1:52" x14ac:dyDescent="0.35">
      <c r="A115" s="107">
        <v>107</v>
      </c>
      <c r="B115" s="122" t="s">
        <v>89</v>
      </c>
      <c r="C115" s="122" t="s">
        <v>430</v>
      </c>
      <c r="D115" s="122"/>
      <c r="E115" s="122" t="s">
        <v>431</v>
      </c>
      <c r="F115" s="121" t="s">
        <v>752</v>
      </c>
      <c r="G115" s="109">
        <f t="shared" si="12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72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92">
        <f t="shared" si="13"/>
        <v>0</v>
      </c>
      <c r="AF115" s="119"/>
      <c r="AG115" s="120"/>
      <c r="AH115" s="120"/>
      <c r="AI115" s="120"/>
      <c r="AJ115" s="120"/>
      <c r="AK115" s="120"/>
      <c r="AL115" s="120"/>
      <c r="AM115" s="120"/>
      <c r="AN115" s="120"/>
      <c r="AO115" s="120"/>
      <c r="AP115" s="120"/>
      <c r="AQ115" s="120"/>
      <c r="AR115" s="120"/>
      <c r="AS115" s="165"/>
      <c r="AT115" s="120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4"/>
        <v>0</v>
      </c>
      <c r="AW115" s="93" t="str">
        <f t="shared" si="15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10" t="s">
        <v>1290</v>
      </c>
      <c r="AZ115" s="165"/>
    </row>
    <row r="116" spans="1:52" x14ac:dyDescent="0.35">
      <c r="A116" s="107">
        <v>108</v>
      </c>
      <c r="B116" s="122" t="s">
        <v>89</v>
      </c>
      <c r="C116" s="122" t="s">
        <v>839</v>
      </c>
      <c r="D116" s="122"/>
      <c r="E116" s="122" t="s">
        <v>840</v>
      </c>
      <c r="F116" s="121" t="s">
        <v>753</v>
      </c>
      <c r="G116" s="109">
        <f t="shared" si="12"/>
        <v>0</v>
      </c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  <c r="Y116" s="72"/>
      <c r="Z116" s="72"/>
      <c r="AA116" s="72"/>
      <c r="AB116" s="72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92">
        <f t="shared" si="13"/>
        <v>0</v>
      </c>
      <c r="AF116" s="119"/>
      <c r="AG116" s="120"/>
      <c r="AH116" s="120"/>
      <c r="AI116" s="120"/>
      <c r="AJ116" s="120"/>
      <c r="AK116" s="120"/>
      <c r="AL116" s="120"/>
      <c r="AM116" s="120"/>
      <c r="AN116" s="120"/>
      <c r="AO116" s="120"/>
      <c r="AP116" s="120"/>
      <c r="AQ116" s="120"/>
      <c r="AR116" s="120"/>
      <c r="AS116" s="165"/>
      <c r="AT116" s="120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110" t="s">
        <v>1290</v>
      </c>
      <c r="AZ116" s="165"/>
    </row>
    <row r="117" spans="1:52" x14ac:dyDescent="0.35">
      <c r="A117" s="107">
        <v>109</v>
      </c>
      <c r="B117" s="122" t="s">
        <v>89</v>
      </c>
      <c r="C117" s="122" t="s">
        <v>422</v>
      </c>
      <c r="D117" s="122"/>
      <c r="E117" s="122" t="s">
        <v>423</v>
      </c>
      <c r="F117" s="122" t="s">
        <v>753</v>
      </c>
      <c r="G117" s="109">
        <f t="shared" si="12"/>
        <v>0</v>
      </c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  <c r="Y117" s="72"/>
      <c r="Z117" s="72"/>
      <c r="AA117" s="72"/>
      <c r="AB117" s="72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92">
        <f t="shared" si="13"/>
        <v>0</v>
      </c>
      <c r="AF117" s="119"/>
      <c r="AG117" s="120"/>
      <c r="AH117" s="120"/>
      <c r="AI117" s="120"/>
      <c r="AJ117" s="120"/>
      <c r="AK117" s="120"/>
      <c r="AL117" s="120"/>
      <c r="AM117" s="120"/>
      <c r="AN117" s="120"/>
      <c r="AO117" s="120"/>
      <c r="AP117" s="120"/>
      <c r="AQ117" s="120"/>
      <c r="AR117" s="120"/>
      <c r="AS117" s="165"/>
      <c r="AT117" s="120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4"/>
        <v>0</v>
      </c>
      <c r="AW117" s="93" t="str">
        <f t="shared" si="15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10" t="s">
        <v>1290</v>
      </c>
      <c r="AZ117" s="165"/>
    </row>
    <row r="118" spans="1:52" x14ac:dyDescent="0.35">
      <c r="A118" s="107">
        <v>110</v>
      </c>
      <c r="B118" s="122" t="s">
        <v>89</v>
      </c>
      <c r="C118" s="122" t="s">
        <v>384</v>
      </c>
      <c r="D118" s="122"/>
      <c r="E118" s="122" t="s">
        <v>385</v>
      </c>
      <c r="F118" s="122" t="s">
        <v>752</v>
      </c>
      <c r="G118" s="109">
        <f t="shared" si="12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72"/>
      <c r="V118" s="72"/>
      <c r="W118" s="72"/>
      <c r="X118" s="72"/>
      <c r="Y118" s="72"/>
      <c r="Z118" s="72"/>
      <c r="AA118" s="72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92">
        <f t="shared" si="13"/>
        <v>0</v>
      </c>
      <c r="AF118" s="119"/>
      <c r="AG118" s="120"/>
      <c r="AH118" s="120"/>
      <c r="AI118" s="120"/>
      <c r="AJ118" s="120"/>
      <c r="AK118" s="120"/>
      <c r="AL118" s="120"/>
      <c r="AM118" s="120"/>
      <c r="AN118" s="120"/>
      <c r="AO118" s="120"/>
      <c r="AP118" s="120"/>
      <c r="AQ118" s="120"/>
      <c r="AR118" s="120"/>
      <c r="AS118" s="165"/>
      <c r="AT118" s="120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4"/>
        <v>0</v>
      </c>
      <c r="AW118" s="93" t="str">
        <f t="shared" si="15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10" t="s">
        <v>1290</v>
      </c>
      <c r="AZ118" s="165"/>
    </row>
    <row r="119" spans="1:52" x14ac:dyDescent="0.35">
      <c r="A119" s="107">
        <v>111</v>
      </c>
      <c r="B119" s="122" t="s">
        <v>89</v>
      </c>
      <c r="C119" s="122" t="s">
        <v>347</v>
      </c>
      <c r="D119" s="122"/>
      <c r="E119" s="122" t="s">
        <v>348</v>
      </c>
      <c r="F119" s="122" t="s">
        <v>753</v>
      </c>
      <c r="G119" s="109">
        <f t="shared" si="12"/>
        <v>0</v>
      </c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  <c r="Y119" s="72"/>
      <c r="Z119" s="72"/>
      <c r="AA119" s="72"/>
      <c r="AB119" s="72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92">
        <f t="shared" si="13"/>
        <v>0</v>
      </c>
      <c r="AF119" s="136"/>
      <c r="AG119" s="120"/>
      <c r="AH119" s="120"/>
      <c r="AI119" s="120"/>
      <c r="AJ119" s="120"/>
      <c r="AK119" s="120"/>
      <c r="AL119" s="120"/>
      <c r="AM119" s="120"/>
      <c r="AN119" s="120"/>
      <c r="AO119" s="120"/>
      <c r="AP119" s="120"/>
      <c r="AQ119" s="120"/>
      <c r="AR119" s="120"/>
      <c r="AS119" s="165"/>
      <c r="AT119" s="120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10" t="s">
        <v>1291</v>
      </c>
      <c r="AZ119" s="165"/>
    </row>
    <row r="120" spans="1:52" x14ac:dyDescent="0.35">
      <c r="A120" s="107">
        <v>112</v>
      </c>
      <c r="B120" s="122" t="s">
        <v>89</v>
      </c>
      <c r="C120" s="122" t="s">
        <v>495</v>
      </c>
      <c r="D120" s="122"/>
      <c r="E120" s="122" t="s">
        <v>496</v>
      </c>
      <c r="F120" s="122" t="s">
        <v>752</v>
      </c>
      <c r="G120" s="109">
        <f t="shared" si="12"/>
        <v>0</v>
      </c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  <c r="Y120" s="72"/>
      <c r="Z120" s="72"/>
      <c r="AA120" s="72"/>
      <c r="AB120" s="72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92">
        <f t="shared" si="13"/>
        <v>0</v>
      </c>
      <c r="AF120" s="136"/>
      <c r="AG120" s="120"/>
      <c r="AH120" s="120"/>
      <c r="AI120" s="120"/>
      <c r="AJ120" s="120"/>
      <c r="AK120" s="120"/>
      <c r="AL120" s="120"/>
      <c r="AM120" s="120"/>
      <c r="AN120" s="120"/>
      <c r="AO120" s="120"/>
      <c r="AP120" s="120"/>
      <c r="AQ120" s="120"/>
      <c r="AR120" s="120"/>
      <c r="AS120" s="165"/>
      <c r="AT120" s="120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0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10" t="s">
        <v>1290</v>
      </c>
      <c r="AZ120" s="165"/>
    </row>
    <row r="121" spans="1:52" x14ac:dyDescent="0.35">
      <c r="A121" s="107">
        <v>113</v>
      </c>
      <c r="B121" s="122" t="s">
        <v>89</v>
      </c>
      <c r="C121" s="122" t="s">
        <v>489</v>
      </c>
      <c r="D121" s="122"/>
      <c r="E121" s="122" t="s">
        <v>490</v>
      </c>
      <c r="F121" s="121" t="s">
        <v>753</v>
      </c>
      <c r="G121" s="109">
        <f t="shared" si="12"/>
        <v>0</v>
      </c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92">
        <f t="shared" si="13"/>
        <v>0</v>
      </c>
      <c r="AF121" s="120"/>
      <c r="AG121" s="120"/>
      <c r="AH121" s="120"/>
      <c r="AI121" s="120"/>
      <c r="AJ121" s="120"/>
      <c r="AK121" s="120"/>
      <c r="AL121" s="120"/>
      <c r="AM121" s="120"/>
      <c r="AN121" s="120"/>
      <c r="AO121" s="120"/>
      <c r="AP121" s="120"/>
      <c r="AQ121" s="120"/>
      <c r="AR121" s="120"/>
      <c r="AS121" s="165"/>
      <c r="AT121" s="120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0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10" t="s">
        <v>1290</v>
      </c>
      <c r="AZ121" s="165"/>
    </row>
    <row r="122" spans="1:52" x14ac:dyDescent="0.35">
      <c r="A122" s="107">
        <v>114</v>
      </c>
      <c r="B122" s="122" t="s">
        <v>89</v>
      </c>
      <c r="C122" s="122" t="s">
        <v>464</v>
      </c>
      <c r="D122" s="122"/>
      <c r="E122" s="122" t="s">
        <v>465</v>
      </c>
      <c r="F122" s="121" t="s">
        <v>833</v>
      </c>
      <c r="G122" s="109">
        <f t="shared" si="12"/>
        <v>0</v>
      </c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72"/>
      <c r="V122" s="72"/>
      <c r="W122" s="72"/>
      <c r="X122" s="72"/>
      <c r="Y122" s="72"/>
      <c r="Z122" s="72"/>
      <c r="AA122" s="72"/>
      <c r="AB122" s="72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92">
        <f t="shared" si="13"/>
        <v>0</v>
      </c>
      <c r="AF122" s="135"/>
      <c r="AG122" s="120"/>
      <c r="AH122" s="120"/>
      <c r="AI122" s="120"/>
      <c r="AJ122" s="120"/>
      <c r="AK122" s="120"/>
      <c r="AL122" s="120"/>
      <c r="AM122" s="120"/>
      <c r="AN122" s="120"/>
      <c r="AO122" s="120"/>
      <c r="AP122" s="120"/>
      <c r="AQ122" s="120"/>
      <c r="AR122" s="120"/>
      <c r="AS122" s="165"/>
      <c r="AT122" s="120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Medium Risk Customer</v>
      </c>
      <c r="AY122" s="110" t="s">
        <v>1290</v>
      </c>
      <c r="AZ122" s="165"/>
    </row>
    <row r="123" spans="1:52" x14ac:dyDescent="0.35">
      <c r="A123" s="107">
        <v>115</v>
      </c>
      <c r="B123" s="122" t="s">
        <v>89</v>
      </c>
      <c r="C123" s="122" t="s">
        <v>374</v>
      </c>
      <c r="D123" s="122"/>
      <c r="E123" s="122" t="s">
        <v>375</v>
      </c>
      <c r="F123" s="121" t="s">
        <v>752</v>
      </c>
      <c r="G123" s="109">
        <f t="shared" si="12"/>
        <v>0</v>
      </c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  <c r="Y123" s="72"/>
      <c r="Z123" s="72"/>
      <c r="AA123" s="72"/>
      <c r="AB123" s="72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92">
        <f t="shared" si="13"/>
        <v>0</v>
      </c>
      <c r="AF123" s="135"/>
      <c r="AG123" s="120"/>
      <c r="AH123" s="120"/>
      <c r="AI123" s="120"/>
      <c r="AJ123" s="120"/>
      <c r="AK123" s="120"/>
      <c r="AL123" s="120"/>
      <c r="AM123" s="120"/>
      <c r="AN123" s="120"/>
      <c r="AO123" s="120"/>
      <c r="AP123" s="120"/>
      <c r="AQ123" s="120"/>
      <c r="AR123" s="120"/>
      <c r="AS123" s="165"/>
      <c r="AT123" s="120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4"/>
        <v>0</v>
      </c>
      <c r="AW123" s="93" t="str">
        <f t="shared" si="15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0" t="s">
        <v>1290</v>
      </c>
      <c r="AZ123" s="165"/>
    </row>
    <row r="124" spans="1:52" x14ac:dyDescent="0.35">
      <c r="A124" s="107">
        <v>116</v>
      </c>
      <c r="B124" s="122" t="s">
        <v>89</v>
      </c>
      <c r="C124" s="122" t="s">
        <v>456</v>
      </c>
      <c r="D124" s="122"/>
      <c r="E124" s="122" t="s">
        <v>457</v>
      </c>
      <c r="F124" s="122" t="s">
        <v>752</v>
      </c>
      <c r="G124" s="109">
        <f t="shared" si="12"/>
        <v>0</v>
      </c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  <c r="Y124" s="72"/>
      <c r="Z124" s="72"/>
      <c r="AA124" s="72"/>
      <c r="AB124" s="72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92">
        <f t="shared" si="13"/>
        <v>0</v>
      </c>
      <c r="AF124" s="136"/>
      <c r="AG124" s="120"/>
      <c r="AH124" s="120"/>
      <c r="AI124" s="120"/>
      <c r="AJ124" s="120"/>
      <c r="AK124" s="120"/>
      <c r="AL124" s="120"/>
      <c r="AM124" s="120"/>
      <c r="AN124" s="120"/>
      <c r="AO124" s="120"/>
      <c r="AP124" s="120"/>
      <c r="AQ124" s="120"/>
      <c r="AR124" s="120"/>
      <c r="AS124" s="165"/>
      <c r="AT124" s="120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4"/>
        <v>0</v>
      </c>
      <c r="AW124" s="93" t="str">
        <f t="shared" si="15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10" t="s">
        <v>1290</v>
      </c>
      <c r="AZ124" s="165"/>
    </row>
    <row r="125" spans="1:52" x14ac:dyDescent="0.35">
      <c r="A125" s="107">
        <v>117</v>
      </c>
      <c r="B125" s="122" t="s">
        <v>89</v>
      </c>
      <c r="C125" s="122" t="s">
        <v>438</v>
      </c>
      <c r="D125" s="122"/>
      <c r="E125" s="122" t="s">
        <v>439</v>
      </c>
      <c r="F125" s="121" t="s">
        <v>753</v>
      </c>
      <c r="G125" s="109">
        <f t="shared" si="12"/>
        <v>0</v>
      </c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72"/>
      <c r="V125" s="72"/>
      <c r="W125" s="72"/>
      <c r="X125" s="72"/>
      <c r="Y125" s="72"/>
      <c r="Z125" s="72"/>
      <c r="AA125" s="72"/>
      <c r="AB125" s="72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92">
        <f t="shared" si="13"/>
        <v>0</v>
      </c>
      <c r="AF125" s="119"/>
      <c r="AG125" s="120"/>
      <c r="AH125" s="120"/>
      <c r="AI125" s="120"/>
      <c r="AJ125" s="120"/>
      <c r="AK125" s="120"/>
      <c r="AL125" s="120"/>
      <c r="AM125" s="120"/>
      <c r="AN125" s="120"/>
      <c r="AO125" s="120"/>
      <c r="AP125" s="120"/>
      <c r="AQ125" s="120"/>
      <c r="AR125" s="120"/>
      <c r="AS125" s="165"/>
      <c r="AT125" s="120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4"/>
        <v>0</v>
      </c>
      <c r="AW125" s="93" t="str">
        <f t="shared" si="15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0" t="s">
        <v>1290</v>
      </c>
      <c r="AZ125" s="165"/>
    </row>
    <row r="126" spans="1:52" ht="14.25" customHeight="1" x14ac:dyDescent="0.35">
      <c r="A126" s="107">
        <v>118</v>
      </c>
      <c r="B126" s="122" t="s">
        <v>89</v>
      </c>
      <c r="C126" s="122" t="s">
        <v>1332</v>
      </c>
      <c r="D126" s="122"/>
      <c r="E126" s="122" t="s">
        <v>1333</v>
      </c>
      <c r="F126" s="122" t="s">
        <v>1334</v>
      </c>
      <c r="G126" s="109">
        <f t="shared" si="12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72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92">
        <f t="shared" si="13"/>
        <v>0</v>
      </c>
      <c r="AF126" s="135"/>
      <c r="AG126" s="120"/>
      <c r="AH126" s="120"/>
      <c r="AI126" s="120"/>
      <c r="AJ126" s="120"/>
      <c r="AK126" s="120"/>
      <c r="AL126" s="120"/>
      <c r="AM126" s="120"/>
      <c r="AN126" s="120"/>
      <c r="AO126" s="120"/>
      <c r="AP126" s="120"/>
      <c r="AQ126" s="120"/>
      <c r="AR126" s="120"/>
      <c r="AS126" s="165"/>
      <c r="AT126" s="120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0" t="s">
        <v>1290</v>
      </c>
      <c r="AZ126" s="165"/>
    </row>
    <row r="127" spans="1:52" x14ac:dyDescent="0.35">
      <c r="A127" s="107">
        <v>119</v>
      </c>
      <c r="B127" s="122" t="s">
        <v>89</v>
      </c>
      <c r="C127" s="122" t="s">
        <v>1335</v>
      </c>
      <c r="D127" s="122"/>
      <c r="E127" s="122" t="s">
        <v>1336</v>
      </c>
      <c r="F127" s="122" t="s">
        <v>1334</v>
      </c>
      <c r="G127" s="109">
        <f t="shared" si="12"/>
        <v>0</v>
      </c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72"/>
      <c r="V127" s="72"/>
      <c r="W127" s="72"/>
      <c r="X127" s="72"/>
      <c r="Y127" s="72"/>
      <c r="Z127" s="72"/>
      <c r="AA127" s="72"/>
      <c r="AB127" s="72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92">
        <f t="shared" si="13"/>
        <v>0</v>
      </c>
      <c r="AF127" s="135"/>
      <c r="AG127" s="136"/>
      <c r="AH127" s="136"/>
      <c r="AI127" s="136"/>
      <c r="AJ127" s="136"/>
      <c r="AK127" s="136"/>
      <c r="AL127" s="136"/>
      <c r="AM127" s="136"/>
      <c r="AN127" s="136"/>
      <c r="AO127" s="136"/>
      <c r="AP127" s="136"/>
      <c r="AQ127" s="136"/>
      <c r="AR127" s="136"/>
      <c r="AS127" s="165"/>
      <c r="AT127" s="136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4"/>
        <v>0</v>
      </c>
      <c r="AW127" s="93" t="str">
        <f t="shared" si="15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36" t="s">
        <v>1290</v>
      </c>
      <c r="AZ127" s="165"/>
    </row>
    <row r="128" spans="1:52" x14ac:dyDescent="0.35">
      <c r="A128" s="107">
        <v>120</v>
      </c>
      <c r="B128" s="122" t="s">
        <v>89</v>
      </c>
      <c r="C128" s="122" t="s">
        <v>1337</v>
      </c>
      <c r="D128" s="122"/>
      <c r="E128" s="122" t="s">
        <v>1338</v>
      </c>
      <c r="F128" s="121" t="s">
        <v>1334</v>
      </c>
      <c r="G128" s="109">
        <f t="shared" ref="G128:G143" si="16">SUM(H128:AB128)</f>
        <v>0</v>
      </c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72"/>
      <c r="V128" s="72"/>
      <c r="W128" s="72"/>
      <c r="X128" s="72"/>
      <c r="Y128" s="72"/>
      <c r="Z128" s="72"/>
      <c r="AA128" s="72"/>
      <c r="AB128" s="72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92">
        <f t="shared" ref="AE128:AE143" si="17">SUM(AF128:AT128)</f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ref="AV128:AV143" si="18">AC128*0.35</f>
        <v>0</v>
      </c>
      <c r="AW128" s="93" t="str">
        <f t="shared" ref="AW128:AW143" si="19">IF(AU128&gt;AV128,"Credit is above Limit. Requires HOTM approval",IF(AU128=0," ",IF(AV128&gt;=AU128,"Credit is within Limit","CheckInput")))</f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36" t="s">
        <v>1290</v>
      </c>
      <c r="AZ128" s="165"/>
    </row>
    <row r="129" spans="1:52" ht="14.25" customHeight="1" x14ac:dyDescent="0.35">
      <c r="A129" s="107">
        <v>121</v>
      </c>
      <c r="B129" s="208" t="s">
        <v>21</v>
      </c>
      <c r="C129" s="208" t="s">
        <v>1630</v>
      </c>
      <c r="D129" s="208"/>
      <c r="E129" s="208" t="s">
        <v>1635</v>
      </c>
      <c r="F129" s="208" t="s">
        <v>753</v>
      </c>
      <c r="G129" s="109">
        <f t="shared" si="16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92">
        <f t="shared" si="17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8"/>
        <v>0</v>
      </c>
      <c r="AW129" s="93" t="str">
        <f t="shared" si="19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5"/>
      <c r="AZ129" s="165"/>
    </row>
    <row r="130" spans="1:52" x14ac:dyDescent="0.35">
      <c r="A130" s="107">
        <v>122</v>
      </c>
      <c r="B130" s="208" t="s">
        <v>1631</v>
      </c>
      <c r="C130" s="208" t="s">
        <v>1584</v>
      </c>
      <c r="D130" s="208"/>
      <c r="E130" s="208" t="s">
        <v>1585</v>
      </c>
      <c r="F130" s="208" t="s">
        <v>752</v>
      </c>
      <c r="G130" s="109">
        <f t="shared" si="16"/>
        <v>0</v>
      </c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72"/>
      <c r="V130" s="72"/>
      <c r="W130" s="72"/>
      <c r="X130" s="72"/>
      <c r="Y130" s="72"/>
      <c r="Z130" s="72"/>
      <c r="AA130" s="72"/>
      <c r="AB130" s="72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92">
        <f t="shared" si="17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8"/>
        <v>0</v>
      </c>
      <c r="AW130" s="93" t="str">
        <f t="shared" si="19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/>
      <c r="AZ130" s="165"/>
    </row>
    <row r="131" spans="1:52" x14ac:dyDescent="0.35">
      <c r="A131" s="107">
        <v>123</v>
      </c>
      <c r="B131" s="208" t="s">
        <v>1631</v>
      </c>
      <c r="C131" s="208" t="s">
        <v>1532</v>
      </c>
      <c r="D131" s="208"/>
      <c r="E131" s="208" t="s">
        <v>1533</v>
      </c>
      <c r="F131" s="121" t="s">
        <v>752</v>
      </c>
      <c r="G131" s="109">
        <f t="shared" si="16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72"/>
      <c r="AA131" s="72"/>
      <c r="AB131" s="72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92">
        <f t="shared" si="17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8"/>
        <v>0</v>
      </c>
      <c r="AW131" s="93" t="str">
        <f t="shared" si="19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/>
      <c r="AZ131" s="165"/>
    </row>
    <row r="132" spans="1:52" ht="14.25" customHeight="1" x14ac:dyDescent="0.35">
      <c r="A132" s="107">
        <v>124</v>
      </c>
      <c r="B132" s="208" t="s">
        <v>1631</v>
      </c>
      <c r="C132" s="208" t="s">
        <v>1586</v>
      </c>
      <c r="D132" s="208"/>
      <c r="E132" s="208" t="s">
        <v>1587</v>
      </c>
      <c r="F132" s="208" t="s">
        <v>1636</v>
      </c>
      <c r="G132" s="109">
        <f t="shared" si="16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72"/>
      <c r="AA132" s="72"/>
      <c r="AB132" s="72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92">
        <f t="shared" si="17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8"/>
        <v>0</v>
      </c>
      <c r="AW132" s="93" t="str">
        <f t="shared" si="19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5"/>
      <c r="AZ132" s="165"/>
    </row>
    <row r="133" spans="1:52" x14ac:dyDescent="0.35">
      <c r="A133" s="107">
        <v>125</v>
      </c>
      <c r="B133" s="208" t="s">
        <v>1631</v>
      </c>
      <c r="C133" s="208" t="s">
        <v>1632</v>
      </c>
      <c r="D133" s="208"/>
      <c r="E133" s="208" t="s">
        <v>1637</v>
      </c>
      <c r="F133" s="208" t="s">
        <v>1636</v>
      </c>
      <c r="G133" s="109">
        <f t="shared" si="16"/>
        <v>0</v>
      </c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72"/>
      <c r="V133" s="72"/>
      <c r="W133" s="72"/>
      <c r="X133" s="72"/>
      <c r="Y133" s="72"/>
      <c r="Z133" s="72"/>
      <c r="AA133" s="72"/>
      <c r="AB133" s="72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92">
        <f t="shared" si="17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8"/>
        <v>0</v>
      </c>
      <c r="AW133" s="93" t="str">
        <f t="shared" si="19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/>
      <c r="AZ133" s="165"/>
    </row>
    <row r="134" spans="1:52" x14ac:dyDescent="0.35">
      <c r="A134" s="107">
        <v>126</v>
      </c>
      <c r="B134" s="208" t="s">
        <v>1475</v>
      </c>
      <c r="C134" s="208" t="s">
        <v>505</v>
      </c>
      <c r="D134" s="208"/>
      <c r="E134" s="208" t="s">
        <v>1638</v>
      </c>
      <c r="F134" s="121" t="s">
        <v>1636</v>
      </c>
      <c r="G134" s="109">
        <f t="shared" si="16"/>
        <v>0</v>
      </c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72"/>
      <c r="V134" s="72"/>
      <c r="W134" s="72"/>
      <c r="X134" s="72"/>
      <c r="Y134" s="72"/>
      <c r="Z134" s="72"/>
      <c r="AA134" s="72"/>
      <c r="AB134" s="72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92">
        <f t="shared" si="17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8"/>
        <v>0</v>
      </c>
      <c r="AW134" s="93" t="str">
        <f t="shared" si="19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Medium Risk Customer</v>
      </c>
      <c r="AY134" s="165"/>
      <c r="AZ134" s="165"/>
    </row>
    <row r="135" spans="1:52" ht="14.25" customHeight="1" x14ac:dyDescent="0.35">
      <c r="A135" s="107">
        <v>127</v>
      </c>
      <c r="B135" s="208" t="s">
        <v>1475</v>
      </c>
      <c r="C135" s="208" t="s">
        <v>1616</v>
      </c>
      <c r="D135" s="208"/>
      <c r="E135" s="208" t="s">
        <v>1620</v>
      </c>
      <c r="F135" s="208" t="s">
        <v>1636</v>
      </c>
      <c r="G135" s="109">
        <f t="shared" si="16"/>
        <v>0</v>
      </c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92">
        <f t="shared" si="17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8"/>
        <v>0</v>
      </c>
      <c r="AW135" s="93" t="str">
        <f t="shared" si="19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High Risk Customer</v>
      </c>
      <c r="AY135" s="165"/>
      <c r="AZ135" s="165"/>
    </row>
    <row r="136" spans="1:52" x14ac:dyDescent="0.35">
      <c r="A136" s="107">
        <v>128</v>
      </c>
      <c r="B136" s="208" t="s">
        <v>89</v>
      </c>
      <c r="C136" s="208" t="s">
        <v>1633</v>
      </c>
      <c r="D136" s="208"/>
      <c r="E136" s="208" t="s">
        <v>1639</v>
      </c>
      <c r="F136" s="208" t="s">
        <v>1636</v>
      </c>
      <c r="G136" s="109">
        <f t="shared" si="16"/>
        <v>0</v>
      </c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92">
        <f t="shared" si="17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8"/>
        <v>0</v>
      </c>
      <c r="AW136" s="93" t="str">
        <f t="shared" si="19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/>
      <c r="AZ136" s="165"/>
    </row>
    <row r="137" spans="1:52" x14ac:dyDescent="0.35">
      <c r="A137" s="107">
        <v>129</v>
      </c>
      <c r="B137" s="208" t="s">
        <v>20</v>
      </c>
      <c r="C137" s="208" t="s">
        <v>1625</v>
      </c>
      <c r="D137" s="208"/>
      <c r="E137" s="208" t="s">
        <v>496</v>
      </c>
      <c r="F137" s="121" t="s">
        <v>752</v>
      </c>
      <c r="G137" s="109">
        <f t="shared" si="16"/>
        <v>0</v>
      </c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92">
        <f t="shared" si="17"/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8"/>
        <v>0</v>
      </c>
      <c r="AW137" s="93" t="str">
        <f t="shared" si="19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5"/>
      <c r="AZ137" s="165"/>
    </row>
    <row r="138" spans="1:52" ht="14.25" customHeight="1" x14ac:dyDescent="0.35">
      <c r="A138" s="107">
        <v>130</v>
      </c>
      <c r="B138" s="208" t="s">
        <v>19</v>
      </c>
      <c r="C138" s="208" t="s">
        <v>1557</v>
      </c>
      <c r="D138" s="208"/>
      <c r="E138" s="208" t="s">
        <v>1640</v>
      </c>
      <c r="F138" s="208" t="s">
        <v>1641</v>
      </c>
      <c r="G138" s="109">
        <f t="shared" si="16"/>
        <v>0</v>
      </c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92">
        <f t="shared" si="17"/>
        <v>0</v>
      </c>
      <c r="AF138" s="164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8"/>
        <v>0</v>
      </c>
      <c r="AW138" s="93" t="str">
        <f t="shared" si="19"/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Medium Risk Customer</v>
      </c>
      <c r="AY138" s="165"/>
      <c r="AZ138" s="165"/>
    </row>
    <row r="139" spans="1:52" x14ac:dyDescent="0.35">
      <c r="A139" s="107">
        <v>131</v>
      </c>
      <c r="B139" s="208" t="s">
        <v>19</v>
      </c>
      <c r="C139" s="208" t="s">
        <v>1555</v>
      </c>
      <c r="D139" s="208"/>
      <c r="E139" s="208" t="s">
        <v>1642</v>
      </c>
      <c r="F139" s="208" t="s">
        <v>1641</v>
      </c>
      <c r="G139" s="109">
        <f t="shared" si="16"/>
        <v>0</v>
      </c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92">
        <f t="shared" si="17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18"/>
        <v>0</v>
      </c>
      <c r="AW139" s="93" t="str">
        <f t="shared" si="19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5"/>
      <c r="AZ139" s="165"/>
    </row>
    <row r="140" spans="1:52" x14ac:dyDescent="0.35">
      <c r="A140" s="107">
        <v>132</v>
      </c>
      <c r="B140" s="208" t="s">
        <v>19</v>
      </c>
      <c r="C140" s="208" t="s">
        <v>1634</v>
      </c>
      <c r="D140" s="208"/>
      <c r="E140" s="208" t="s">
        <v>1643</v>
      </c>
      <c r="F140" s="121" t="s">
        <v>1641</v>
      </c>
      <c r="G140" s="109">
        <f t="shared" si="16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92">
        <f t="shared" si="17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18"/>
        <v>0</v>
      </c>
      <c r="AW140" s="93" t="str">
        <f t="shared" si="19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/>
      <c r="AZ140" s="165"/>
    </row>
    <row r="141" spans="1:52" ht="14.25" customHeight="1" x14ac:dyDescent="0.35">
      <c r="A141" s="107">
        <v>133</v>
      </c>
      <c r="B141" s="208" t="s">
        <v>19</v>
      </c>
      <c r="C141" s="208" t="s">
        <v>1553</v>
      </c>
      <c r="D141" s="208"/>
      <c r="E141" s="208" t="s">
        <v>1644</v>
      </c>
      <c r="F141" s="208" t="s">
        <v>1100</v>
      </c>
      <c r="G141" s="109">
        <f t="shared" si="16"/>
        <v>0</v>
      </c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92">
        <f t="shared" si="17"/>
        <v>0</v>
      </c>
      <c r="AF141" s="164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18"/>
        <v>0</v>
      </c>
      <c r="AW141" s="93" t="str">
        <f t="shared" si="19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/>
      <c r="AZ141" s="165"/>
    </row>
    <row r="142" spans="1:52" x14ac:dyDescent="0.35">
      <c r="A142" s="107">
        <v>134</v>
      </c>
      <c r="B142" s="208" t="s">
        <v>19</v>
      </c>
      <c r="C142" s="208" t="s">
        <v>1588</v>
      </c>
      <c r="D142" s="208"/>
      <c r="E142" s="208" t="s">
        <v>1589</v>
      </c>
      <c r="F142" s="208" t="s">
        <v>753</v>
      </c>
      <c r="G142" s="109">
        <f t="shared" si="16"/>
        <v>0</v>
      </c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92">
        <f t="shared" si="17"/>
        <v>0</v>
      </c>
      <c r="AF142" s="164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18"/>
        <v>0</v>
      </c>
      <c r="AW142" s="93" t="str">
        <f t="shared" si="19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/>
      <c r="AZ142" s="165"/>
    </row>
    <row r="143" spans="1:52" x14ac:dyDescent="0.35">
      <c r="A143" s="107">
        <v>135</v>
      </c>
      <c r="B143" s="208" t="s">
        <v>19</v>
      </c>
      <c r="C143" s="208" t="s">
        <v>1534</v>
      </c>
      <c r="D143" s="208"/>
      <c r="E143" s="208" t="s">
        <v>1535</v>
      </c>
      <c r="F143" s="121" t="s">
        <v>753</v>
      </c>
      <c r="G143" s="109">
        <f t="shared" si="16"/>
        <v>0</v>
      </c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92">
        <f t="shared" si="17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18"/>
        <v>0</v>
      </c>
      <c r="AW143" s="93" t="str">
        <f t="shared" si="19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/>
      <c r="AZ143" s="165"/>
    </row>
  </sheetData>
  <sheetProtection algorithmName="SHA-512" hashValue="L5t6491StFrpFgUKW9qyGPyr2ABDvpC2o2jJ/HbPo5/f2SbXXexbslgxIrN2NNVNd//u7S8sb8RDsttdB55bYQ==" saltValue="4j1QizUz9tm824cb7DfVVA==" spinCount="100000" sheet="1" autoFilter="0"/>
  <protectedRanges>
    <protectedRange sqref="W28:AB29 H28:U29" name="Range1_1_2_1_1"/>
    <protectedRange sqref="W30:AB39 I30:K39 T30:T39" name="Range1_4_2_1_1"/>
    <protectedRange sqref="V21:V45 H9:AB20" name="Range1_3_2_1"/>
    <protectedRange sqref="H51:AB51 J46:J50" name="Range1_5_1_1_1"/>
    <protectedRange sqref="U46:U50 H46:I50 K46:S50" name="Range1_1_1_1_1_1"/>
    <protectedRange sqref="AB46:AB50" name="Range1_2_1_1_1_1"/>
    <protectedRange sqref="T46:T50 V46:AA50" name="Range1_4_1_1_1_1"/>
    <protectedRange sqref="W40:AB45 H40:U45" name="Range1_2_2_1_1"/>
    <protectedRange sqref="H60:AB61" name="Range1_3_1_1_1"/>
    <protectedRange sqref="H93:AB93" name="Range1_2_2_2_1_1"/>
  </protectedRanges>
  <autoFilter ref="A8:AX8" xr:uid="{00000000-0009-0000-0000-000000000000}"/>
  <mergeCells count="3">
    <mergeCell ref="B4:E5"/>
    <mergeCell ref="H4:AC5"/>
    <mergeCell ref="AE4:AX5"/>
  </mergeCells>
  <conditionalFormatting sqref="AY1:AY3 AY7 AW144:AW1048576 AW101:AW114 AW8:AW99">
    <cfRule type="cellIs" dxfId="146" priority="62" operator="equal">
      <formula>"Credit is above Limit. Requires HOTM approval"</formula>
    </cfRule>
    <cfRule type="cellIs" dxfId="145" priority="63" operator="equal">
      <formula>"Credit is within limit"</formula>
    </cfRule>
  </conditionalFormatting>
  <conditionalFormatting sqref="AX8">
    <cfRule type="cellIs" dxfId="144" priority="59" operator="equal">
      <formula>"Credit is above Limit. Requires HOTM approval"</formula>
    </cfRule>
    <cfRule type="cellIs" dxfId="143" priority="60" operator="equal">
      <formula>"Credit is within limit"</formula>
    </cfRule>
  </conditionalFormatting>
  <conditionalFormatting sqref="AW115:AW124">
    <cfRule type="cellIs" dxfId="142" priority="39" operator="equal">
      <formula>"Credit is above Limit. Requires HOTM approval"</formula>
    </cfRule>
    <cfRule type="cellIs" dxfId="141" priority="40" operator="equal">
      <formula>"Credit is within limit"</formula>
    </cfRule>
  </conditionalFormatting>
  <conditionalFormatting sqref="F2">
    <cfRule type="cellIs" dxfId="140" priority="34" operator="greaterThan">
      <formula>$F$1</formula>
    </cfRule>
  </conditionalFormatting>
  <conditionalFormatting sqref="AW100">
    <cfRule type="cellIs" dxfId="139" priority="26" operator="equal">
      <formula>"Credit is above Limit. Requires HOTM approval"</formula>
    </cfRule>
    <cfRule type="cellIs" dxfId="138" priority="27" operator="equal">
      <formula>"Credit is within limit"</formula>
    </cfRule>
  </conditionalFormatting>
  <conditionalFormatting sqref="AW125:AW126 AW128 AW130 AW132 AW134 AW136 AW138 AW140 AW142">
    <cfRule type="cellIs" dxfId="137" priority="21" operator="equal">
      <formula>"Credit is above Limit. Requires HOTM approval"</formula>
    </cfRule>
    <cfRule type="cellIs" dxfId="136" priority="22" operator="equal">
      <formula>"Credit is within limit"</formula>
    </cfRule>
  </conditionalFormatting>
  <conditionalFormatting sqref="AW127 AW129 AW131 AW133 AW135 AW137 AW139 AW141 AW143">
    <cfRule type="cellIs" dxfId="135" priority="16" operator="equal">
      <formula>"Credit is above Limit. Requires HOTM approval"</formula>
    </cfRule>
    <cfRule type="cellIs" dxfId="134" priority="17" operator="equal">
      <formula>"Credit is within limit"</formula>
    </cfRule>
  </conditionalFormatting>
  <conditionalFormatting sqref="AZ1:AZ3 AZ7">
    <cfRule type="cellIs" dxfId="133" priority="11" operator="equal">
      <formula>"Credit is above Limit. Requires HOTM approval"</formula>
    </cfRule>
    <cfRule type="cellIs" dxfId="132" priority="1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" operator="equal" id="{C75F5D99-67C9-4569-B8D8-55971C48B2D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9" operator="equal" id="{97A35B33-A950-42E0-815D-0BAA6CAB325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0" operator="equal" id="{F81ADD67-3B57-4B4B-98F9-6703FFE73C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AX101:AX124 AX9:AX99</xm:sqref>
        </x14:conditionalFormatting>
        <x14:conditionalFormatting xmlns:xm="http://schemas.microsoft.com/office/excel/2006/main">
          <x14:cfRule type="cellIs" priority="23" operator="equal" id="{2238C126-FA30-45FC-8EC1-9FE1F40469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4" operator="equal" id="{8F0A8B41-B708-4710-AF26-0C1320E2AEDB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5" operator="equal" id="{EBAFCF42-503B-4BFE-B9A0-84062B66C09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AX100</xm:sqref>
        </x14:conditionalFormatting>
        <x14:conditionalFormatting xmlns:xm="http://schemas.microsoft.com/office/excel/2006/main">
          <x14:cfRule type="cellIs" priority="18" operator="equal" id="{5396C456-1EC9-48CC-8E59-414BB3EDB63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9" operator="equal" id="{10D6BE87-8B7D-44B7-86FC-78EEF01BEBC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F2369EB-1B88-4476-AD9F-96F22249501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AX125:AX126 AX128 AX130 AX132 AX134 AX136 AX138 AX140 AX142</xm:sqref>
        </x14:conditionalFormatting>
        <x14:conditionalFormatting xmlns:xm="http://schemas.microsoft.com/office/excel/2006/main">
          <x14:cfRule type="cellIs" priority="13" operator="equal" id="{7573D3BD-D394-4B6D-8756-38C4EB5FC33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9E02B2D2-61C0-4429-AA86-021E8A9A1DA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4BBCE1D7-E11A-4BB4-B3BA-8BF486D955E4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 AX129 AX131 AX133 AX135 AX137 AX139 AX141 AX143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Please use dropdown to select the correct month" xr:uid="{00000000-0002-0000-0000-000000000000}">
          <x14:formula1>
            <xm:f>'C:\Users\00502007\OneDrive - BAT\Desktop\September Credit Allocation\Regional submissions\[SE September 2019 Value Max Rural Target.xlsx]Brand Prices'!#REF!</xm:f>
          </x14:formula1>
          <xm:sqref>C2</xm:sqref>
        </x14:dataValidation>
        <x14:dataValidation type="list" allowBlank="1" showInputMessage="1" showErrorMessage="1" error="Please use dropdown to select the correct month" xr:uid="{00000000-0002-0000-0000-000001000000}">
          <x14:formula1>
            <xm:f>'Brand Prices'!$E$2:$E$13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48"/>
  <sheetViews>
    <sheetView zoomScale="84" zoomScaleNormal="84" workbookViewId="0">
      <pane xSplit="7" ySplit="8" topLeftCell="H137" activePane="bottomRight" state="frozen"/>
      <selection pane="topRight" activeCell="H1" sqref="H1"/>
      <selection pane="bottomLeft" activeCell="A9" sqref="A9"/>
      <selection pane="bottomRight" activeCell="G9" sqref="G9:G145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3.26953125" style="3" bestFit="1" customWidth="1"/>
    <col min="4" max="4" width="26.453125" style="3" hidden="1" customWidth="1"/>
    <col min="5" max="5" width="34" style="3" customWidth="1"/>
    <col min="6" max="6" width="18.453125" style="3" customWidth="1"/>
    <col min="7" max="7" width="11.54296875" style="3" customWidth="1"/>
    <col min="8" max="8" width="17.54296875" style="3" bestFit="1" customWidth="1" outlineLevel="1"/>
    <col min="9" max="9" width="14.453125" style="3" customWidth="1" outlineLevel="1"/>
    <col min="10" max="10" width="10.453125" style="3" customWidth="1" outlineLevel="1"/>
    <col min="11" max="11" width="9.54296875" style="3" customWidth="1" outlineLevel="1"/>
    <col min="12" max="12" width="13" style="3" customWidth="1" outlineLevel="1"/>
    <col min="13" max="13" width="11.453125" style="3" customWidth="1" outlineLevel="1"/>
    <col min="14" max="15" width="10.453125" style="3" customWidth="1" outlineLevel="1"/>
    <col min="16" max="16" width="13.453125" style="3" customWidth="1" outlineLevel="1"/>
    <col min="17" max="17" width="11.54296875" style="3" bestFit="1" customWidth="1" outlineLevel="1"/>
    <col min="18" max="18" width="9.54296875" style="3" customWidth="1" outlineLevel="1"/>
    <col min="19" max="19" width="9.81640625" style="3" customWidth="1" outlineLevel="1"/>
    <col min="20" max="20" width="12.453125" style="3" customWidth="1" outlineLevel="1"/>
    <col min="21" max="21" width="11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10.26953125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10" style="3" hidden="1" customWidth="1"/>
    <col min="52" max="52" width="10.5429687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59</v>
      </c>
      <c r="E1" s="4" t="s">
        <v>62</v>
      </c>
      <c r="F1" s="6">
        <f>'November Allocation'!G18</f>
        <v>182675657.21080142</v>
      </c>
      <c r="H1" s="77"/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165974300</v>
      </c>
    </row>
    <row r="3" spans="1:52" s="10" customFormat="1" x14ac:dyDescent="0.35"/>
    <row r="4" spans="1:52" ht="15.75" customHeight="1" x14ac:dyDescent="0.5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</row>
    <row r="6" spans="1:52" ht="15.75" hidden="1" customHeight="1" x14ac:dyDescent="0.5">
      <c r="B6" s="75"/>
      <c r="C6" s="75"/>
      <c r="D6" s="75"/>
      <c r="E6" s="75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213"/>
      <c r="AT6" s="76"/>
      <c r="AU6" s="76"/>
      <c r="AV6" s="76"/>
      <c r="AW6" s="76"/>
      <c r="AX6" s="76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21">
        <v>1</v>
      </c>
      <c r="B9" s="21" t="s">
        <v>11</v>
      </c>
      <c r="C9" s="21" t="s">
        <v>1085</v>
      </c>
      <c r="D9" s="21"/>
      <c r="E9" s="21" t="s">
        <v>1108</v>
      </c>
      <c r="F9" s="21" t="s">
        <v>753</v>
      </c>
      <c r="G9" s="22">
        <f t="shared" ref="G9:G39" si="0">SUM(H9:AB9)</f>
        <v>0</v>
      </c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39" si="1">SUM(AF9:AT9)</f>
        <v>0</v>
      </c>
      <c r="AF9" s="163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39" si="2">AC9*0.35</f>
        <v>0</v>
      </c>
      <c r="AW9" s="93" t="str">
        <f t="shared" ref="AW9:AW39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High Risk Customer</v>
      </c>
      <c r="AY9" s="165" t="s">
        <v>1286</v>
      </c>
      <c r="AZ9" s="165"/>
    </row>
    <row r="10" spans="1:52" x14ac:dyDescent="0.35">
      <c r="A10" s="25">
        <v>3</v>
      </c>
      <c r="B10" s="25" t="s">
        <v>11</v>
      </c>
      <c r="C10" s="25" t="s">
        <v>1055</v>
      </c>
      <c r="D10" s="25"/>
      <c r="E10" s="25" t="s">
        <v>1056</v>
      </c>
      <c r="F10" s="25" t="s">
        <v>752</v>
      </c>
      <c r="G10" s="22">
        <f t="shared" si="0"/>
        <v>40</v>
      </c>
      <c r="H10" s="166"/>
      <c r="I10" s="166"/>
      <c r="J10" s="166">
        <v>13</v>
      </c>
      <c r="K10" s="166">
        <v>0.5</v>
      </c>
      <c r="L10" s="166">
        <v>0.5</v>
      </c>
      <c r="M10" s="166"/>
      <c r="N10" s="166"/>
      <c r="O10" s="166">
        <v>10</v>
      </c>
      <c r="P10" s="166"/>
      <c r="Q10" s="166"/>
      <c r="R10" s="166">
        <v>2</v>
      </c>
      <c r="S10" s="166"/>
      <c r="T10" s="166"/>
      <c r="U10" s="166"/>
      <c r="V10" s="166">
        <v>0.5</v>
      </c>
      <c r="W10" s="166">
        <v>0.5</v>
      </c>
      <c r="X10" s="166">
        <v>13</v>
      </c>
      <c r="Y10" s="166">
        <v>0</v>
      </c>
      <c r="Z10" s="166"/>
      <c r="AA10" s="166"/>
      <c r="AB10" s="137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7290000</v>
      </c>
      <c r="AE10" s="23">
        <f t="shared" si="1"/>
        <v>10.3</v>
      </c>
      <c r="AF10" s="162"/>
      <c r="AG10" s="163"/>
      <c r="AH10" s="163">
        <v>1</v>
      </c>
      <c r="AI10" s="163">
        <v>1</v>
      </c>
      <c r="AJ10" s="163"/>
      <c r="AK10" s="163"/>
      <c r="AL10" s="163">
        <v>5</v>
      </c>
      <c r="AM10" s="163">
        <v>1</v>
      </c>
      <c r="AN10" s="163"/>
      <c r="AO10" s="163">
        <v>1</v>
      </c>
      <c r="AP10" s="163">
        <v>0.3</v>
      </c>
      <c r="AQ10" s="163"/>
      <c r="AR10" s="163"/>
      <c r="AS10" s="163"/>
      <c r="AT10" s="163">
        <v>1</v>
      </c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1596000</v>
      </c>
      <c r="AV10" s="23">
        <f t="shared" si="2"/>
        <v>2551500</v>
      </c>
      <c r="AW10" s="93" t="str">
        <f t="shared" si="3"/>
        <v>Credit is within Limit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165" t="s">
        <v>1286</v>
      </c>
      <c r="AZ10" s="165"/>
    </row>
    <row r="11" spans="1:52" x14ac:dyDescent="0.35">
      <c r="A11" s="25">
        <v>4</v>
      </c>
      <c r="B11" s="25" t="s">
        <v>11</v>
      </c>
      <c r="C11" s="25" t="s">
        <v>148</v>
      </c>
      <c r="D11" s="25"/>
      <c r="E11" s="25" t="s">
        <v>149</v>
      </c>
      <c r="F11" s="25" t="s">
        <v>833</v>
      </c>
      <c r="G11" s="22">
        <f t="shared" si="0"/>
        <v>120</v>
      </c>
      <c r="H11" s="166"/>
      <c r="I11" s="166"/>
      <c r="J11" s="166">
        <v>32</v>
      </c>
      <c r="K11" s="166">
        <v>1</v>
      </c>
      <c r="L11" s="166">
        <v>1</v>
      </c>
      <c r="M11" s="166"/>
      <c r="N11" s="166"/>
      <c r="O11" s="166">
        <v>30</v>
      </c>
      <c r="P11" s="166"/>
      <c r="Q11" s="166"/>
      <c r="R11" s="166">
        <v>10</v>
      </c>
      <c r="S11" s="166"/>
      <c r="T11" s="166"/>
      <c r="U11" s="166">
        <v>0.5</v>
      </c>
      <c r="V11" s="166"/>
      <c r="W11" s="166">
        <v>0.5</v>
      </c>
      <c r="X11" s="166">
        <v>40</v>
      </c>
      <c r="Y11" s="166">
        <v>5</v>
      </c>
      <c r="Z11" s="166"/>
      <c r="AA11" s="166"/>
      <c r="AB11" s="137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21151250</v>
      </c>
      <c r="AE11" s="23">
        <f t="shared" si="1"/>
        <v>34.5</v>
      </c>
      <c r="AF11" s="162"/>
      <c r="AG11" s="163"/>
      <c r="AH11" s="163">
        <v>6</v>
      </c>
      <c r="AI11" s="163">
        <v>6</v>
      </c>
      <c r="AJ11" s="163">
        <v>0</v>
      </c>
      <c r="AK11" s="163">
        <v>0.5</v>
      </c>
      <c r="AL11" s="163">
        <v>16</v>
      </c>
      <c r="AM11" s="163">
        <v>1</v>
      </c>
      <c r="AN11" s="163"/>
      <c r="AO11" s="163">
        <v>5</v>
      </c>
      <c r="AP11" s="163"/>
      <c r="AQ11" s="163"/>
      <c r="AR11" s="163"/>
      <c r="AS11" s="163"/>
      <c r="AT11" s="163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5799250</v>
      </c>
      <c r="AV11" s="23">
        <f t="shared" si="2"/>
        <v>7402937.4999999991</v>
      </c>
      <c r="AW11" s="93" t="str">
        <f t="shared" si="3"/>
        <v>Credit is within Limit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165" t="s">
        <v>1286</v>
      </c>
      <c r="AZ11" s="165"/>
    </row>
    <row r="12" spans="1:52" x14ac:dyDescent="0.35">
      <c r="A12" s="25">
        <v>5</v>
      </c>
      <c r="B12" s="25" t="s">
        <v>11</v>
      </c>
      <c r="C12" s="25" t="s">
        <v>140</v>
      </c>
      <c r="D12" s="25"/>
      <c r="E12" s="25" t="s">
        <v>141</v>
      </c>
      <c r="F12" s="25" t="s">
        <v>753</v>
      </c>
      <c r="G12" s="22">
        <f t="shared" si="0"/>
        <v>0</v>
      </c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37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2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  <c r="AT12" s="163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93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  <c r="AY12" s="165" t="s">
        <v>1286</v>
      </c>
      <c r="AZ12" s="165"/>
    </row>
    <row r="13" spans="1:52" x14ac:dyDescent="0.35">
      <c r="A13" s="25">
        <v>6</v>
      </c>
      <c r="B13" s="25" t="s">
        <v>11</v>
      </c>
      <c r="C13" s="25" t="s">
        <v>120</v>
      </c>
      <c r="D13" s="25"/>
      <c r="E13" s="107" t="s">
        <v>121</v>
      </c>
      <c r="F13" s="25" t="s">
        <v>833</v>
      </c>
      <c r="G13" s="22">
        <f t="shared" si="0"/>
        <v>110</v>
      </c>
      <c r="H13" s="166"/>
      <c r="I13" s="166"/>
      <c r="J13" s="166">
        <v>35</v>
      </c>
      <c r="K13" s="166">
        <v>1</v>
      </c>
      <c r="L13" s="166">
        <v>1</v>
      </c>
      <c r="M13" s="166"/>
      <c r="N13" s="166"/>
      <c r="O13" s="166">
        <v>30</v>
      </c>
      <c r="P13" s="166"/>
      <c r="Q13" s="166"/>
      <c r="R13" s="166">
        <v>5</v>
      </c>
      <c r="S13" s="166"/>
      <c r="T13" s="166"/>
      <c r="U13" s="166">
        <v>0.5</v>
      </c>
      <c r="V13" s="166"/>
      <c r="W13" s="166">
        <v>0.5</v>
      </c>
      <c r="X13" s="166">
        <v>32</v>
      </c>
      <c r="Y13" s="166">
        <v>5</v>
      </c>
      <c r="Z13" s="166"/>
      <c r="AA13" s="166"/>
      <c r="AB13" s="137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19937750</v>
      </c>
      <c r="AE13" s="23">
        <f t="shared" si="1"/>
        <v>32.5</v>
      </c>
      <c r="AF13" s="162"/>
      <c r="AG13" s="163"/>
      <c r="AH13" s="163">
        <v>5</v>
      </c>
      <c r="AI13" s="163">
        <v>6</v>
      </c>
      <c r="AJ13" s="163">
        <v>0</v>
      </c>
      <c r="AK13" s="163">
        <v>0.5</v>
      </c>
      <c r="AL13" s="163">
        <v>15</v>
      </c>
      <c r="AM13" s="163">
        <v>1</v>
      </c>
      <c r="AN13" s="163"/>
      <c r="AO13" s="163">
        <v>4</v>
      </c>
      <c r="AP13" s="163"/>
      <c r="AQ13" s="163"/>
      <c r="AR13" s="163"/>
      <c r="AS13" s="163"/>
      <c r="AT13" s="163">
        <v>1</v>
      </c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5430250</v>
      </c>
      <c r="AV13" s="23">
        <f t="shared" si="2"/>
        <v>6978212.5</v>
      </c>
      <c r="AW13" s="93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165" t="s">
        <v>1286</v>
      </c>
      <c r="AZ13" s="165"/>
    </row>
    <row r="14" spans="1:52" x14ac:dyDescent="0.35">
      <c r="A14" s="25">
        <v>7</v>
      </c>
      <c r="B14" s="25" t="s">
        <v>11</v>
      </c>
      <c r="C14" s="25" t="s">
        <v>122</v>
      </c>
      <c r="D14" s="25"/>
      <c r="E14" s="107" t="s">
        <v>123</v>
      </c>
      <c r="F14" s="25" t="s">
        <v>752</v>
      </c>
      <c r="G14" s="22">
        <f t="shared" si="0"/>
        <v>35</v>
      </c>
      <c r="H14" s="166"/>
      <c r="I14" s="166"/>
      <c r="J14" s="166">
        <v>10</v>
      </c>
      <c r="K14" s="166">
        <v>0.3</v>
      </c>
      <c r="L14" s="166">
        <v>0.2</v>
      </c>
      <c r="M14" s="166"/>
      <c r="N14" s="166"/>
      <c r="O14" s="166">
        <v>10</v>
      </c>
      <c r="P14" s="166"/>
      <c r="Q14" s="166"/>
      <c r="R14" s="166">
        <v>4</v>
      </c>
      <c r="S14" s="166"/>
      <c r="T14" s="166"/>
      <c r="U14" s="166">
        <v>0.5</v>
      </c>
      <c r="V14" s="166">
        <v>1</v>
      </c>
      <c r="W14" s="166">
        <v>1</v>
      </c>
      <c r="X14" s="166">
        <v>8</v>
      </c>
      <c r="Y14" s="166"/>
      <c r="Z14" s="166"/>
      <c r="AA14" s="166"/>
      <c r="AB14" s="137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6200400</v>
      </c>
      <c r="AE14" s="23">
        <f t="shared" si="1"/>
        <v>11</v>
      </c>
      <c r="AF14" s="162"/>
      <c r="AG14" s="163"/>
      <c r="AH14" s="163">
        <v>1</v>
      </c>
      <c r="AI14" s="163">
        <v>1</v>
      </c>
      <c r="AJ14" s="163"/>
      <c r="AK14" s="163"/>
      <c r="AL14" s="163">
        <v>4</v>
      </c>
      <c r="AM14" s="163">
        <v>1</v>
      </c>
      <c r="AN14" s="163"/>
      <c r="AO14" s="163">
        <v>1</v>
      </c>
      <c r="AP14" s="163">
        <v>1</v>
      </c>
      <c r="AQ14" s="163"/>
      <c r="AR14" s="163"/>
      <c r="AS14" s="163"/>
      <c r="AT14" s="163">
        <v>2</v>
      </c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1622000</v>
      </c>
      <c r="AV14" s="23">
        <f t="shared" si="2"/>
        <v>2170140</v>
      </c>
      <c r="AW14" s="93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165" t="s">
        <v>1286</v>
      </c>
      <c r="AZ14" s="165"/>
    </row>
    <row r="15" spans="1:52" x14ac:dyDescent="0.35">
      <c r="A15" s="25">
        <v>8</v>
      </c>
      <c r="B15" s="25" t="s">
        <v>11</v>
      </c>
      <c r="C15" s="25" t="s">
        <v>108</v>
      </c>
      <c r="D15" s="25"/>
      <c r="E15" s="25" t="s">
        <v>109</v>
      </c>
      <c r="F15" s="25" t="s">
        <v>753</v>
      </c>
      <c r="G15" s="22">
        <f t="shared" si="0"/>
        <v>11</v>
      </c>
      <c r="H15" s="166"/>
      <c r="I15" s="166"/>
      <c r="J15" s="166">
        <v>2.5</v>
      </c>
      <c r="K15" s="166"/>
      <c r="L15" s="166">
        <v>1</v>
      </c>
      <c r="M15" s="166"/>
      <c r="N15" s="166"/>
      <c r="O15" s="166">
        <v>2.5</v>
      </c>
      <c r="P15" s="166"/>
      <c r="Q15" s="166"/>
      <c r="R15" s="166">
        <v>1</v>
      </c>
      <c r="S15" s="166"/>
      <c r="T15" s="166"/>
      <c r="U15" s="166">
        <v>0.5</v>
      </c>
      <c r="V15" s="166">
        <v>0</v>
      </c>
      <c r="W15" s="166">
        <v>0.5</v>
      </c>
      <c r="X15" s="166">
        <v>3</v>
      </c>
      <c r="Y15" s="166"/>
      <c r="Z15" s="166"/>
      <c r="AA15" s="166"/>
      <c r="AB15" s="137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1862750</v>
      </c>
      <c r="AE15" s="23">
        <f t="shared" si="1"/>
        <v>3.52</v>
      </c>
      <c r="AF15" s="162"/>
      <c r="AG15" s="163"/>
      <c r="AH15" s="163">
        <v>0.5</v>
      </c>
      <c r="AI15" s="163">
        <v>0.5</v>
      </c>
      <c r="AJ15" s="163"/>
      <c r="AK15" s="163">
        <v>0.5</v>
      </c>
      <c r="AL15" s="163">
        <v>1</v>
      </c>
      <c r="AM15" s="163"/>
      <c r="AN15" s="163"/>
      <c r="AO15" s="163">
        <v>0.5</v>
      </c>
      <c r="AP15" s="163">
        <v>0.52</v>
      </c>
      <c r="AQ15" s="163"/>
      <c r="AR15" s="163"/>
      <c r="AS15" s="163"/>
      <c r="AT15" s="163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551600</v>
      </c>
      <c r="AV15" s="23">
        <f t="shared" si="2"/>
        <v>651962.5</v>
      </c>
      <c r="AW15" s="93" t="str">
        <f t="shared" si="3"/>
        <v>Credit is within Limit</v>
      </c>
      <c r="AX15" s="24" t="str">
        <f>IFERROR(IF(VLOOKUP(C15,'Overdue Credits'!$A:$F,6,0)&gt;2,"High Risk Customer",IF(VLOOKUP(C15,'Overdue Credits'!$A:$F,6,0)&gt;0,"Medium Risk Customer","Low Risk Customer")),"Low Risk Customer")</f>
        <v>High Risk Customer</v>
      </c>
      <c r="AY15" s="165" t="s">
        <v>1286</v>
      </c>
      <c r="AZ15" s="165"/>
    </row>
    <row r="16" spans="1:52" x14ac:dyDescent="0.35">
      <c r="A16" s="25">
        <v>9</v>
      </c>
      <c r="B16" s="25" t="s">
        <v>11</v>
      </c>
      <c r="C16" s="25" t="s">
        <v>106</v>
      </c>
      <c r="D16" s="25"/>
      <c r="E16" s="25" t="s">
        <v>107</v>
      </c>
      <c r="F16" s="25" t="s">
        <v>753</v>
      </c>
      <c r="G16" s="22">
        <f t="shared" si="0"/>
        <v>0</v>
      </c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37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2"/>
      <c r="AG16" s="163"/>
      <c r="AH16" s="163">
        <v>0</v>
      </c>
      <c r="AI16" s="163">
        <v>0</v>
      </c>
      <c r="AJ16" s="163">
        <v>0</v>
      </c>
      <c r="AK16" s="163">
        <v>0</v>
      </c>
      <c r="AL16" s="163">
        <v>0</v>
      </c>
      <c r="AM16" s="163">
        <v>0</v>
      </c>
      <c r="AN16" s="163"/>
      <c r="AO16" s="163">
        <v>0</v>
      </c>
      <c r="AP16" s="163">
        <v>0</v>
      </c>
      <c r="AQ16" s="163"/>
      <c r="AR16" s="163"/>
      <c r="AS16" s="163"/>
      <c r="AT16" s="163">
        <v>0</v>
      </c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93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165" t="s">
        <v>1286</v>
      </c>
      <c r="AZ16" s="165"/>
    </row>
    <row r="17" spans="1:52" x14ac:dyDescent="0.35">
      <c r="A17" s="25">
        <v>10</v>
      </c>
      <c r="B17" s="25" t="s">
        <v>11</v>
      </c>
      <c r="C17" s="25" t="s">
        <v>104</v>
      </c>
      <c r="D17" s="25"/>
      <c r="E17" s="25" t="s">
        <v>105</v>
      </c>
      <c r="F17" s="25" t="s">
        <v>752</v>
      </c>
      <c r="G17" s="22">
        <f t="shared" si="0"/>
        <v>35</v>
      </c>
      <c r="H17" s="166"/>
      <c r="I17" s="166"/>
      <c r="J17" s="166">
        <v>10</v>
      </c>
      <c r="K17" s="166">
        <v>0.2</v>
      </c>
      <c r="L17" s="166">
        <v>0.3</v>
      </c>
      <c r="M17" s="166"/>
      <c r="N17" s="166"/>
      <c r="O17" s="166">
        <v>8</v>
      </c>
      <c r="P17" s="166"/>
      <c r="Q17" s="166"/>
      <c r="R17" s="166">
        <v>3</v>
      </c>
      <c r="S17" s="166"/>
      <c r="T17" s="166"/>
      <c r="U17" s="166">
        <v>1.5</v>
      </c>
      <c r="V17" s="166">
        <v>1</v>
      </c>
      <c r="W17" s="166">
        <v>1</v>
      </c>
      <c r="X17" s="166">
        <v>10</v>
      </c>
      <c r="Y17" s="166"/>
      <c r="Z17" s="166"/>
      <c r="AA17" s="166"/>
      <c r="AB17" s="137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6085600</v>
      </c>
      <c r="AE17" s="23">
        <f t="shared" si="1"/>
        <v>10.5</v>
      </c>
      <c r="AF17" s="162"/>
      <c r="AG17" s="163"/>
      <c r="AH17" s="163">
        <v>3</v>
      </c>
      <c r="AI17" s="163">
        <v>2</v>
      </c>
      <c r="AJ17" s="163"/>
      <c r="AK17" s="163">
        <v>0</v>
      </c>
      <c r="AL17" s="163">
        <v>3</v>
      </c>
      <c r="AM17" s="163">
        <v>0</v>
      </c>
      <c r="AN17" s="163"/>
      <c r="AO17" s="163">
        <v>1</v>
      </c>
      <c r="AP17" s="163">
        <v>0.5</v>
      </c>
      <c r="AQ17" s="163"/>
      <c r="AR17" s="163"/>
      <c r="AS17" s="163"/>
      <c r="AT17" s="163">
        <v>1</v>
      </c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1760500</v>
      </c>
      <c r="AV17" s="23">
        <f t="shared" si="2"/>
        <v>2129960</v>
      </c>
      <c r="AW17" s="93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165" t="s">
        <v>1286</v>
      </c>
      <c r="AZ17" s="165"/>
    </row>
    <row r="18" spans="1:52" x14ac:dyDescent="0.35">
      <c r="A18" s="25">
        <v>11</v>
      </c>
      <c r="B18" s="25" t="s">
        <v>11</v>
      </c>
      <c r="C18" s="25" t="s">
        <v>100</v>
      </c>
      <c r="D18" s="25"/>
      <c r="E18" s="25" t="s">
        <v>101</v>
      </c>
      <c r="F18" s="1" t="s">
        <v>752</v>
      </c>
      <c r="G18" s="22">
        <f t="shared" si="0"/>
        <v>20</v>
      </c>
      <c r="H18" s="167"/>
      <c r="I18" s="167"/>
      <c r="J18" s="167">
        <v>6</v>
      </c>
      <c r="K18" s="167"/>
      <c r="L18" s="167">
        <v>0.5</v>
      </c>
      <c r="M18" s="167"/>
      <c r="N18" s="167"/>
      <c r="O18" s="167">
        <v>4</v>
      </c>
      <c r="P18" s="167"/>
      <c r="Q18" s="167"/>
      <c r="R18" s="167">
        <v>2</v>
      </c>
      <c r="S18" s="167"/>
      <c r="T18" s="167"/>
      <c r="U18" s="167">
        <v>0.5</v>
      </c>
      <c r="V18" s="167"/>
      <c r="W18" s="167"/>
      <c r="X18" s="167">
        <v>7</v>
      </c>
      <c r="Y18" s="167"/>
      <c r="Z18" s="167"/>
      <c r="AA18" s="167"/>
      <c r="AB18" s="138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3544500</v>
      </c>
      <c r="AE18" s="23">
        <f t="shared" si="1"/>
        <v>6</v>
      </c>
      <c r="AF18" s="162"/>
      <c r="AG18" s="163"/>
      <c r="AH18" s="163">
        <v>1</v>
      </c>
      <c r="AI18" s="163">
        <v>1</v>
      </c>
      <c r="AJ18" s="163"/>
      <c r="AK18" s="163"/>
      <c r="AL18" s="163">
        <v>3</v>
      </c>
      <c r="AM18" s="163">
        <v>0</v>
      </c>
      <c r="AN18" s="163"/>
      <c r="AO18" s="163">
        <v>1</v>
      </c>
      <c r="AP18" s="163">
        <v>0</v>
      </c>
      <c r="AQ18" s="163"/>
      <c r="AR18" s="163"/>
      <c r="AS18" s="163"/>
      <c r="AT18" s="163">
        <v>0</v>
      </c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1002000</v>
      </c>
      <c r="AV18" s="23">
        <f t="shared" si="2"/>
        <v>1240575</v>
      </c>
      <c r="AW18" s="93" t="str">
        <f t="shared" si="3"/>
        <v>Credit is within Limit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165" t="s">
        <v>1286</v>
      </c>
      <c r="AZ18" s="165"/>
    </row>
    <row r="19" spans="1:52" x14ac:dyDescent="0.35">
      <c r="A19" s="25">
        <v>12</v>
      </c>
      <c r="B19" s="25" t="s">
        <v>11</v>
      </c>
      <c r="C19" s="25" t="s">
        <v>136</v>
      </c>
      <c r="D19" s="25"/>
      <c r="E19" s="25" t="s">
        <v>137</v>
      </c>
      <c r="F19" s="25" t="s">
        <v>752</v>
      </c>
      <c r="G19" s="22">
        <f t="shared" si="0"/>
        <v>45</v>
      </c>
      <c r="H19" s="166"/>
      <c r="I19" s="166"/>
      <c r="J19" s="166">
        <v>10</v>
      </c>
      <c r="K19" s="166">
        <v>0.5</v>
      </c>
      <c r="L19" s="166">
        <v>1</v>
      </c>
      <c r="M19" s="166"/>
      <c r="N19" s="166"/>
      <c r="O19" s="166">
        <v>10</v>
      </c>
      <c r="P19" s="166"/>
      <c r="Q19" s="166"/>
      <c r="R19" s="166">
        <v>5</v>
      </c>
      <c r="S19" s="166"/>
      <c r="T19" s="166"/>
      <c r="U19" s="166">
        <v>1</v>
      </c>
      <c r="V19" s="166">
        <v>1</v>
      </c>
      <c r="W19" s="166">
        <v>1</v>
      </c>
      <c r="X19" s="166">
        <v>15</v>
      </c>
      <c r="Y19" s="166">
        <v>0.5</v>
      </c>
      <c r="Z19" s="166"/>
      <c r="AA19" s="166"/>
      <c r="AB19" s="137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7644750</v>
      </c>
      <c r="AE19" s="23">
        <f t="shared" si="1"/>
        <v>12</v>
      </c>
      <c r="AF19" s="162"/>
      <c r="AG19" s="163"/>
      <c r="AH19" s="163">
        <v>2</v>
      </c>
      <c r="AI19" s="163">
        <v>2</v>
      </c>
      <c r="AJ19" s="163"/>
      <c r="AK19" s="163">
        <v>0</v>
      </c>
      <c r="AL19" s="163">
        <v>5</v>
      </c>
      <c r="AM19" s="163"/>
      <c r="AN19" s="163"/>
      <c r="AO19" s="163">
        <v>1</v>
      </c>
      <c r="AP19" s="163">
        <v>1</v>
      </c>
      <c r="AQ19" s="163"/>
      <c r="AR19" s="163"/>
      <c r="AS19" s="163"/>
      <c r="AT19" s="163">
        <v>1</v>
      </c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1929000</v>
      </c>
      <c r="AV19" s="23">
        <f t="shared" si="2"/>
        <v>2675662.5</v>
      </c>
      <c r="AW19" s="93" t="str">
        <f t="shared" si="3"/>
        <v>Credit is within Limit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165" t="s">
        <v>1286</v>
      </c>
      <c r="AZ19" s="165"/>
    </row>
    <row r="20" spans="1:52" x14ac:dyDescent="0.35">
      <c r="A20" s="25">
        <v>13</v>
      </c>
      <c r="B20" s="25" t="s">
        <v>11</v>
      </c>
      <c r="C20" s="25" t="s">
        <v>134</v>
      </c>
      <c r="D20" s="25"/>
      <c r="E20" s="25" t="s">
        <v>135</v>
      </c>
      <c r="F20" s="25" t="s">
        <v>753</v>
      </c>
      <c r="G20" s="22">
        <f t="shared" si="0"/>
        <v>25</v>
      </c>
      <c r="H20" s="166"/>
      <c r="I20" s="166"/>
      <c r="J20" s="166">
        <v>6</v>
      </c>
      <c r="K20" s="166"/>
      <c r="L20" s="166"/>
      <c r="M20" s="166"/>
      <c r="N20" s="166"/>
      <c r="O20" s="166">
        <v>5</v>
      </c>
      <c r="P20" s="166"/>
      <c r="Q20" s="166"/>
      <c r="R20" s="166">
        <v>3</v>
      </c>
      <c r="S20" s="166"/>
      <c r="T20" s="166"/>
      <c r="U20" s="166">
        <v>0.5</v>
      </c>
      <c r="V20" s="166"/>
      <c r="W20" s="166">
        <v>0.5</v>
      </c>
      <c r="X20" s="166">
        <v>10</v>
      </c>
      <c r="Y20" s="166"/>
      <c r="Z20" s="166"/>
      <c r="AA20" s="166"/>
      <c r="AB20" s="137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4303750</v>
      </c>
      <c r="AE20" s="23">
        <f t="shared" si="1"/>
        <v>7</v>
      </c>
      <c r="AF20" s="162"/>
      <c r="AG20" s="163"/>
      <c r="AH20" s="163">
        <v>1</v>
      </c>
      <c r="AI20" s="163">
        <v>1</v>
      </c>
      <c r="AJ20" s="163"/>
      <c r="AK20" s="163"/>
      <c r="AL20" s="163">
        <v>2</v>
      </c>
      <c r="AM20" s="163"/>
      <c r="AN20" s="163"/>
      <c r="AO20" s="163">
        <v>1</v>
      </c>
      <c r="AP20" s="163">
        <v>1</v>
      </c>
      <c r="AQ20" s="163"/>
      <c r="AR20" s="163"/>
      <c r="AS20" s="163"/>
      <c r="AT20" s="163">
        <v>1</v>
      </c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1059500</v>
      </c>
      <c r="AV20" s="23">
        <f t="shared" si="2"/>
        <v>1506312.5</v>
      </c>
      <c r="AW20" s="93" t="str">
        <f t="shared" si="3"/>
        <v>Credit is within Limit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5" t="s">
        <v>1286</v>
      </c>
      <c r="AZ20" s="165"/>
    </row>
    <row r="21" spans="1:52" x14ac:dyDescent="0.35">
      <c r="A21" s="25">
        <v>14</v>
      </c>
      <c r="B21" s="25" t="s">
        <v>11</v>
      </c>
      <c r="C21" s="25" t="s">
        <v>1293</v>
      </c>
      <c r="D21" s="25"/>
      <c r="E21" s="25" t="s">
        <v>1294</v>
      </c>
      <c r="F21" s="25" t="s">
        <v>753</v>
      </c>
      <c r="G21" s="22">
        <f t="shared" si="0"/>
        <v>38</v>
      </c>
      <c r="H21" s="166"/>
      <c r="I21" s="166"/>
      <c r="J21" s="166">
        <v>8</v>
      </c>
      <c r="K21" s="166"/>
      <c r="L21" s="166">
        <v>0.5</v>
      </c>
      <c r="M21" s="166"/>
      <c r="N21" s="166"/>
      <c r="O21" s="166">
        <v>10</v>
      </c>
      <c r="P21" s="166"/>
      <c r="Q21" s="166"/>
      <c r="R21" s="166">
        <v>4</v>
      </c>
      <c r="S21" s="166"/>
      <c r="T21" s="166"/>
      <c r="U21" s="166">
        <v>0.5</v>
      </c>
      <c r="V21" s="166">
        <v>0</v>
      </c>
      <c r="W21" s="166"/>
      <c r="X21" s="166">
        <v>15</v>
      </c>
      <c r="Y21" s="166"/>
      <c r="Z21" s="166"/>
      <c r="AA21" s="166"/>
      <c r="AB21" s="137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6609500</v>
      </c>
      <c r="AE21" s="23">
        <f t="shared" si="1"/>
        <v>9</v>
      </c>
      <c r="AF21" s="162"/>
      <c r="AG21" s="163"/>
      <c r="AH21" s="163">
        <v>1</v>
      </c>
      <c r="AI21" s="163">
        <v>2</v>
      </c>
      <c r="AJ21" s="163"/>
      <c r="AK21" s="163"/>
      <c r="AL21" s="163">
        <v>5</v>
      </c>
      <c r="AM21" s="163"/>
      <c r="AN21" s="163"/>
      <c r="AO21" s="163">
        <v>1</v>
      </c>
      <c r="AP21" s="163"/>
      <c r="AQ21" s="163"/>
      <c r="AR21" s="163"/>
      <c r="AS21" s="163"/>
      <c r="AT21" s="163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1530000</v>
      </c>
      <c r="AV21" s="23">
        <f t="shared" si="2"/>
        <v>2313325</v>
      </c>
      <c r="AW21" s="93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5" t="s">
        <v>1286</v>
      </c>
      <c r="AZ21" s="165"/>
    </row>
    <row r="22" spans="1:52" x14ac:dyDescent="0.35">
      <c r="A22" s="25">
        <v>15</v>
      </c>
      <c r="B22" s="25" t="s">
        <v>11</v>
      </c>
      <c r="C22" s="25" t="s">
        <v>1417</v>
      </c>
      <c r="D22" s="25"/>
      <c r="E22" s="25" t="s">
        <v>1418</v>
      </c>
      <c r="F22" s="25" t="s">
        <v>833</v>
      </c>
      <c r="G22" s="22">
        <f t="shared" si="0"/>
        <v>0</v>
      </c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37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2"/>
      <c r="AG22" s="163"/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3"/>
      <c r="AT22" s="163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93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High Risk Customer</v>
      </c>
      <c r="AY22" s="165" t="s">
        <v>1286</v>
      </c>
      <c r="AZ22" s="165"/>
    </row>
    <row r="23" spans="1:52" x14ac:dyDescent="0.35">
      <c r="A23" s="25">
        <v>16</v>
      </c>
      <c r="B23" s="25" t="s">
        <v>11</v>
      </c>
      <c r="C23" s="25" t="s">
        <v>1421</v>
      </c>
      <c r="D23" s="25"/>
      <c r="E23" s="25" t="s">
        <v>1422</v>
      </c>
      <c r="F23" s="25" t="s">
        <v>753</v>
      </c>
      <c r="G23" s="22">
        <f t="shared" si="0"/>
        <v>20</v>
      </c>
      <c r="H23" s="166"/>
      <c r="I23" s="166"/>
      <c r="J23" s="166">
        <v>7</v>
      </c>
      <c r="K23" s="166">
        <v>0.5</v>
      </c>
      <c r="L23" s="166">
        <v>0.5</v>
      </c>
      <c r="M23" s="166">
        <v>0</v>
      </c>
      <c r="N23" s="166">
        <v>0</v>
      </c>
      <c r="O23" s="166">
        <v>5</v>
      </c>
      <c r="P23" s="166">
        <v>0</v>
      </c>
      <c r="Q23" s="166">
        <v>0</v>
      </c>
      <c r="R23" s="166">
        <v>1</v>
      </c>
      <c r="S23" s="166">
        <v>0</v>
      </c>
      <c r="T23" s="166"/>
      <c r="U23" s="166"/>
      <c r="V23" s="166">
        <v>0</v>
      </c>
      <c r="W23" s="166">
        <v>0</v>
      </c>
      <c r="X23" s="166">
        <v>6</v>
      </c>
      <c r="Y23" s="166"/>
      <c r="Z23" s="166"/>
      <c r="AA23" s="166"/>
      <c r="AB23" s="137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3702000</v>
      </c>
      <c r="AE23" s="23">
        <f t="shared" si="1"/>
        <v>6.5</v>
      </c>
      <c r="AF23" s="162"/>
      <c r="AG23" s="163"/>
      <c r="AH23" s="163">
        <v>1</v>
      </c>
      <c r="AI23" s="163">
        <v>1</v>
      </c>
      <c r="AJ23" s="163"/>
      <c r="AK23" s="163"/>
      <c r="AL23" s="163">
        <v>2</v>
      </c>
      <c r="AM23" s="163">
        <v>0.5</v>
      </c>
      <c r="AN23" s="163"/>
      <c r="AO23" s="163">
        <v>2</v>
      </c>
      <c r="AP23" s="163"/>
      <c r="AQ23" s="163"/>
      <c r="AR23" s="163"/>
      <c r="AS23" s="163"/>
      <c r="AT23" s="163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1058250</v>
      </c>
      <c r="AV23" s="23">
        <f t="shared" si="2"/>
        <v>1295700</v>
      </c>
      <c r="AW23" s="93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5" t="s">
        <v>1286</v>
      </c>
      <c r="AZ23" s="165"/>
    </row>
    <row r="24" spans="1:52" x14ac:dyDescent="0.35">
      <c r="A24" s="25">
        <v>17</v>
      </c>
      <c r="B24" s="25" t="s">
        <v>11</v>
      </c>
      <c r="C24" s="25" t="s">
        <v>1493</v>
      </c>
      <c r="D24" s="25"/>
      <c r="E24" s="25" t="s">
        <v>1423</v>
      </c>
      <c r="F24" s="25" t="s">
        <v>753</v>
      </c>
      <c r="G24" s="22">
        <f t="shared" si="0"/>
        <v>0</v>
      </c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37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2"/>
      <c r="AG24" s="163"/>
      <c r="AH24" s="163"/>
      <c r="AI24" s="163"/>
      <c r="AJ24" s="163"/>
      <c r="AK24" s="163"/>
      <c r="AL24" s="163"/>
      <c r="AM24" s="163"/>
      <c r="AN24" s="163"/>
      <c r="AO24" s="163"/>
      <c r="AP24" s="163"/>
      <c r="AQ24" s="163"/>
      <c r="AR24" s="163"/>
      <c r="AS24" s="163"/>
      <c r="AT24" s="163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93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High Risk Customer</v>
      </c>
      <c r="AY24" s="165" t="s">
        <v>1286</v>
      </c>
      <c r="AZ24" s="165"/>
    </row>
    <row r="25" spans="1:52" x14ac:dyDescent="0.35">
      <c r="A25" s="25">
        <v>18</v>
      </c>
      <c r="B25" s="25" t="s">
        <v>11</v>
      </c>
      <c r="C25" s="25" t="s">
        <v>142</v>
      </c>
      <c r="D25" s="25"/>
      <c r="E25" s="25" t="s">
        <v>143</v>
      </c>
      <c r="F25" s="107" t="s">
        <v>753</v>
      </c>
      <c r="G25" s="22">
        <f t="shared" si="0"/>
        <v>0</v>
      </c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138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93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5" t="s">
        <v>1286</v>
      </c>
      <c r="AZ25" s="165"/>
    </row>
    <row r="26" spans="1:52" x14ac:dyDescent="0.35">
      <c r="A26" s="25">
        <v>19</v>
      </c>
      <c r="B26" s="25" t="s">
        <v>17</v>
      </c>
      <c r="C26" s="25" t="s">
        <v>1109</v>
      </c>
      <c r="D26" s="25"/>
      <c r="E26" s="25" t="s">
        <v>1036</v>
      </c>
      <c r="F26" s="25" t="s">
        <v>753</v>
      </c>
      <c r="G26" s="22">
        <f t="shared" si="0"/>
        <v>18</v>
      </c>
      <c r="H26" s="167">
        <v>0</v>
      </c>
      <c r="I26" s="167"/>
      <c r="J26" s="167">
        <v>0.7</v>
      </c>
      <c r="K26" s="167"/>
      <c r="L26" s="167"/>
      <c r="M26" s="167"/>
      <c r="N26" s="167"/>
      <c r="O26" s="167">
        <v>7.8</v>
      </c>
      <c r="P26" s="167"/>
      <c r="Q26" s="167">
        <v>0.3</v>
      </c>
      <c r="R26" s="167">
        <v>4.5999999999999996</v>
      </c>
      <c r="S26" s="167"/>
      <c r="T26" s="167"/>
      <c r="U26" s="167"/>
      <c r="V26" s="167"/>
      <c r="W26" s="167"/>
      <c r="X26" s="167">
        <v>4.5</v>
      </c>
      <c r="Y26" s="140"/>
      <c r="Z26" s="140">
        <v>0.1</v>
      </c>
      <c r="AA26" s="140"/>
      <c r="AB26" s="142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2979850</v>
      </c>
      <c r="AE26" s="23">
        <f t="shared" si="1"/>
        <v>5</v>
      </c>
      <c r="AF26" s="164"/>
      <c r="AG26" s="165"/>
      <c r="AH26" s="165">
        <v>3</v>
      </c>
      <c r="AI26" s="165"/>
      <c r="AJ26" s="165"/>
      <c r="AK26" s="165"/>
      <c r="AL26" s="165">
        <v>1</v>
      </c>
      <c r="AM26" s="165"/>
      <c r="AN26" s="165"/>
      <c r="AO26" s="165">
        <v>1</v>
      </c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852000</v>
      </c>
      <c r="AV26" s="23">
        <f t="shared" si="2"/>
        <v>1042947.4999999999</v>
      </c>
      <c r="AW26" s="93" t="str">
        <f t="shared" si="3"/>
        <v>Credit is within Limit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5" t="s">
        <v>1286</v>
      </c>
      <c r="AZ26" s="165"/>
    </row>
    <row r="27" spans="1:52" x14ac:dyDescent="0.35">
      <c r="A27" s="25">
        <v>20</v>
      </c>
      <c r="B27" s="107" t="s">
        <v>17</v>
      </c>
      <c r="C27" s="107" t="s">
        <v>712</v>
      </c>
      <c r="D27" s="107"/>
      <c r="E27" s="107" t="s">
        <v>762</v>
      </c>
      <c r="F27" s="107" t="s">
        <v>752</v>
      </c>
      <c r="G27" s="22">
        <f t="shared" si="0"/>
        <v>55.000000000000007</v>
      </c>
      <c r="H27" s="200">
        <v>0</v>
      </c>
      <c r="I27" s="200"/>
      <c r="J27" s="200">
        <v>0.3</v>
      </c>
      <c r="K27" s="200"/>
      <c r="L27" s="200">
        <v>0.5</v>
      </c>
      <c r="M27" s="200"/>
      <c r="N27" s="200"/>
      <c r="O27" s="200">
        <v>23.1</v>
      </c>
      <c r="P27" s="200"/>
      <c r="Q27" s="200"/>
      <c r="R27" s="166">
        <v>12.8</v>
      </c>
      <c r="S27" s="200"/>
      <c r="T27" s="200"/>
      <c r="U27" s="200">
        <v>0.1</v>
      </c>
      <c r="V27" s="200"/>
      <c r="W27" s="200"/>
      <c r="X27" s="166">
        <v>18.100000000000001</v>
      </c>
      <c r="Y27" s="142"/>
      <c r="Z27" s="142">
        <v>0.1</v>
      </c>
      <c r="AA27" s="142"/>
      <c r="AB27" s="142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8978500</v>
      </c>
      <c r="AE27" s="23">
        <f t="shared" si="1"/>
        <v>15.7</v>
      </c>
      <c r="AF27" s="164"/>
      <c r="AG27" s="165">
        <v>0.5</v>
      </c>
      <c r="AH27" s="165">
        <v>8</v>
      </c>
      <c r="AI27" s="165"/>
      <c r="AJ27" s="165"/>
      <c r="AK27" s="165">
        <v>1</v>
      </c>
      <c r="AL27" s="165">
        <v>2.2000000000000002</v>
      </c>
      <c r="AM27" s="165"/>
      <c r="AN27" s="165"/>
      <c r="AO27" s="165">
        <v>4</v>
      </c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2598250</v>
      </c>
      <c r="AV27" s="23">
        <f t="shared" si="2"/>
        <v>3142475</v>
      </c>
      <c r="AW27" s="93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5" t="s">
        <v>1286</v>
      </c>
      <c r="AZ27" s="165"/>
    </row>
    <row r="28" spans="1:52" x14ac:dyDescent="0.35">
      <c r="A28" s="25">
        <v>21</v>
      </c>
      <c r="B28" s="107" t="s">
        <v>17</v>
      </c>
      <c r="C28" s="107" t="s">
        <v>706</v>
      </c>
      <c r="D28" s="107"/>
      <c r="E28" s="107" t="s">
        <v>761</v>
      </c>
      <c r="F28" s="107" t="s">
        <v>753</v>
      </c>
      <c r="G28" s="22">
        <f t="shared" si="0"/>
        <v>0</v>
      </c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42"/>
      <c r="Z28" s="142"/>
      <c r="AA28" s="142"/>
      <c r="AB28" s="13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93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5" t="s">
        <v>1286</v>
      </c>
      <c r="AZ28" s="165"/>
    </row>
    <row r="29" spans="1:52" x14ac:dyDescent="0.35">
      <c r="A29" s="25">
        <v>22</v>
      </c>
      <c r="B29" s="107" t="s">
        <v>17</v>
      </c>
      <c r="C29" s="107" t="s">
        <v>694</v>
      </c>
      <c r="D29" s="107"/>
      <c r="E29" s="107" t="s">
        <v>695</v>
      </c>
      <c r="F29" s="107" t="s">
        <v>752</v>
      </c>
      <c r="G29" s="22">
        <f t="shared" si="0"/>
        <v>35.000000000000007</v>
      </c>
      <c r="H29" s="166">
        <v>0</v>
      </c>
      <c r="I29" s="166"/>
      <c r="J29" s="166">
        <v>0.2</v>
      </c>
      <c r="K29" s="166">
        <v>0.1</v>
      </c>
      <c r="L29" s="166">
        <v>2</v>
      </c>
      <c r="M29" s="166"/>
      <c r="N29" s="166"/>
      <c r="O29" s="166">
        <v>14.2</v>
      </c>
      <c r="P29" s="166"/>
      <c r="Q29" s="166"/>
      <c r="R29" s="166">
        <v>9.1</v>
      </c>
      <c r="S29" s="166"/>
      <c r="T29" s="166"/>
      <c r="U29" s="166">
        <v>0.3</v>
      </c>
      <c r="V29" s="166"/>
      <c r="W29" s="166"/>
      <c r="X29" s="166">
        <v>9</v>
      </c>
      <c r="Y29" s="142"/>
      <c r="Z29" s="142">
        <v>0.1</v>
      </c>
      <c r="AA29" s="142"/>
      <c r="AB29" s="142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5646400</v>
      </c>
      <c r="AE29" s="23">
        <f t="shared" si="1"/>
        <v>11.4</v>
      </c>
      <c r="AF29" s="164"/>
      <c r="AG29" s="165"/>
      <c r="AH29" s="165">
        <v>3.8</v>
      </c>
      <c r="AI29" s="165"/>
      <c r="AJ29" s="165"/>
      <c r="AK29" s="165">
        <v>1</v>
      </c>
      <c r="AL29" s="165">
        <v>1.1000000000000001</v>
      </c>
      <c r="AM29" s="165"/>
      <c r="AN29" s="165"/>
      <c r="AO29" s="165">
        <v>5.5</v>
      </c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1759200</v>
      </c>
      <c r="AV29" s="23">
        <f t="shared" si="2"/>
        <v>1976239.9999999998</v>
      </c>
      <c r="AW29" s="93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5" t="s">
        <v>1286</v>
      </c>
      <c r="AZ29" s="165"/>
    </row>
    <row r="30" spans="1:52" x14ac:dyDescent="0.35">
      <c r="A30" s="25">
        <v>23</v>
      </c>
      <c r="B30" s="107" t="s">
        <v>17</v>
      </c>
      <c r="C30" s="107" t="s">
        <v>692</v>
      </c>
      <c r="D30" s="107"/>
      <c r="E30" s="107" t="s">
        <v>693</v>
      </c>
      <c r="F30" s="107" t="s">
        <v>753</v>
      </c>
      <c r="G30" s="22">
        <f t="shared" si="0"/>
        <v>35</v>
      </c>
      <c r="H30" s="166">
        <v>0</v>
      </c>
      <c r="I30" s="166"/>
      <c r="J30" s="166">
        <v>0.3</v>
      </c>
      <c r="K30" s="166">
        <v>0</v>
      </c>
      <c r="L30" s="166">
        <v>3</v>
      </c>
      <c r="M30" s="166"/>
      <c r="N30" s="166"/>
      <c r="O30" s="166">
        <v>14.5</v>
      </c>
      <c r="P30" s="166"/>
      <c r="Q30" s="166">
        <v>0.3</v>
      </c>
      <c r="R30" s="166">
        <v>7.7</v>
      </c>
      <c r="S30" s="166"/>
      <c r="T30" s="166"/>
      <c r="U30" s="166">
        <v>0.1</v>
      </c>
      <c r="V30" s="166">
        <v>1</v>
      </c>
      <c r="W30" s="166">
        <v>1.4</v>
      </c>
      <c r="X30" s="166">
        <v>6.6</v>
      </c>
      <c r="Y30" s="142"/>
      <c r="Z30" s="142">
        <v>0.1</v>
      </c>
      <c r="AA30" s="142"/>
      <c r="AB30" s="142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5582600</v>
      </c>
      <c r="AE30" s="23">
        <f t="shared" si="1"/>
        <v>10.3</v>
      </c>
      <c r="AF30" s="164"/>
      <c r="AG30" s="165">
        <v>0.5</v>
      </c>
      <c r="AH30" s="165">
        <v>4.4000000000000004</v>
      </c>
      <c r="AI30" s="165"/>
      <c r="AJ30" s="165"/>
      <c r="AK30" s="165">
        <v>0.5</v>
      </c>
      <c r="AL30" s="165">
        <v>0.9</v>
      </c>
      <c r="AM30" s="165"/>
      <c r="AN30" s="165"/>
      <c r="AO30" s="165">
        <v>4</v>
      </c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1647350</v>
      </c>
      <c r="AV30" s="23">
        <f t="shared" si="2"/>
        <v>1953909.9999999998</v>
      </c>
      <c r="AW30" s="93" t="str">
        <f t="shared" si="3"/>
        <v>Credit is within Limit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5" t="s">
        <v>1286</v>
      </c>
      <c r="AZ30" s="165"/>
    </row>
    <row r="31" spans="1:52" x14ac:dyDescent="0.35">
      <c r="A31" s="25">
        <v>24</v>
      </c>
      <c r="B31" s="25" t="s">
        <v>17</v>
      </c>
      <c r="C31" s="25" t="s">
        <v>688</v>
      </c>
      <c r="D31" s="25"/>
      <c r="E31" s="25" t="s">
        <v>689</v>
      </c>
      <c r="F31" s="25" t="s">
        <v>752</v>
      </c>
      <c r="G31" s="22">
        <f t="shared" si="0"/>
        <v>0</v>
      </c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42"/>
      <c r="Z31" s="142"/>
      <c r="AA31" s="142"/>
      <c r="AB31" s="141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4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93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High Risk Customer</v>
      </c>
      <c r="AY31" s="165" t="s">
        <v>1286</v>
      </c>
      <c r="AZ31" s="165"/>
    </row>
    <row r="32" spans="1:52" x14ac:dyDescent="0.35">
      <c r="A32" s="25">
        <v>25</v>
      </c>
      <c r="B32" s="25" t="s">
        <v>17</v>
      </c>
      <c r="C32" s="25" t="s">
        <v>756</v>
      </c>
      <c r="D32" s="25"/>
      <c r="E32" s="25" t="s">
        <v>757</v>
      </c>
      <c r="F32" s="25" t="s">
        <v>753</v>
      </c>
      <c r="G32" s="22">
        <f t="shared" si="0"/>
        <v>11</v>
      </c>
      <c r="H32" s="166">
        <v>0</v>
      </c>
      <c r="I32" s="166"/>
      <c r="J32" s="166">
        <v>0.2</v>
      </c>
      <c r="K32" s="166">
        <v>0.5</v>
      </c>
      <c r="L32" s="166">
        <v>0.2</v>
      </c>
      <c r="M32" s="166"/>
      <c r="N32" s="166"/>
      <c r="O32" s="166">
        <v>4.7</v>
      </c>
      <c r="P32" s="166"/>
      <c r="Q32" s="166"/>
      <c r="R32" s="166">
        <v>3</v>
      </c>
      <c r="S32" s="166"/>
      <c r="T32" s="166"/>
      <c r="U32" s="166"/>
      <c r="V32" s="166"/>
      <c r="W32" s="166"/>
      <c r="X32" s="166">
        <v>2.4</v>
      </c>
      <c r="Y32" s="142"/>
      <c r="Z32" s="142"/>
      <c r="AA32" s="142"/>
      <c r="AB32" s="140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1801550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630542.5</v>
      </c>
      <c r="AW32" s="93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5" t="s">
        <v>1286</v>
      </c>
      <c r="AZ32" s="165"/>
    </row>
    <row r="33" spans="1:52" x14ac:dyDescent="0.35">
      <c r="A33" s="25">
        <v>26</v>
      </c>
      <c r="B33" s="25" t="s">
        <v>17</v>
      </c>
      <c r="C33" s="25" t="s">
        <v>685</v>
      </c>
      <c r="D33" s="25"/>
      <c r="E33" s="25" t="s">
        <v>758</v>
      </c>
      <c r="F33" s="25" t="s">
        <v>753</v>
      </c>
      <c r="G33" s="22">
        <f t="shared" si="0"/>
        <v>0</v>
      </c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42"/>
      <c r="Z33" s="142"/>
      <c r="AA33" s="142"/>
      <c r="AB33" s="140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93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165" t="s">
        <v>1286</v>
      </c>
      <c r="AZ33" s="165"/>
    </row>
    <row r="34" spans="1:52" x14ac:dyDescent="0.35">
      <c r="A34" s="25">
        <v>27</v>
      </c>
      <c r="B34" s="25" t="s">
        <v>17</v>
      </c>
      <c r="C34" s="25" t="s">
        <v>683</v>
      </c>
      <c r="D34" s="25"/>
      <c r="E34" s="25" t="s">
        <v>684</v>
      </c>
      <c r="F34" s="25" t="s">
        <v>753</v>
      </c>
      <c r="G34" s="22">
        <f t="shared" si="0"/>
        <v>35.000000000000007</v>
      </c>
      <c r="H34" s="166">
        <v>0.1</v>
      </c>
      <c r="I34" s="166">
        <v>0</v>
      </c>
      <c r="J34" s="166">
        <v>0.3</v>
      </c>
      <c r="K34" s="166">
        <v>0.5</v>
      </c>
      <c r="L34" s="166">
        <v>0.5</v>
      </c>
      <c r="M34" s="166"/>
      <c r="N34" s="166"/>
      <c r="O34" s="166">
        <v>13.7</v>
      </c>
      <c r="P34" s="166"/>
      <c r="Q34" s="166"/>
      <c r="R34" s="166">
        <v>7.7</v>
      </c>
      <c r="S34" s="166"/>
      <c r="T34" s="166"/>
      <c r="U34" s="166">
        <v>0.1</v>
      </c>
      <c r="V34" s="166"/>
      <c r="W34" s="166"/>
      <c r="X34" s="166">
        <v>12</v>
      </c>
      <c r="Y34" s="142"/>
      <c r="Z34" s="142">
        <v>0.1</v>
      </c>
      <c r="AA34" s="142"/>
      <c r="AB34" s="151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5686600</v>
      </c>
      <c r="AE34" s="23">
        <f t="shared" si="1"/>
        <v>8.8000000000000007</v>
      </c>
      <c r="AF34" s="164"/>
      <c r="AG34" s="165"/>
      <c r="AH34" s="165">
        <v>5.3</v>
      </c>
      <c r="AI34" s="165"/>
      <c r="AJ34" s="165"/>
      <c r="AK34" s="165"/>
      <c r="AL34" s="165">
        <v>0.5</v>
      </c>
      <c r="AM34" s="165"/>
      <c r="AN34" s="165"/>
      <c r="AO34" s="165">
        <v>3</v>
      </c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1475450</v>
      </c>
      <c r="AV34" s="23">
        <f t="shared" si="2"/>
        <v>1990309.9999999998</v>
      </c>
      <c r="AW34" s="93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Medium Risk Customer</v>
      </c>
      <c r="AY34" s="165" t="s">
        <v>1286</v>
      </c>
      <c r="AZ34" s="165"/>
    </row>
    <row r="35" spans="1:52" x14ac:dyDescent="0.35">
      <c r="A35" s="25">
        <v>28</v>
      </c>
      <c r="B35" s="25" t="s">
        <v>17</v>
      </c>
      <c r="C35" s="25" t="s">
        <v>740</v>
      </c>
      <c r="D35" s="25"/>
      <c r="E35" s="25" t="s">
        <v>741</v>
      </c>
      <c r="F35" s="25" t="s">
        <v>833</v>
      </c>
      <c r="G35" s="22">
        <f t="shared" si="0"/>
        <v>170</v>
      </c>
      <c r="H35" s="166">
        <v>0.2</v>
      </c>
      <c r="I35" s="166">
        <v>0</v>
      </c>
      <c r="J35" s="166">
        <v>1.5</v>
      </c>
      <c r="K35" s="166">
        <v>1</v>
      </c>
      <c r="L35" s="166">
        <v>2</v>
      </c>
      <c r="M35" s="166"/>
      <c r="N35" s="166"/>
      <c r="O35" s="166">
        <v>73.3</v>
      </c>
      <c r="P35" s="166"/>
      <c r="Q35" s="166">
        <v>1</v>
      </c>
      <c r="R35" s="166">
        <v>38.299999999999997</v>
      </c>
      <c r="S35" s="166"/>
      <c r="T35" s="166"/>
      <c r="U35" s="166">
        <v>0.1</v>
      </c>
      <c r="V35" s="166">
        <v>1</v>
      </c>
      <c r="W35" s="166">
        <v>1.4</v>
      </c>
      <c r="X35" s="166">
        <v>50</v>
      </c>
      <c r="Y35" s="142"/>
      <c r="Z35" s="142">
        <v>0.2</v>
      </c>
      <c r="AA35" s="142"/>
      <c r="AB35" s="140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27788100</v>
      </c>
      <c r="AE35" s="23">
        <f t="shared" si="1"/>
        <v>50</v>
      </c>
      <c r="AF35" s="164"/>
      <c r="AG35" s="165"/>
      <c r="AH35" s="165">
        <v>20</v>
      </c>
      <c r="AI35" s="165"/>
      <c r="AJ35" s="165"/>
      <c r="AK35" s="165">
        <v>2</v>
      </c>
      <c r="AL35" s="165">
        <v>11</v>
      </c>
      <c r="AM35" s="165">
        <v>3</v>
      </c>
      <c r="AN35" s="165"/>
      <c r="AO35" s="165">
        <v>14</v>
      </c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8059000</v>
      </c>
      <c r="AV35" s="23">
        <f t="shared" si="2"/>
        <v>9725835</v>
      </c>
      <c r="AW35" s="93" t="str">
        <f t="shared" si="3"/>
        <v>Credit is within Limit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5" t="s">
        <v>1286</v>
      </c>
      <c r="AZ35" s="165"/>
    </row>
    <row r="36" spans="1:52" x14ac:dyDescent="0.35">
      <c r="A36" s="25">
        <v>29</v>
      </c>
      <c r="B36" s="25" t="s">
        <v>17</v>
      </c>
      <c r="C36" s="25" t="s">
        <v>550</v>
      </c>
      <c r="D36" s="25"/>
      <c r="E36" s="25" t="s">
        <v>551</v>
      </c>
      <c r="F36" s="25" t="s">
        <v>833</v>
      </c>
      <c r="G36" s="22">
        <f t="shared" si="0"/>
        <v>149.99999999999997</v>
      </c>
      <c r="H36" s="166">
        <v>0.2</v>
      </c>
      <c r="I36" s="166">
        <v>0</v>
      </c>
      <c r="J36" s="166">
        <v>1.5</v>
      </c>
      <c r="K36" s="166">
        <v>0.5</v>
      </c>
      <c r="L36" s="166">
        <v>1</v>
      </c>
      <c r="M36" s="166"/>
      <c r="N36" s="166"/>
      <c r="O36" s="166">
        <v>88.3</v>
      </c>
      <c r="P36" s="166"/>
      <c r="Q36" s="166">
        <v>0.3</v>
      </c>
      <c r="R36" s="166">
        <v>35.299999999999997</v>
      </c>
      <c r="S36" s="166"/>
      <c r="T36" s="166"/>
      <c r="U36" s="166">
        <v>0.1</v>
      </c>
      <c r="V36" s="166">
        <v>1</v>
      </c>
      <c r="W36" s="166">
        <v>1</v>
      </c>
      <c r="X36" s="166">
        <v>20.6</v>
      </c>
      <c r="Y36" s="142"/>
      <c r="Z36" s="142">
        <v>0.2</v>
      </c>
      <c r="AA36" s="142"/>
      <c r="AB36" s="151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25372600</v>
      </c>
      <c r="AE36" s="23">
        <f t="shared" si="1"/>
        <v>46</v>
      </c>
      <c r="AF36" s="164"/>
      <c r="AG36" s="165">
        <v>1</v>
      </c>
      <c r="AH36" s="165">
        <v>19</v>
      </c>
      <c r="AI36" s="165"/>
      <c r="AJ36" s="165"/>
      <c r="AK36" s="165">
        <v>2</v>
      </c>
      <c r="AL36" s="165">
        <v>11</v>
      </c>
      <c r="AM36" s="165">
        <v>1</v>
      </c>
      <c r="AN36" s="165"/>
      <c r="AO36" s="165">
        <v>12</v>
      </c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7452500</v>
      </c>
      <c r="AV36" s="23">
        <f t="shared" si="2"/>
        <v>8880410</v>
      </c>
      <c r="AW36" s="93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5" t="s">
        <v>1286</v>
      </c>
      <c r="AZ36" s="165"/>
    </row>
    <row r="37" spans="1:52" x14ac:dyDescent="0.35">
      <c r="A37" s="25">
        <v>30</v>
      </c>
      <c r="B37" s="25" t="s">
        <v>17</v>
      </c>
      <c r="C37" s="25" t="s">
        <v>546</v>
      </c>
      <c r="D37" s="25"/>
      <c r="E37" s="25" t="s">
        <v>547</v>
      </c>
      <c r="F37" s="25" t="s">
        <v>752</v>
      </c>
      <c r="G37" s="22">
        <f t="shared" si="0"/>
        <v>40</v>
      </c>
      <c r="H37" s="166">
        <v>0.1</v>
      </c>
      <c r="I37" s="166">
        <v>0</v>
      </c>
      <c r="J37" s="166">
        <v>0.4</v>
      </c>
      <c r="K37" s="166">
        <v>0.5</v>
      </c>
      <c r="L37" s="166">
        <v>0.4</v>
      </c>
      <c r="M37" s="166"/>
      <c r="N37" s="166"/>
      <c r="O37" s="166">
        <v>24.5</v>
      </c>
      <c r="P37" s="166"/>
      <c r="Q37" s="166"/>
      <c r="R37" s="166">
        <v>4.4000000000000004</v>
      </c>
      <c r="S37" s="166"/>
      <c r="T37" s="166"/>
      <c r="U37" s="166">
        <v>0.1</v>
      </c>
      <c r="V37" s="166">
        <v>0.4</v>
      </c>
      <c r="W37" s="166">
        <v>2.1</v>
      </c>
      <c r="X37" s="166">
        <v>7</v>
      </c>
      <c r="Y37" s="142"/>
      <c r="Z37" s="142">
        <v>0.1</v>
      </c>
      <c r="AA37" s="142"/>
      <c r="AB37" s="142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6798400</v>
      </c>
      <c r="AE37" s="23">
        <f t="shared" si="1"/>
        <v>11</v>
      </c>
      <c r="AF37" s="164"/>
      <c r="AG37" s="165">
        <v>0.2</v>
      </c>
      <c r="AH37" s="165">
        <v>5.8</v>
      </c>
      <c r="AI37" s="165"/>
      <c r="AJ37" s="165"/>
      <c r="AK37" s="165"/>
      <c r="AL37" s="165">
        <v>3</v>
      </c>
      <c r="AM37" s="165"/>
      <c r="AN37" s="165"/>
      <c r="AO37" s="165">
        <v>2</v>
      </c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1849200</v>
      </c>
      <c r="AV37" s="23">
        <f t="shared" si="2"/>
        <v>2379440</v>
      </c>
      <c r="AW37" s="93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5" t="s">
        <v>1286</v>
      </c>
      <c r="AZ37" s="165"/>
    </row>
    <row r="38" spans="1:52" x14ac:dyDescent="0.35">
      <c r="A38" s="25">
        <v>31</v>
      </c>
      <c r="B38" s="25" t="s">
        <v>17</v>
      </c>
      <c r="C38" s="25" t="s">
        <v>544</v>
      </c>
      <c r="D38" s="25"/>
      <c r="E38" s="25" t="s">
        <v>545</v>
      </c>
      <c r="F38" s="25" t="s">
        <v>752</v>
      </c>
      <c r="G38" s="22">
        <f t="shared" si="0"/>
        <v>40</v>
      </c>
      <c r="H38" s="166">
        <v>0</v>
      </c>
      <c r="I38" s="166">
        <v>0</v>
      </c>
      <c r="J38" s="166"/>
      <c r="K38" s="166">
        <v>0.5</v>
      </c>
      <c r="L38" s="166">
        <v>1.5</v>
      </c>
      <c r="M38" s="166"/>
      <c r="N38" s="166"/>
      <c r="O38" s="166">
        <v>15</v>
      </c>
      <c r="P38" s="166"/>
      <c r="Q38" s="201"/>
      <c r="R38" s="166">
        <v>9</v>
      </c>
      <c r="S38" s="166"/>
      <c r="T38" s="166"/>
      <c r="U38" s="166"/>
      <c r="V38" s="166">
        <v>1</v>
      </c>
      <c r="W38" s="166"/>
      <c r="X38" s="166">
        <v>13</v>
      </c>
      <c r="Y38" s="142"/>
      <c r="Z38" s="142"/>
      <c r="AA38" s="142"/>
      <c r="AB38" s="141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6408000</v>
      </c>
      <c r="AE38" s="23">
        <f t="shared" si="1"/>
        <v>11</v>
      </c>
      <c r="AF38" s="164"/>
      <c r="AG38" s="165"/>
      <c r="AH38" s="165">
        <v>5.8</v>
      </c>
      <c r="AI38" s="165"/>
      <c r="AJ38" s="165"/>
      <c r="AK38" s="165">
        <v>0.5</v>
      </c>
      <c r="AL38" s="165">
        <v>1.2</v>
      </c>
      <c r="AM38" s="165"/>
      <c r="AN38" s="165"/>
      <c r="AO38" s="165">
        <v>3.5</v>
      </c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1815200</v>
      </c>
      <c r="AV38" s="23">
        <f t="shared" si="2"/>
        <v>2242800</v>
      </c>
      <c r="AW38" s="93" t="str">
        <f t="shared" si="3"/>
        <v>Credit is within Limit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5" t="s">
        <v>1286</v>
      </c>
      <c r="AZ38" s="165"/>
    </row>
    <row r="39" spans="1:52" x14ac:dyDescent="0.35">
      <c r="A39" s="25">
        <v>32</v>
      </c>
      <c r="B39" s="25" t="s">
        <v>17</v>
      </c>
      <c r="C39" s="25" t="s">
        <v>742</v>
      </c>
      <c r="D39" s="25"/>
      <c r="E39" s="25" t="s">
        <v>743</v>
      </c>
      <c r="F39" s="25" t="s">
        <v>752</v>
      </c>
      <c r="G39" s="22">
        <f t="shared" si="0"/>
        <v>50</v>
      </c>
      <c r="H39" s="166">
        <v>0</v>
      </c>
      <c r="I39" s="166"/>
      <c r="J39" s="166">
        <v>0.1</v>
      </c>
      <c r="K39" s="166">
        <v>0</v>
      </c>
      <c r="L39" s="166">
        <v>1</v>
      </c>
      <c r="M39" s="166">
        <v>0</v>
      </c>
      <c r="N39" s="166">
        <v>0</v>
      </c>
      <c r="O39" s="166">
        <v>20</v>
      </c>
      <c r="P39" s="166">
        <v>0</v>
      </c>
      <c r="Q39" s="166">
        <v>0</v>
      </c>
      <c r="R39" s="166">
        <v>14</v>
      </c>
      <c r="S39" s="166"/>
      <c r="T39" s="166"/>
      <c r="U39" s="166">
        <v>0.1</v>
      </c>
      <c r="V39" s="166">
        <v>1</v>
      </c>
      <c r="W39" s="166">
        <v>0.8</v>
      </c>
      <c r="X39" s="166">
        <v>13</v>
      </c>
      <c r="Y39" s="142">
        <v>0</v>
      </c>
      <c r="Z39" s="142">
        <v>0</v>
      </c>
      <c r="AA39" s="142">
        <v>0</v>
      </c>
      <c r="AB39" s="142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7982450</v>
      </c>
      <c r="AE39" s="23">
        <f t="shared" si="1"/>
        <v>14</v>
      </c>
      <c r="AF39" s="164"/>
      <c r="AG39" s="165">
        <v>0.5</v>
      </c>
      <c r="AH39" s="165">
        <v>7.8</v>
      </c>
      <c r="AI39" s="165"/>
      <c r="AJ39" s="165"/>
      <c r="AK39" s="165">
        <v>0.5</v>
      </c>
      <c r="AL39" s="165">
        <v>0.2</v>
      </c>
      <c r="AM39" s="165"/>
      <c r="AN39" s="165"/>
      <c r="AO39" s="165">
        <v>5</v>
      </c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2315700</v>
      </c>
      <c r="AV39" s="23">
        <f t="shared" si="2"/>
        <v>2793857.5</v>
      </c>
      <c r="AW39" s="93" t="str">
        <f t="shared" si="3"/>
        <v>Credit is within Limit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5" t="s">
        <v>1286</v>
      </c>
      <c r="AZ39" s="165"/>
    </row>
    <row r="40" spans="1:52" x14ac:dyDescent="0.35">
      <c r="A40" s="25">
        <v>33</v>
      </c>
      <c r="B40" s="25" t="s">
        <v>17</v>
      </c>
      <c r="C40" s="25" t="s">
        <v>738</v>
      </c>
      <c r="D40" s="25"/>
      <c r="E40" s="25" t="s">
        <v>739</v>
      </c>
      <c r="F40" s="107" t="s">
        <v>833</v>
      </c>
      <c r="G40" s="22">
        <f t="shared" ref="G40:G71" si="4">SUM(H40:AB40)</f>
        <v>80.000000000000014</v>
      </c>
      <c r="H40" s="166">
        <v>0</v>
      </c>
      <c r="I40" s="166"/>
      <c r="J40" s="166">
        <v>0.1</v>
      </c>
      <c r="K40" s="166">
        <v>0</v>
      </c>
      <c r="L40" s="166">
        <v>2</v>
      </c>
      <c r="M40" s="166"/>
      <c r="N40" s="166"/>
      <c r="O40" s="166">
        <v>35.799999999999997</v>
      </c>
      <c r="P40" s="166"/>
      <c r="Q40" s="166">
        <v>0.1</v>
      </c>
      <c r="R40" s="166">
        <v>19.2</v>
      </c>
      <c r="S40" s="166"/>
      <c r="T40" s="166"/>
      <c r="U40" s="166">
        <v>0.1</v>
      </c>
      <c r="V40" s="166">
        <v>1.1000000000000001</v>
      </c>
      <c r="W40" s="166">
        <v>4</v>
      </c>
      <c r="X40" s="166">
        <v>17.399999999999999</v>
      </c>
      <c r="Y40" s="142"/>
      <c r="Z40" s="142">
        <v>0.2</v>
      </c>
      <c r="AA40" s="142"/>
      <c r="AB40" s="140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12851000</v>
      </c>
      <c r="AE40" s="23">
        <f t="shared" ref="AE40:AE71" si="5">SUM(AF40:AT40)</f>
        <v>21.8</v>
      </c>
      <c r="AF40" s="164"/>
      <c r="AG40" s="165">
        <v>0.5</v>
      </c>
      <c r="AH40" s="165">
        <v>10.8</v>
      </c>
      <c r="AI40" s="165"/>
      <c r="AJ40" s="165"/>
      <c r="AK40" s="165">
        <v>1.5</v>
      </c>
      <c r="AL40" s="165">
        <v>4</v>
      </c>
      <c r="AM40" s="165"/>
      <c r="AN40" s="165"/>
      <c r="AO40" s="165">
        <v>5</v>
      </c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3606700</v>
      </c>
      <c r="AV40" s="23">
        <f t="shared" ref="AV40:AV71" si="6">AC40*0.35</f>
        <v>4497850</v>
      </c>
      <c r="AW40" s="93" t="str">
        <f t="shared" ref="AW40:AW71" si="7">IF(AU40&gt;AV40,"Credit is above Limit. Requires HOTM approval",IF(AU40=0," ",IF(AV40&gt;=AU40,"Credit is within Limit","CheckInput")))</f>
        <v>Credit is within Limit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5" t="s">
        <v>1286</v>
      </c>
      <c r="AZ40" s="165"/>
    </row>
    <row r="41" spans="1:52" x14ac:dyDescent="0.35">
      <c r="A41" s="25">
        <v>34</v>
      </c>
      <c r="B41" s="25" t="s">
        <v>17</v>
      </c>
      <c r="C41" s="25" t="s">
        <v>759</v>
      </c>
      <c r="D41" s="25"/>
      <c r="E41" s="25" t="s">
        <v>760</v>
      </c>
      <c r="F41" s="107" t="s">
        <v>753</v>
      </c>
      <c r="G41" s="22">
        <f t="shared" si="4"/>
        <v>0</v>
      </c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42"/>
      <c r="Z41" s="142"/>
      <c r="AA41" s="142"/>
      <c r="AB41" s="142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si="5"/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6"/>
        <v>0</v>
      </c>
      <c r="AW41" s="93" t="str">
        <f t="shared" si="7"/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165" t="s">
        <v>1286</v>
      </c>
      <c r="AZ41" s="165"/>
    </row>
    <row r="42" spans="1:52" x14ac:dyDescent="0.35">
      <c r="A42" s="25">
        <v>35</v>
      </c>
      <c r="B42" s="25" t="s">
        <v>17</v>
      </c>
      <c r="C42" s="25" t="s">
        <v>633</v>
      </c>
      <c r="D42" s="25"/>
      <c r="E42" s="25" t="s">
        <v>755</v>
      </c>
      <c r="F42" s="25" t="s">
        <v>753</v>
      </c>
      <c r="G42" s="22">
        <f t="shared" si="4"/>
        <v>0</v>
      </c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42"/>
      <c r="Z42" s="142"/>
      <c r="AA42" s="142"/>
      <c r="AB42" s="142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93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5" t="s">
        <v>1286</v>
      </c>
      <c r="AZ42" s="165"/>
    </row>
    <row r="43" spans="1:52" x14ac:dyDescent="0.35">
      <c r="A43" s="25">
        <v>36</v>
      </c>
      <c r="B43" s="25" t="s">
        <v>17</v>
      </c>
      <c r="C43" s="25" t="s">
        <v>629</v>
      </c>
      <c r="D43" s="25"/>
      <c r="E43" s="25" t="s">
        <v>1110</v>
      </c>
      <c r="F43" s="25" t="s">
        <v>753</v>
      </c>
      <c r="G43" s="22">
        <f t="shared" si="4"/>
        <v>0</v>
      </c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42"/>
      <c r="Z43" s="142"/>
      <c r="AA43" s="142"/>
      <c r="AB43" s="142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93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5" t="s">
        <v>1286</v>
      </c>
      <c r="AZ43" s="165"/>
    </row>
    <row r="44" spans="1:52" x14ac:dyDescent="0.35">
      <c r="A44" s="25">
        <v>37</v>
      </c>
      <c r="B44" s="25" t="s">
        <v>17</v>
      </c>
      <c r="C44" s="25" t="s">
        <v>548</v>
      </c>
      <c r="D44" s="25"/>
      <c r="E44" s="25" t="s">
        <v>549</v>
      </c>
      <c r="F44" s="25" t="s">
        <v>833</v>
      </c>
      <c r="G44" s="22">
        <f t="shared" si="4"/>
        <v>149.99999999999997</v>
      </c>
      <c r="H44" s="166">
        <v>0.2</v>
      </c>
      <c r="I44" s="166">
        <v>0</v>
      </c>
      <c r="J44" s="166">
        <v>0.1</v>
      </c>
      <c r="K44" s="166">
        <v>0</v>
      </c>
      <c r="L44" s="166">
        <v>4</v>
      </c>
      <c r="M44" s="166"/>
      <c r="N44" s="166"/>
      <c r="O44" s="166">
        <v>63.8</v>
      </c>
      <c r="P44" s="166"/>
      <c r="Q44" s="166">
        <v>5</v>
      </c>
      <c r="R44" s="166">
        <v>28.3</v>
      </c>
      <c r="S44" s="166"/>
      <c r="T44" s="166"/>
      <c r="U44" s="166">
        <v>0.1</v>
      </c>
      <c r="V44" s="166">
        <v>1</v>
      </c>
      <c r="W44" s="166">
        <v>1.1000000000000001</v>
      </c>
      <c r="X44" s="166">
        <v>46.2</v>
      </c>
      <c r="Y44" s="142"/>
      <c r="Z44" s="142">
        <v>0.2</v>
      </c>
      <c r="AA44" s="142"/>
      <c r="AB44" s="152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24490900</v>
      </c>
      <c r="AE44" s="23">
        <f t="shared" si="5"/>
        <v>38</v>
      </c>
      <c r="AF44" s="164"/>
      <c r="AG44" s="165">
        <v>2</v>
      </c>
      <c r="AH44" s="165">
        <v>30</v>
      </c>
      <c r="AI44" s="165"/>
      <c r="AJ44" s="165"/>
      <c r="AK44" s="165">
        <v>2</v>
      </c>
      <c r="AL44" s="165">
        <v>0</v>
      </c>
      <c r="AM44" s="165"/>
      <c r="AN44" s="165"/>
      <c r="AO44" s="165">
        <v>4</v>
      </c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6794000</v>
      </c>
      <c r="AV44" s="23">
        <f t="shared" si="6"/>
        <v>8571815</v>
      </c>
      <c r="AW44" s="93" t="str">
        <f t="shared" si="7"/>
        <v>Credit is within Limit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5" t="s">
        <v>1286</v>
      </c>
      <c r="AZ44" s="165"/>
    </row>
    <row r="45" spans="1:52" x14ac:dyDescent="0.35">
      <c r="A45" s="25">
        <v>38</v>
      </c>
      <c r="B45" s="25" t="s">
        <v>17</v>
      </c>
      <c r="C45" s="25" t="s">
        <v>627</v>
      </c>
      <c r="D45" s="25"/>
      <c r="E45" s="25" t="s">
        <v>754</v>
      </c>
      <c r="F45" s="25" t="s">
        <v>833</v>
      </c>
      <c r="G45" s="22">
        <f t="shared" si="4"/>
        <v>0</v>
      </c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42"/>
      <c r="Z45" s="142"/>
      <c r="AA45" s="142"/>
      <c r="AB45" s="142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93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5" t="s">
        <v>1286</v>
      </c>
      <c r="AZ45" s="165"/>
    </row>
    <row r="46" spans="1:52" x14ac:dyDescent="0.35">
      <c r="A46" s="25">
        <v>39</v>
      </c>
      <c r="B46" s="25" t="s">
        <v>17</v>
      </c>
      <c r="C46" s="25" t="s">
        <v>1319</v>
      </c>
      <c r="D46" s="25"/>
      <c r="E46" s="25" t="s">
        <v>1320</v>
      </c>
      <c r="F46" s="25" t="s">
        <v>753</v>
      </c>
      <c r="G46" s="22">
        <f t="shared" si="4"/>
        <v>18</v>
      </c>
      <c r="H46" s="72"/>
      <c r="I46" s="72">
        <v>0</v>
      </c>
      <c r="J46" s="72"/>
      <c r="K46" s="72"/>
      <c r="L46" s="72"/>
      <c r="M46" s="72"/>
      <c r="N46" s="72"/>
      <c r="O46" s="72">
        <v>10.1</v>
      </c>
      <c r="P46" s="72"/>
      <c r="Q46" s="72"/>
      <c r="R46" s="72">
        <v>3</v>
      </c>
      <c r="S46" s="72"/>
      <c r="T46" s="72"/>
      <c r="U46" s="72"/>
      <c r="V46" s="72"/>
      <c r="W46" s="72"/>
      <c r="X46" s="72">
        <v>4.9000000000000004</v>
      </c>
      <c r="Y46" s="167"/>
      <c r="Z46" s="167"/>
      <c r="AA46" s="167"/>
      <c r="AB46" s="138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3053650</v>
      </c>
      <c r="AE46" s="23">
        <f t="shared" si="5"/>
        <v>5.58</v>
      </c>
      <c r="AF46" s="164"/>
      <c r="AG46" s="165"/>
      <c r="AH46" s="165">
        <v>2.8</v>
      </c>
      <c r="AI46" s="165"/>
      <c r="AJ46" s="165"/>
      <c r="AK46" s="165"/>
      <c r="AL46" s="165">
        <v>0.8</v>
      </c>
      <c r="AM46" s="165"/>
      <c r="AN46" s="165"/>
      <c r="AO46" s="165">
        <v>1.98</v>
      </c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913550</v>
      </c>
      <c r="AV46" s="23">
        <f t="shared" si="6"/>
        <v>1068777.5</v>
      </c>
      <c r="AW46" s="93" t="str">
        <f t="shared" si="7"/>
        <v>Credit is within Limit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5" t="s">
        <v>1286</v>
      </c>
      <c r="AZ46" s="165"/>
    </row>
    <row r="47" spans="1:52" x14ac:dyDescent="0.35">
      <c r="A47" s="25">
        <v>40</v>
      </c>
      <c r="B47" s="25" t="s">
        <v>17</v>
      </c>
      <c r="C47" s="25" t="s">
        <v>1321</v>
      </c>
      <c r="D47" s="25"/>
      <c r="E47" s="25" t="s">
        <v>1322</v>
      </c>
      <c r="F47" s="25" t="s">
        <v>753</v>
      </c>
      <c r="G47" s="22">
        <f t="shared" si="4"/>
        <v>30</v>
      </c>
      <c r="H47" s="72"/>
      <c r="I47" s="72">
        <v>0</v>
      </c>
      <c r="J47" s="72"/>
      <c r="K47" s="72"/>
      <c r="L47" s="72">
        <v>1</v>
      </c>
      <c r="M47" s="72"/>
      <c r="N47" s="72"/>
      <c r="O47" s="72">
        <v>12</v>
      </c>
      <c r="P47" s="72"/>
      <c r="Q47" s="72"/>
      <c r="R47" s="72">
        <v>7</v>
      </c>
      <c r="S47" s="72"/>
      <c r="T47" s="72"/>
      <c r="U47" s="72"/>
      <c r="V47" s="72"/>
      <c r="W47" s="72"/>
      <c r="X47" s="72">
        <v>10</v>
      </c>
      <c r="Y47" s="167"/>
      <c r="Z47" s="167"/>
      <c r="AA47" s="167"/>
      <c r="AB47" s="138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4865000</v>
      </c>
      <c r="AE47" s="23">
        <f t="shared" si="5"/>
        <v>8.4</v>
      </c>
      <c r="AF47" s="164"/>
      <c r="AG47" s="165"/>
      <c r="AH47" s="165">
        <v>3.5</v>
      </c>
      <c r="AI47" s="165"/>
      <c r="AJ47" s="165"/>
      <c r="AK47" s="165"/>
      <c r="AL47" s="165">
        <v>1.7</v>
      </c>
      <c r="AM47" s="165"/>
      <c r="AN47" s="165"/>
      <c r="AO47" s="165">
        <v>3.2</v>
      </c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1344750</v>
      </c>
      <c r="AV47" s="23">
        <f t="shared" si="6"/>
        <v>1702750</v>
      </c>
      <c r="AW47" s="93" t="str">
        <f t="shared" si="7"/>
        <v>Credit is within Limit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5" t="s">
        <v>1286</v>
      </c>
      <c r="AZ47" s="165"/>
    </row>
    <row r="48" spans="1:52" x14ac:dyDescent="0.35">
      <c r="A48" s="25">
        <v>41</v>
      </c>
      <c r="B48" s="25" t="s">
        <v>17</v>
      </c>
      <c r="C48" s="25" t="s">
        <v>1323</v>
      </c>
      <c r="D48" s="25"/>
      <c r="E48" s="25" t="s">
        <v>1324</v>
      </c>
      <c r="F48" s="25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167"/>
      <c r="Z48" s="167"/>
      <c r="AA48" s="167"/>
      <c r="AB48" s="138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93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5" t="s">
        <v>1286</v>
      </c>
      <c r="AZ48" s="165"/>
    </row>
    <row r="49" spans="1:52" x14ac:dyDescent="0.35">
      <c r="A49" s="25">
        <v>42</v>
      </c>
      <c r="B49" s="25" t="s">
        <v>17</v>
      </c>
      <c r="C49" s="25" t="s">
        <v>1494</v>
      </c>
      <c r="D49" s="25"/>
      <c r="E49" s="25" t="s">
        <v>1504</v>
      </c>
      <c r="F49" s="25" t="s">
        <v>753</v>
      </c>
      <c r="G49" s="22">
        <f t="shared" si="4"/>
        <v>25</v>
      </c>
      <c r="H49" s="72"/>
      <c r="I49" s="72">
        <v>0</v>
      </c>
      <c r="J49" s="72"/>
      <c r="K49" s="72"/>
      <c r="L49" s="72">
        <v>1</v>
      </c>
      <c r="M49" s="72"/>
      <c r="N49" s="72"/>
      <c r="O49" s="72">
        <v>11</v>
      </c>
      <c r="P49" s="72"/>
      <c r="Q49" s="72"/>
      <c r="R49" s="72">
        <v>5</v>
      </c>
      <c r="S49" s="72"/>
      <c r="T49" s="72"/>
      <c r="U49" s="72"/>
      <c r="V49" s="72"/>
      <c r="W49" s="72"/>
      <c r="X49" s="72">
        <v>8</v>
      </c>
      <c r="Y49" s="140"/>
      <c r="Z49" s="139"/>
      <c r="AA49" s="139"/>
      <c r="AB49" s="13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4106000</v>
      </c>
      <c r="AE49" s="23">
        <f t="shared" si="5"/>
        <v>7.6</v>
      </c>
      <c r="AF49" s="164"/>
      <c r="AG49" s="165"/>
      <c r="AH49" s="165">
        <v>3</v>
      </c>
      <c r="AI49" s="165"/>
      <c r="AJ49" s="165"/>
      <c r="AK49" s="165"/>
      <c r="AL49" s="165">
        <v>1.7</v>
      </c>
      <c r="AM49" s="165"/>
      <c r="AN49" s="165">
        <v>0.1</v>
      </c>
      <c r="AO49" s="165">
        <v>2.5</v>
      </c>
      <c r="AP49" s="165"/>
      <c r="AQ49" s="165"/>
      <c r="AR49" s="165"/>
      <c r="AS49" s="165"/>
      <c r="AT49" s="165">
        <v>0.3</v>
      </c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1197050</v>
      </c>
      <c r="AV49" s="23">
        <f t="shared" si="6"/>
        <v>1437100</v>
      </c>
      <c r="AW49" s="93" t="str">
        <f t="shared" si="7"/>
        <v>Credit is within Limit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5" t="s">
        <v>1286</v>
      </c>
      <c r="AZ49" s="165"/>
    </row>
    <row r="50" spans="1:52" x14ac:dyDescent="0.35">
      <c r="A50" s="25">
        <v>43</v>
      </c>
      <c r="B50" s="25" t="s">
        <v>13</v>
      </c>
      <c r="C50" s="25" t="s">
        <v>1087</v>
      </c>
      <c r="D50" s="25"/>
      <c r="E50" s="25" t="s">
        <v>1088</v>
      </c>
      <c r="F50" s="25" t="s">
        <v>753</v>
      </c>
      <c r="G50" s="22">
        <f t="shared" si="4"/>
        <v>11</v>
      </c>
      <c r="H50" s="167"/>
      <c r="I50" s="167"/>
      <c r="J50" s="167">
        <v>2</v>
      </c>
      <c r="K50" s="167"/>
      <c r="L50" s="167">
        <v>1</v>
      </c>
      <c r="M50" s="167"/>
      <c r="N50" s="167"/>
      <c r="O50" s="167">
        <v>2</v>
      </c>
      <c r="P50" s="167"/>
      <c r="Q50" s="167"/>
      <c r="R50" s="167">
        <v>2</v>
      </c>
      <c r="S50" s="167"/>
      <c r="T50" s="167"/>
      <c r="U50" s="167"/>
      <c r="V50" s="167"/>
      <c r="W50" s="167">
        <v>1</v>
      </c>
      <c r="X50" s="167">
        <v>3</v>
      </c>
      <c r="Y50" s="167"/>
      <c r="Z50" s="167"/>
      <c r="AA50" s="167"/>
      <c r="AB50" s="14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1796000</v>
      </c>
      <c r="AE50" s="23">
        <f t="shared" si="5"/>
        <v>3</v>
      </c>
      <c r="AF50" s="164"/>
      <c r="AG50" s="165"/>
      <c r="AH50" s="165">
        <v>1</v>
      </c>
      <c r="AI50" s="165">
        <v>0.5</v>
      </c>
      <c r="AJ50" s="165"/>
      <c r="AK50" s="165">
        <v>0.5</v>
      </c>
      <c r="AL50" s="165">
        <v>1</v>
      </c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525250</v>
      </c>
      <c r="AV50" s="23">
        <f t="shared" si="6"/>
        <v>628600</v>
      </c>
      <c r="AW50" s="93" t="str">
        <f t="shared" si="7"/>
        <v>Credit is within Limit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5" t="s">
        <v>1286</v>
      </c>
      <c r="AZ50" s="165"/>
    </row>
    <row r="51" spans="1:52" x14ac:dyDescent="0.35">
      <c r="A51" s="25">
        <v>44</v>
      </c>
      <c r="B51" s="25" t="s">
        <v>13</v>
      </c>
      <c r="C51" s="25" t="s">
        <v>150</v>
      </c>
      <c r="D51" s="25"/>
      <c r="E51" s="25" t="s">
        <v>1111</v>
      </c>
      <c r="F51" s="25" t="s">
        <v>752</v>
      </c>
      <c r="G51" s="22">
        <f t="shared" si="4"/>
        <v>0</v>
      </c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4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93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High Risk Customer</v>
      </c>
      <c r="AY51" s="165" t="s">
        <v>1286</v>
      </c>
      <c r="AZ51" s="165"/>
    </row>
    <row r="52" spans="1:52" x14ac:dyDescent="0.35">
      <c r="A52" s="25">
        <v>45</v>
      </c>
      <c r="B52" s="25" t="s">
        <v>13</v>
      </c>
      <c r="C52" s="25" t="s">
        <v>112</v>
      </c>
      <c r="D52" s="25"/>
      <c r="E52" s="25" t="s">
        <v>113</v>
      </c>
      <c r="F52" s="25" t="s">
        <v>753</v>
      </c>
      <c r="G52" s="22">
        <f t="shared" si="4"/>
        <v>18</v>
      </c>
      <c r="H52" s="167"/>
      <c r="I52" s="167"/>
      <c r="J52" s="167">
        <v>5</v>
      </c>
      <c r="K52" s="167"/>
      <c r="L52" s="167">
        <v>1</v>
      </c>
      <c r="M52" s="167"/>
      <c r="N52" s="167"/>
      <c r="O52" s="167">
        <v>4</v>
      </c>
      <c r="P52" s="167"/>
      <c r="Q52" s="167"/>
      <c r="R52" s="167">
        <v>2</v>
      </c>
      <c r="S52" s="167"/>
      <c r="T52" s="167"/>
      <c r="U52" s="167">
        <v>0.5</v>
      </c>
      <c r="V52" s="167"/>
      <c r="W52" s="167">
        <v>0.5</v>
      </c>
      <c r="X52" s="167">
        <v>5</v>
      </c>
      <c r="Y52" s="167"/>
      <c r="Z52" s="167"/>
      <c r="AA52" s="167"/>
      <c r="AB52" s="153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3141250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1099437.5</v>
      </c>
      <c r="AW52" s="93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High Risk Customer</v>
      </c>
      <c r="AY52" s="165" t="s">
        <v>1290</v>
      </c>
      <c r="AZ52" s="165"/>
    </row>
    <row r="53" spans="1:52" x14ac:dyDescent="0.35">
      <c r="A53" s="25">
        <v>46</v>
      </c>
      <c r="B53" s="25" t="s">
        <v>13</v>
      </c>
      <c r="C53" s="25" t="s">
        <v>110</v>
      </c>
      <c r="D53" s="25"/>
      <c r="E53" s="25" t="s">
        <v>111</v>
      </c>
      <c r="F53" s="25" t="s">
        <v>752</v>
      </c>
      <c r="G53" s="22">
        <f t="shared" si="4"/>
        <v>65</v>
      </c>
      <c r="H53" s="143"/>
      <c r="I53" s="143"/>
      <c r="J53" s="143">
        <v>18</v>
      </c>
      <c r="K53" s="143"/>
      <c r="L53" s="143">
        <v>3</v>
      </c>
      <c r="M53" s="143"/>
      <c r="N53" s="143"/>
      <c r="O53" s="143">
        <v>15</v>
      </c>
      <c r="P53" s="143"/>
      <c r="Q53" s="143"/>
      <c r="R53" s="143">
        <v>5</v>
      </c>
      <c r="S53" s="143"/>
      <c r="T53" s="143"/>
      <c r="U53" s="143">
        <v>2</v>
      </c>
      <c r="V53" s="143"/>
      <c r="W53" s="143">
        <v>1</v>
      </c>
      <c r="X53" s="143">
        <v>20</v>
      </c>
      <c r="Y53" s="143">
        <v>1</v>
      </c>
      <c r="Z53" s="143"/>
      <c r="AA53" s="143"/>
      <c r="AB53" s="151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11388000</v>
      </c>
      <c r="AE53" s="23">
        <f t="shared" si="5"/>
        <v>20</v>
      </c>
      <c r="AF53" s="164"/>
      <c r="AG53" s="165"/>
      <c r="AH53" s="165">
        <v>4</v>
      </c>
      <c r="AI53" s="165">
        <v>4</v>
      </c>
      <c r="AJ53" s="165"/>
      <c r="AK53" s="165"/>
      <c r="AL53" s="165">
        <v>8</v>
      </c>
      <c r="AM53" s="165"/>
      <c r="AN53" s="165"/>
      <c r="AO53" s="165">
        <v>3</v>
      </c>
      <c r="AP53" s="165"/>
      <c r="AQ53" s="165"/>
      <c r="AR53" s="165"/>
      <c r="AS53" s="165"/>
      <c r="AT53" s="165">
        <v>1</v>
      </c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3370500</v>
      </c>
      <c r="AV53" s="23">
        <f t="shared" si="6"/>
        <v>3985799.9999999995</v>
      </c>
      <c r="AW53" s="93" t="str">
        <f t="shared" si="7"/>
        <v>Credit is within Limit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5" t="s">
        <v>1290</v>
      </c>
      <c r="AZ53" s="165"/>
    </row>
    <row r="54" spans="1:52" x14ac:dyDescent="0.35">
      <c r="A54" s="25">
        <v>47</v>
      </c>
      <c r="B54" s="25" t="s">
        <v>13</v>
      </c>
      <c r="C54" s="25" t="s">
        <v>124</v>
      </c>
      <c r="D54" s="25"/>
      <c r="E54" s="25" t="s">
        <v>125</v>
      </c>
      <c r="F54" s="25" t="s">
        <v>753</v>
      </c>
      <c r="G54" s="22">
        <f t="shared" si="4"/>
        <v>20</v>
      </c>
      <c r="H54" s="167"/>
      <c r="I54" s="167"/>
      <c r="J54" s="167">
        <v>5</v>
      </c>
      <c r="K54" s="167"/>
      <c r="L54" s="167">
        <v>1</v>
      </c>
      <c r="M54" s="167"/>
      <c r="N54" s="167"/>
      <c r="O54" s="167">
        <v>5</v>
      </c>
      <c r="P54" s="167"/>
      <c r="Q54" s="167"/>
      <c r="R54" s="167">
        <v>2</v>
      </c>
      <c r="S54" s="167"/>
      <c r="T54" s="167"/>
      <c r="U54" s="167">
        <v>0.5</v>
      </c>
      <c r="V54" s="167"/>
      <c r="W54" s="167">
        <v>1</v>
      </c>
      <c r="X54" s="167">
        <v>5</v>
      </c>
      <c r="Y54" s="167">
        <v>0.5</v>
      </c>
      <c r="Z54" s="167"/>
      <c r="AA54" s="167"/>
      <c r="AB54" s="153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3435250</v>
      </c>
      <c r="AE54" s="23">
        <f t="shared" si="5"/>
        <v>6.3</v>
      </c>
      <c r="AF54" s="164"/>
      <c r="AG54" s="165"/>
      <c r="AH54" s="165">
        <v>1</v>
      </c>
      <c r="AI54" s="165">
        <v>1</v>
      </c>
      <c r="AJ54" s="165"/>
      <c r="AK54" s="165"/>
      <c r="AL54" s="165">
        <v>3</v>
      </c>
      <c r="AM54" s="165"/>
      <c r="AN54" s="165"/>
      <c r="AO54" s="165">
        <v>1</v>
      </c>
      <c r="AP54" s="165"/>
      <c r="AQ54" s="165"/>
      <c r="AR54" s="165"/>
      <c r="AS54" s="165"/>
      <c r="AT54" s="165">
        <v>0.3</v>
      </c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1033500</v>
      </c>
      <c r="AV54" s="23">
        <f t="shared" si="6"/>
        <v>1202337.5</v>
      </c>
      <c r="AW54" s="93" t="str">
        <f t="shared" si="7"/>
        <v>Credit is within Limit</v>
      </c>
      <c r="AX54" s="24" t="str">
        <f>IFERROR(IF(VLOOKUP(C54,'Overdue Credits'!$A:$F,6,0)&gt;2,"High Risk Customer",IF(VLOOKUP(C54,'Overdue Credits'!$A:$F,6,0)&gt;0,"Medium Risk Customer","Low Risk Customer")),"Low Risk Customer")</f>
        <v>Medium Risk Customer</v>
      </c>
      <c r="AY54" s="165" t="s">
        <v>1290</v>
      </c>
      <c r="AZ54" s="165"/>
    </row>
    <row r="55" spans="1:52" x14ac:dyDescent="0.35">
      <c r="A55" s="25">
        <v>48</v>
      </c>
      <c r="B55" s="25" t="s">
        <v>13</v>
      </c>
      <c r="C55" s="25" t="s">
        <v>1306</v>
      </c>
      <c r="D55" s="25"/>
      <c r="E55" s="25" t="s">
        <v>1307</v>
      </c>
      <c r="F55" s="25" t="s">
        <v>753</v>
      </c>
      <c r="G55" s="22">
        <f t="shared" si="4"/>
        <v>11</v>
      </c>
      <c r="H55" s="167"/>
      <c r="I55" s="167"/>
      <c r="J55" s="167">
        <v>3</v>
      </c>
      <c r="K55" s="167"/>
      <c r="L55" s="167">
        <v>1</v>
      </c>
      <c r="M55" s="167"/>
      <c r="N55" s="167"/>
      <c r="O55" s="167">
        <v>2.5</v>
      </c>
      <c r="P55" s="167"/>
      <c r="Q55" s="167"/>
      <c r="R55" s="167">
        <v>1</v>
      </c>
      <c r="S55" s="167"/>
      <c r="T55" s="167"/>
      <c r="U55" s="167"/>
      <c r="V55" s="167">
        <v>0</v>
      </c>
      <c r="W55" s="167">
        <v>0.5</v>
      </c>
      <c r="X55" s="167">
        <v>3</v>
      </c>
      <c r="Y55" s="167"/>
      <c r="Z55" s="167"/>
      <c r="AA55" s="167"/>
      <c r="AB55" s="153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1928500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674975</v>
      </c>
      <c r="AW55" s="93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High Risk Customer</v>
      </c>
      <c r="AY55" s="165" t="s">
        <v>1291</v>
      </c>
      <c r="AZ55" s="165"/>
    </row>
    <row r="56" spans="1:52" x14ac:dyDescent="0.35">
      <c r="A56" s="25">
        <v>49</v>
      </c>
      <c r="B56" s="107" t="s">
        <v>13</v>
      </c>
      <c r="C56" s="107" t="s">
        <v>1308</v>
      </c>
      <c r="D56" s="107"/>
      <c r="E56" s="107" t="s">
        <v>1406</v>
      </c>
      <c r="F56" s="1" t="s">
        <v>752</v>
      </c>
      <c r="G56" s="22">
        <f t="shared" si="4"/>
        <v>45</v>
      </c>
      <c r="H56" s="167"/>
      <c r="I56" s="167"/>
      <c r="J56" s="167">
        <v>15</v>
      </c>
      <c r="K56" s="167"/>
      <c r="L56" s="167">
        <v>1</v>
      </c>
      <c r="M56" s="167"/>
      <c r="N56" s="167"/>
      <c r="O56" s="167">
        <v>10</v>
      </c>
      <c r="P56" s="167"/>
      <c r="Q56" s="167"/>
      <c r="R56" s="167">
        <v>2</v>
      </c>
      <c r="S56" s="167"/>
      <c r="T56" s="167"/>
      <c r="U56" s="167">
        <v>0.5</v>
      </c>
      <c r="V56" s="167"/>
      <c r="W56" s="167">
        <v>1</v>
      </c>
      <c r="X56" s="167">
        <v>15</v>
      </c>
      <c r="Y56" s="167">
        <v>0.5</v>
      </c>
      <c r="Z56" s="167"/>
      <c r="AA56" s="140"/>
      <c r="AB56" s="140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8135250</v>
      </c>
      <c r="AE56" s="23">
        <f t="shared" si="5"/>
        <v>15.5</v>
      </c>
      <c r="AF56" s="164"/>
      <c r="AG56" s="165"/>
      <c r="AH56" s="165">
        <v>2</v>
      </c>
      <c r="AI56" s="165">
        <v>2</v>
      </c>
      <c r="AJ56" s="165"/>
      <c r="AK56" s="165">
        <v>2</v>
      </c>
      <c r="AL56" s="165">
        <v>5</v>
      </c>
      <c r="AM56" s="165"/>
      <c r="AN56" s="165"/>
      <c r="AO56" s="165">
        <v>3</v>
      </c>
      <c r="AP56" s="165"/>
      <c r="AQ56" s="165"/>
      <c r="AR56" s="165"/>
      <c r="AS56" s="165"/>
      <c r="AT56" s="165">
        <v>1.5</v>
      </c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2430500</v>
      </c>
      <c r="AV56" s="23">
        <f t="shared" si="6"/>
        <v>2847337.5</v>
      </c>
      <c r="AW56" s="93" t="str">
        <f t="shared" si="7"/>
        <v>Credit is within Limit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5" t="s">
        <v>1290</v>
      </c>
      <c r="AZ56" s="165"/>
    </row>
    <row r="57" spans="1:52" x14ac:dyDescent="0.35">
      <c r="A57" s="25">
        <v>50</v>
      </c>
      <c r="B57" s="107" t="s">
        <v>13</v>
      </c>
      <c r="C57" s="107" t="s">
        <v>1408</v>
      </c>
      <c r="D57" s="107"/>
      <c r="E57" s="107" t="s">
        <v>1409</v>
      </c>
      <c r="F57" s="107" t="s">
        <v>752</v>
      </c>
      <c r="G57" s="22">
        <f t="shared" si="4"/>
        <v>0</v>
      </c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40"/>
      <c r="AB57" s="140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93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5" t="s">
        <v>1290</v>
      </c>
      <c r="AZ57" s="165"/>
    </row>
    <row r="58" spans="1:52" x14ac:dyDescent="0.35">
      <c r="A58" s="25">
        <v>51</v>
      </c>
      <c r="B58" s="107" t="s">
        <v>13</v>
      </c>
      <c r="C58" s="107" t="s">
        <v>1309</v>
      </c>
      <c r="D58" s="107"/>
      <c r="E58" s="107" t="s">
        <v>1310</v>
      </c>
      <c r="F58" s="107" t="s">
        <v>753</v>
      </c>
      <c r="G58" s="22">
        <f t="shared" si="4"/>
        <v>38</v>
      </c>
      <c r="H58" s="167"/>
      <c r="I58" s="167"/>
      <c r="J58" s="167">
        <v>8</v>
      </c>
      <c r="K58" s="167"/>
      <c r="L58" s="167">
        <v>1</v>
      </c>
      <c r="M58" s="167"/>
      <c r="N58" s="167"/>
      <c r="O58" s="167">
        <v>8</v>
      </c>
      <c r="P58" s="167"/>
      <c r="Q58" s="167"/>
      <c r="R58" s="167">
        <v>5</v>
      </c>
      <c r="S58" s="167"/>
      <c r="T58" s="167"/>
      <c r="U58" s="167">
        <v>0.5</v>
      </c>
      <c r="V58" s="167"/>
      <c r="W58" s="167">
        <v>0.5</v>
      </c>
      <c r="X58" s="167">
        <v>15</v>
      </c>
      <c r="Y58" s="167"/>
      <c r="Z58" s="167"/>
      <c r="AA58" s="167"/>
      <c r="AB58" s="15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6488750</v>
      </c>
      <c r="AE58" s="23">
        <f t="shared" si="5"/>
        <v>10.5</v>
      </c>
      <c r="AF58" s="164"/>
      <c r="AG58" s="165"/>
      <c r="AH58" s="165">
        <v>2</v>
      </c>
      <c r="AI58" s="165">
        <v>2</v>
      </c>
      <c r="AJ58" s="165"/>
      <c r="AK58" s="165">
        <v>0.5</v>
      </c>
      <c r="AL58" s="165">
        <v>5</v>
      </c>
      <c r="AM58" s="165"/>
      <c r="AN58" s="165"/>
      <c r="AO58" s="165">
        <v>1</v>
      </c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1791250</v>
      </c>
      <c r="AV58" s="23">
        <f t="shared" si="6"/>
        <v>2271062.5</v>
      </c>
      <c r="AW58" s="93" t="str">
        <f t="shared" si="7"/>
        <v>Credit is within Limit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5" t="s">
        <v>1286</v>
      </c>
      <c r="AZ58" s="165"/>
    </row>
    <row r="59" spans="1:52" x14ac:dyDescent="0.35">
      <c r="A59" s="25">
        <v>52</v>
      </c>
      <c r="B59" s="107" t="s">
        <v>13</v>
      </c>
      <c r="C59" s="107" t="s">
        <v>1495</v>
      </c>
      <c r="D59" s="107"/>
      <c r="E59" s="107" t="s">
        <v>1505</v>
      </c>
      <c r="F59" s="107" t="s">
        <v>753</v>
      </c>
      <c r="G59" s="22">
        <f t="shared" si="4"/>
        <v>11</v>
      </c>
      <c r="H59" s="167"/>
      <c r="I59" s="167"/>
      <c r="J59" s="167">
        <v>2.5</v>
      </c>
      <c r="K59" s="167"/>
      <c r="L59" s="167">
        <v>1</v>
      </c>
      <c r="M59" s="167"/>
      <c r="N59" s="167"/>
      <c r="O59" s="167">
        <v>2.5</v>
      </c>
      <c r="P59" s="167"/>
      <c r="Q59" s="167"/>
      <c r="R59" s="167">
        <v>1</v>
      </c>
      <c r="S59" s="167"/>
      <c r="T59" s="167"/>
      <c r="U59" s="167">
        <v>0.5</v>
      </c>
      <c r="V59" s="167">
        <v>0</v>
      </c>
      <c r="W59" s="167">
        <v>0.5</v>
      </c>
      <c r="X59" s="167">
        <v>3</v>
      </c>
      <c r="Y59" s="167"/>
      <c r="Z59" s="167"/>
      <c r="AA59" s="167"/>
      <c r="AB59" s="153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1862750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651962.5</v>
      </c>
      <c r="AW59" s="93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5" t="s">
        <v>1286</v>
      </c>
      <c r="AZ59" s="165"/>
    </row>
    <row r="60" spans="1:52" x14ac:dyDescent="0.35">
      <c r="A60" s="25">
        <v>53</v>
      </c>
      <c r="B60" s="107" t="s">
        <v>13</v>
      </c>
      <c r="C60" s="107" t="s">
        <v>1496</v>
      </c>
      <c r="D60" s="107"/>
      <c r="E60" s="107" t="s">
        <v>1506</v>
      </c>
      <c r="F60" s="107" t="s">
        <v>753</v>
      </c>
      <c r="G60" s="22">
        <f t="shared" si="4"/>
        <v>20</v>
      </c>
      <c r="H60" s="167"/>
      <c r="I60" s="167"/>
      <c r="J60" s="167">
        <v>5</v>
      </c>
      <c r="K60" s="167"/>
      <c r="L60" s="167">
        <v>1</v>
      </c>
      <c r="M60" s="167"/>
      <c r="N60" s="167"/>
      <c r="O60" s="167">
        <v>5</v>
      </c>
      <c r="P60" s="167"/>
      <c r="Q60" s="167"/>
      <c r="R60" s="167">
        <v>3</v>
      </c>
      <c r="S60" s="167"/>
      <c r="T60" s="167"/>
      <c r="U60" s="167"/>
      <c r="V60" s="167"/>
      <c r="W60" s="167">
        <v>1</v>
      </c>
      <c r="X60" s="167">
        <v>5</v>
      </c>
      <c r="Y60" s="167"/>
      <c r="Z60" s="167"/>
      <c r="AA60" s="167"/>
      <c r="AB60" s="142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3469500</v>
      </c>
      <c r="AE60" s="23">
        <f t="shared" si="5"/>
        <v>7.55</v>
      </c>
      <c r="AF60" s="164"/>
      <c r="AG60" s="165"/>
      <c r="AH60" s="165">
        <v>1</v>
      </c>
      <c r="AI60" s="165">
        <v>1</v>
      </c>
      <c r="AJ60" s="165"/>
      <c r="AK60" s="165">
        <v>0.85</v>
      </c>
      <c r="AL60" s="165">
        <v>3</v>
      </c>
      <c r="AM60" s="165"/>
      <c r="AN60" s="165"/>
      <c r="AO60" s="165">
        <v>1.5</v>
      </c>
      <c r="AP60" s="165"/>
      <c r="AQ60" s="165"/>
      <c r="AR60" s="165"/>
      <c r="AS60" s="165"/>
      <c r="AT60" s="165">
        <v>0.2</v>
      </c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1212075</v>
      </c>
      <c r="AV60" s="23">
        <f t="shared" si="6"/>
        <v>1214325</v>
      </c>
      <c r="AW60" s="93" t="str">
        <f t="shared" si="7"/>
        <v>Credit is within Limit</v>
      </c>
      <c r="AX60" s="24" t="str">
        <f>IFERROR(IF(VLOOKUP(C60,'Overdue Credits'!$A:$F,6,0)&gt;2,"High Risk Customer",IF(VLOOKUP(C60,'Overdue Credits'!$A:$F,6,0)&gt;0,"Medium Risk Customer","Low Risk Customer")),"Low Risk Customer")</f>
        <v>Medium Risk Customer</v>
      </c>
      <c r="AY60" s="165" t="s">
        <v>1286</v>
      </c>
      <c r="AZ60" s="165"/>
    </row>
    <row r="61" spans="1:52" x14ac:dyDescent="0.35">
      <c r="A61" s="25">
        <v>54</v>
      </c>
      <c r="B61" s="107" t="s">
        <v>13</v>
      </c>
      <c r="C61" s="107" t="s">
        <v>1497</v>
      </c>
      <c r="D61" s="107"/>
      <c r="E61" s="107" t="s">
        <v>1507</v>
      </c>
      <c r="F61" s="107" t="s">
        <v>753</v>
      </c>
      <c r="G61" s="22">
        <f t="shared" si="4"/>
        <v>15</v>
      </c>
      <c r="H61" s="167"/>
      <c r="I61" s="167"/>
      <c r="J61" s="167">
        <v>3</v>
      </c>
      <c r="K61" s="167"/>
      <c r="L61" s="167">
        <v>1</v>
      </c>
      <c r="M61" s="167"/>
      <c r="N61" s="167"/>
      <c r="O61" s="167">
        <v>3</v>
      </c>
      <c r="P61" s="167"/>
      <c r="Q61" s="167"/>
      <c r="R61" s="167">
        <v>2</v>
      </c>
      <c r="S61" s="167"/>
      <c r="T61" s="167"/>
      <c r="U61" s="167"/>
      <c r="V61" s="167"/>
      <c r="W61" s="167">
        <v>1</v>
      </c>
      <c r="X61" s="167">
        <v>5</v>
      </c>
      <c r="Y61" s="167"/>
      <c r="Z61" s="167"/>
      <c r="AA61" s="167"/>
      <c r="AB61" s="142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2513000</v>
      </c>
      <c r="AE61" s="23">
        <f t="shared" si="5"/>
        <v>5.2</v>
      </c>
      <c r="AF61" s="164"/>
      <c r="AG61" s="165"/>
      <c r="AH61" s="165">
        <v>1</v>
      </c>
      <c r="AI61" s="165">
        <v>1</v>
      </c>
      <c r="AJ61" s="165"/>
      <c r="AK61" s="165"/>
      <c r="AL61" s="165">
        <v>2</v>
      </c>
      <c r="AM61" s="165"/>
      <c r="AN61" s="165"/>
      <c r="AO61" s="165">
        <v>1</v>
      </c>
      <c r="AP61" s="165"/>
      <c r="AQ61" s="165"/>
      <c r="AR61" s="165"/>
      <c r="AS61" s="165"/>
      <c r="AT61" s="165">
        <v>0.2</v>
      </c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870500</v>
      </c>
      <c r="AV61" s="23">
        <f t="shared" si="6"/>
        <v>879550</v>
      </c>
      <c r="AW61" s="93" t="str">
        <f t="shared" si="7"/>
        <v>Credit is within Limit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5" t="s">
        <v>1286</v>
      </c>
      <c r="AZ61" s="165"/>
    </row>
    <row r="62" spans="1:52" x14ac:dyDescent="0.35">
      <c r="A62" s="25">
        <v>55</v>
      </c>
      <c r="B62" s="107" t="s">
        <v>13</v>
      </c>
      <c r="C62" s="107" t="s">
        <v>1498</v>
      </c>
      <c r="D62" s="107"/>
      <c r="E62" s="107" t="s">
        <v>1508</v>
      </c>
      <c r="F62" s="107" t="s">
        <v>753</v>
      </c>
      <c r="G62" s="22">
        <f t="shared" si="4"/>
        <v>0</v>
      </c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42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93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5" t="s">
        <v>1286</v>
      </c>
      <c r="AZ62" s="165"/>
    </row>
    <row r="63" spans="1:52" x14ac:dyDescent="0.35">
      <c r="A63" s="25">
        <v>56</v>
      </c>
      <c r="B63" s="25" t="s">
        <v>13</v>
      </c>
      <c r="C63" s="25" t="s">
        <v>1499</v>
      </c>
      <c r="D63" s="25"/>
      <c r="E63" s="25" t="s">
        <v>1509</v>
      </c>
      <c r="F63" s="25" t="s">
        <v>753</v>
      </c>
      <c r="G63" s="22">
        <f t="shared" si="4"/>
        <v>20</v>
      </c>
      <c r="H63" s="167"/>
      <c r="I63" s="167"/>
      <c r="J63" s="167">
        <v>5</v>
      </c>
      <c r="K63" s="167"/>
      <c r="L63" s="167">
        <v>1</v>
      </c>
      <c r="M63" s="167"/>
      <c r="N63" s="167"/>
      <c r="O63" s="167">
        <v>5</v>
      </c>
      <c r="P63" s="167"/>
      <c r="Q63" s="167"/>
      <c r="R63" s="167">
        <v>3</v>
      </c>
      <c r="S63" s="167"/>
      <c r="T63" s="167"/>
      <c r="U63" s="167"/>
      <c r="V63" s="167"/>
      <c r="W63" s="167">
        <v>1</v>
      </c>
      <c r="X63" s="167">
        <v>5</v>
      </c>
      <c r="Y63" s="167"/>
      <c r="Z63" s="167"/>
      <c r="AA63" s="167"/>
      <c r="AB63" s="142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3469500</v>
      </c>
      <c r="AE63" s="23">
        <f t="shared" si="5"/>
        <v>5.5</v>
      </c>
      <c r="AF63" s="164"/>
      <c r="AG63" s="165"/>
      <c r="AH63" s="165">
        <v>1</v>
      </c>
      <c r="AI63" s="165">
        <v>1</v>
      </c>
      <c r="AJ63" s="165"/>
      <c r="AK63" s="165">
        <v>1</v>
      </c>
      <c r="AL63" s="165">
        <v>1</v>
      </c>
      <c r="AM63" s="165"/>
      <c r="AN63" s="165"/>
      <c r="AO63" s="165">
        <v>1</v>
      </c>
      <c r="AP63" s="165"/>
      <c r="AQ63" s="165"/>
      <c r="AR63" s="165"/>
      <c r="AS63" s="165"/>
      <c r="AT63" s="165">
        <v>0.5</v>
      </c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894000</v>
      </c>
      <c r="AV63" s="23">
        <f t="shared" si="6"/>
        <v>1214325</v>
      </c>
      <c r="AW63" s="93" t="str">
        <f t="shared" si="7"/>
        <v>Credit is within Limit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5" t="s">
        <v>1286</v>
      </c>
      <c r="AZ63" s="165"/>
    </row>
    <row r="64" spans="1:52" x14ac:dyDescent="0.35">
      <c r="A64" s="25">
        <v>57</v>
      </c>
      <c r="B64" s="25" t="s">
        <v>15</v>
      </c>
      <c r="C64" s="25" t="s">
        <v>1060</v>
      </c>
      <c r="D64" s="25"/>
      <c r="E64" s="25" t="s">
        <v>1061</v>
      </c>
      <c r="F64" s="25" t="s">
        <v>753</v>
      </c>
      <c r="G64" s="22">
        <f t="shared" si="4"/>
        <v>15.000000000000002</v>
      </c>
      <c r="H64" s="72"/>
      <c r="I64" s="72"/>
      <c r="J64" s="72">
        <v>5.3</v>
      </c>
      <c r="K64" s="72">
        <v>0.5</v>
      </c>
      <c r="L64" s="72">
        <v>0.5</v>
      </c>
      <c r="M64" s="173"/>
      <c r="N64" s="173"/>
      <c r="O64" s="72">
        <v>1</v>
      </c>
      <c r="P64" s="173"/>
      <c r="Q64" s="173"/>
      <c r="R64" s="72">
        <v>0</v>
      </c>
      <c r="S64" s="72">
        <v>0</v>
      </c>
      <c r="T64" s="166">
        <v>0</v>
      </c>
      <c r="U64" s="72">
        <v>1</v>
      </c>
      <c r="V64" s="72">
        <v>1.4</v>
      </c>
      <c r="W64" s="72">
        <v>0.8</v>
      </c>
      <c r="X64" s="166">
        <v>4.5</v>
      </c>
      <c r="Y64" s="72"/>
      <c r="Z64" s="173"/>
      <c r="AA64" s="173"/>
      <c r="AB64" s="176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2528150</v>
      </c>
      <c r="AE64" s="23">
        <f t="shared" si="5"/>
        <v>3</v>
      </c>
      <c r="AF64" s="164"/>
      <c r="AG64" s="165"/>
      <c r="AH64" s="165"/>
      <c r="AI64" s="165">
        <v>3</v>
      </c>
      <c r="AJ64" s="165"/>
      <c r="AK64" s="165"/>
      <c r="AL64" s="163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669000</v>
      </c>
      <c r="AV64" s="23">
        <f t="shared" si="6"/>
        <v>884852.5</v>
      </c>
      <c r="AW64" s="93" t="str">
        <f t="shared" si="7"/>
        <v>Credit is within Limit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5" t="s">
        <v>1286</v>
      </c>
      <c r="AZ64" s="165"/>
    </row>
    <row r="65" spans="1:52" x14ac:dyDescent="0.35">
      <c r="A65" s="25">
        <v>58</v>
      </c>
      <c r="B65" s="25" t="s">
        <v>15</v>
      </c>
      <c r="C65" s="25" t="s">
        <v>1038</v>
      </c>
      <c r="D65" s="25"/>
      <c r="E65" s="25" t="s">
        <v>1112</v>
      </c>
      <c r="F65" s="25" t="s">
        <v>753</v>
      </c>
      <c r="G65" s="22">
        <f t="shared" si="4"/>
        <v>35</v>
      </c>
      <c r="H65" s="167"/>
      <c r="I65" s="167"/>
      <c r="J65" s="167">
        <v>28.995000000000001</v>
      </c>
      <c r="K65" s="167"/>
      <c r="L65" s="167">
        <v>0.1</v>
      </c>
      <c r="M65" s="167"/>
      <c r="N65" s="167"/>
      <c r="O65" s="167">
        <v>1</v>
      </c>
      <c r="P65" s="167"/>
      <c r="Q65" s="167"/>
      <c r="R65" s="167">
        <v>1.98</v>
      </c>
      <c r="S65" s="167">
        <v>0</v>
      </c>
      <c r="T65" s="167">
        <v>0</v>
      </c>
      <c r="U65" s="167">
        <v>0.125</v>
      </c>
      <c r="V65" s="167">
        <v>0.25</v>
      </c>
      <c r="W65" s="167">
        <v>2.1749999999999998</v>
      </c>
      <c r="X65" s="166">
        <v>0.12499999999999645</v>
      </c>
      <c r="Y65" s="173">
        <v>0.25</v>
      </c>
      <c r="Z65" s="173"/>
      <c r="AA65" s="173"/>
      <c r="AB65" s="176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7243059.9999999991</v>
      </c>
      <c r="AE65" s="23">
        <f t="shared" si="5"/>
        <v>9.6</v>
      </c>
      <c r="AF65" s="164"/>
      <c r="AG65" s="165"/>
      <c r="AH65" s="165"/>
      <c r="AI65" s="165">
        <v>9.6</v>
      </c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2140800</v>
      </c>
      <c r="AV65" s="23">
        <f t="shared" si="6"/>
        <v>2535070.9999999995</v>
      </c>
      <c r="AW65" s="93" t="str">
        <f t="shared" si="7"/>
        <v>Credit is within Limit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5" t="s">
        <v>1286</v>
      </c>
      <c r="AZ65" s="165"/>
    </row>
    <row r="66" spans="1:52" x14ac:dyDescent="0.35">
      <c r="A66" s="25">
        <v>59</v>
      </c>
      <c r="B66" s="25" t="s">
        <v>15</v>
      </c>
      <c r="C66" s="25" t="s">
        <v>702</v>
      </c>
      <c r="D66" s="25"/>
      <c r="E66" s="25" t="s">
        <v>786</v>
      </c>
      <c r="F66" s="25" t="s">
        <v>752</v>
      </c>
      <c r="G66" s="22">
        <f t="shared" si="4"/>
        <v>0</v>
      </c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>
        <v>0</v>
      </c>
      <c r="S66" s="166"/>
      <c r="T66" s="166"/>
      <c r="U66" s="166"/>
      <c r="V66" s="166"/>
      <c r="W66" s="166"/>
      <c r="X66" s="166"/>
      <c r="Y66" s="166"/>
      <c r="Z66" s="173"/>
      <c r="AA66" s="173"/>
      <c r="AB66" s="176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>
        <v>0</v>
      </c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93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5" t="s">
        <v>1286</v>
      </c>
      <c r="AZ66" s="165"/>
    </row>
    <row r="67" spans="1:52" x14ac:dyDescent="0.35">
      <c r="A67" s="25">
        <v>60</v>
      </c>
      <c r="B67" s="25" t="s">
        <v>15</v>
      </c>
      <c r="C67" s="25" t="s">
        <v>784</v>
      </c>
      <c r="D67" s="25"/>
      <c r="E67" s="25" t="s">
        <v>785</v>
      </c>
      <c r="F67" s="25" t="s">
        <v>753</v>
      </c>
      <c r="G67" s="22">
        <f t="shared" si="4"/>
        <v>30</v>
      </c>
      <c r="H67" s="166"/>
      <c r="I67" s="166"/>
      <c r="J67" s="166">
        <v>21.35</v>
      </c>
      <c r="K67" s="166"/>
      <c r="L67" s="166">
        <v>0.25</v>
      </c>
      <c r="M67" s="166"/>
      <c r="N67" s="166"/>
      <c r="O67" s="166">
        <v>0.25</v>
      </c>
      <c r="P67" s="166"/>
      <c r="Q67" s="166"/>
      <c r="R67" s="166">
        <v>0.55000000000000004</v>
      </c>
      <c r="S67" s="166">
        <v>0</v>
      </c>
      <c r="T67" s="166">
        <v>0</v>
      </c>
      <c r="U67" s="166">
        <v>0.05</v>
      </c>
      <c r="V67" s="166">
        <v>4.25</v>
      </c>
      <c r="W67" s="166">
        <v>3.25</v>
      </c>
      <c r="X67" s="166">
        <v>4.9999999999997158E-2</v>
      </c>
      <c r="Y67" s="166"/>
      <c r="Z67" s="173"/>
      <c r="AA67" s="173"/>
      <c r="AB67" s="176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5717000</v>
      </c>
      <c r="AE67" s="23">
        <f t="shared" si="5"/>
        <v>8</v>
      </c>
      <c r="AF67" s="164"/>
      <c r="AG67" s="165"/>
      <c r="AH67" s="165"/>
      <c r="AI67" s="165">
        <v>8</v>
      </c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1784000</v>
      </c>
      <c r="AV67" s="23">
        <f t="shared" si="6"/>
        <v>2000949.9999999998</v>
      </c>
      <c r="AW67" s="93" t="str">
        <f t="shared" si="7"/>
        <v>Credit is within Limit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5" t="s">
        <v>1286</v>
      </c>
      <c r="AZ67" s="165"/>
    </row>
    <row r="68" spans="1:52" x14ac:dyDescent="0.35">
      <c r="A68" s="25">
        <v>61</v>
      </c>
      <c r="B68" s="25" t="s">
        <v>15</v>
      </c>
      <c r="C68" s="25" t="s">
        <v>698</v>
      </c>
      <c r="D68" s="25"/>
      <c r="E68" s="25" t="s">
        <v>699</v>
      </c>
      <c r="F68" s="107" t="s">
        <v>752</v>
      </c>
      <c r="G68" s="22">
        <f t="shared" si="4"/>
        <v>35</v>
      </c>
      <c r="H68" s="166"/>
      <c r="I68" s="166"/>
      <c r="J68" s="166">
        <v>28.13</v>
      </c>
      <c r="K68" s="166"/>
      <c r="L68" s="166">
        <v>1.75</v>
      </c>
      <c r="M68" s="166"/>
      <c r="N68" s="166"/>
      <c r="O68" s="166">
        <v>1.75</v>
      </c>
      <c r="P68" s="166"/>
      <c r="Q68" s="166"/>
      <c r="R68" s="166">
        <v>0.49</v>
      </c>
      <c r="S68" s="166">
        <v>0</v>
      </c>
      <c r="T68" s="166">
        <v>0</v>
      </c>
      <c r="U68" s="166">
        <v>0.75</v>
      </c>
      <c r="V68" s="166">
        <v>0.25</v>
      </c>
      <c r="W68" s="166">
        <v>1.1299999999999999</v>
      </c>
      <c r="X68" s="166">
        <v>0.75</v>
      </c>
      <c r="Y68" s="166"/>
      <c r="Z68" s="167"/>
      <c r="AA68" s="167"/>
      <c r="AB68" s="175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7249440</v>
      </c>
      <c r="AE68" s="23">
        <f t="shared" si="5"/>
        <v>9.6</v>
      </c>
      <c r="AF68" s="164"/>
      <c r="AG68" s="165"/>
      <c r="AH68" s="165"/>
      <c r="AI68" s="165">
        <v>9.6</v>
      </c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2140800</v>
      </c>
      <c r="AV68" s="23">
        <f t="shared" si="6"/>
        <v>2537304</v>
      </c>
      <c r="AW68" s="93" t="str">
        <f t="shared" si="7"/>
        <v>Credit is within Limit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5" t="s">
        <v>1286</v>
      </c>
      <c r="AZ68" s="165"/>
    </row>
    <row r="69" spans="1:52" x14ac:dyDescent="0.35">
      <c r="A69" s="25">
        <v>62</v>
      </c>
      <c r="B69" s="25" t="s">
        <v>15</v>
      </c>
      <c r="C69" s="25" t="s">
        <v>783</v>
      </c>
      <c r="D69" s="25"/>
      <c r="E69" s="25" t="s">
        <v>1034</v>
      </c>
      <c r="F69" s="25" t="s">
        <v>753</v>
      </c>
      <c r="G69" s="22">
        <f t="shared" si="4"/>
        <v>15</v>
      </c>
      <c r="H69" s="166"/>
      <c r="I69" s="166"/>
      <c r="J69" s="166">
        <v>10</v>
      </c>
      <c r="K69" s="166">
        <v>1</v>
      </c>
      <c r="L69" s="166">
        <v>0.5</v>
      </c>
      <c r="M69" s="166"/>
      <c r="N69" s="166"/>
      <c r="O69" s="166">
        <v>2</v>
      </c>
      <c r="P69" s="166"/>
      <c r="Q69" s="166"/>
      <c r="R69" s="166">
        <v>0</v>
      </c>
      <c r="S69" s="166">
        <v>0</v>
      </c>
      <c r="T69" s="166">
        <v>0</v>
      </c>
      <c r="U69" s="166">
        <v>0</v>
      </c>
      <c r="V69" s="166">
        <v>0</v>
      </c>
      <c r="W69" s="166">
        <v>0</v>
      </c>
      <c r="X69" s="166">
        <v>1.5</v>
      </c>
      <c r="Y69" s="166"/>
      <c r="Z69" s="180"/>
      <c r="AA69" s="180"/>
      <c r="AB69" s="17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3061500</v>
      </c>
      <c r="AE69" s="23">
        <f t="shared" si="5"/>
        <v>4</v>
      </c>
      <c r="AF69" s="164"/>
      <c r="AG69" s="165"/>
      <c r="AH69" s="165"/>
      <c r="AI69" s="165">
        <v>4</v>
      </c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892000</v>
      </c>
      <c r="AV69" s="23">
        <f t="shared" si="6"/>
        <v>1071525</v>
      </c>
      <c r="AW69" s="93" t="str">
        <f t="shared" si="7"/>
        <v>Credit is within Limit</v>
      </c>
      <c r="AX69" s="24" t="str">
        <f>IFERROR(IF(VLOOKUP(C69,'Overdue Credits'!$A:$F,6,0)&gt;2,"High Risk Customer",IF(VLOOKUP(C69,'Overdue Credits'!$A:$F,6,0)&gt;0,"Medium Risk Customer","Low Risk Customer")),"Low Risk Customer")</f>
        <v>Medium Risk Customer</v>
      </c>
      <c r="AY69" s="165" t="s">
        <v>1286</v>
      </c>
      <c r="AZ69" s="165"/>
    </row>
    <row r="70" spans="1:52" x14ac:dyDescent="0.35">
      <c r="A70" s="25">
        <v>63</v>
      </c>
      <c r="B70" s="25" t="s">
        <v>15</v>
      </c>
      <c r="C70" s="25" t="s">
        <v>769</v>
      </c>
      <c r="D70" s="25"/>
      <c r="E70" s="25" t="s">
        <v>770</v>
      </c>
      <c r="F70" s="25" t="s">
        <v>753</v>
      </c>
      <c r="G70" s="22">
        <f t="shared" si="4"/>
        <v>11</v>
      </c>
      <c r="H70" s="166"/>
      <c r="I70" s="166"/>
      <c r="J70" s="166">
        <v>7.23</v>
      </c>
      <c r="K70" s="166"/>
      <c r="L70" s="166">
        <v>0.5</v>
      </c>
      <c r="M70" s="166"/>
      <c r="N70" s="166"/>
      <c r="O70" s="166">
        <v>0.5</v>
      </c>
      <c r="P70" s="166"/>
      <c r="Q70" s="166"/>
      <c r="R70" s="166">
        <v>0.99499999999999922</v>
      </c>
      <c r="S70" s="166">
        <v>0</v>
      </c>
      <c r="T70" s="166">
        <v>0</v>
      </c>
      <c r="U70" s="166">
        <v>7.4999999999999997E-2</v>
      </c>
      <c r="V70" s="166">
        <v>0.25</v>
      </c>
      <c r="W70" s="166">
        <v>1.375</v>
      </c>
      <c r="X70" s="166">
        <v>7.5000000000001066E-2</v>
      </c>
      <c r="Y70" s="166"/>
      <c r="Z70" s="167"/>
      <c r="AA70" s="167"/>
      <c r="AB70" s="175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2099802.5</v>
      </c>
      <c r="AE70" s="23">
        <f t="shared" si="5"/>
        <v>3</v>
      </c>
      <c r="AF70" s="164"/>
      <c r="AG70" s="165"/>
      <c r="AH70" s="165"/>
      <c r="AI70" s="165">
        <v>3</v>
      </c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669000</v>
      </c>
      <c r="AV70" s="23">
        <f t="shared" si="6"/>
        <v>734930.875</v>
      </c>
      <c r="AW70" s="93" t="str">
        <f t="shared" si="7"/>
        <v>Credit is within Limit</v>
      </c>
      <c r="AX70" s="24" t="str">
        <f>IFERROR(IF(VLOOKUP(C70,'Overdue Credits'!$A:$F,6,0)&gt;2,"High Risk Customer",IF(VLOOKUP(C70,'Overdue Credits'!$A:$F,6,0)&gt;0,"Medium Risk Customer","Low Risk Customer")),"Low Risk Customer")</f>
        <v>Medium Risk Customer</v>
      </c>
      <c r="AY70" s="165" t="s">
        <v>1286</v>
      </c>
      <c r="AZ70" s="165"/>
    </row>
    <row r="71" spans="1:52" x14ac:dyDescent="0.35">
      <c r="A71" s="25">
        <v>64</v>
      </c>
      <c r="B71" s="25" t="s">
        <v>15</v>
      </c>
      <c r="C71" s="25" t="s">
        <v>781</v>
      </c>
      <c r="D71" s="25"/>
      <c r="E71" s="25" t="s">
        <v>782</v>
      </c>
      <c r="F71" s="25" t="s">
        <v>753</v>
      </c>
      <c r="G71" s="22">
        <f t="shared" si="4"/>
        <v>11</v>
      </c>
      <c r="H71" s="166"/>
      <c r="I71" s="166"/>
      <c r="J71" s="166">
        <v>9.5</v>
      </c>
      <c r="K71" s="166"/>
      <c r="L71" s="166">
        <v>0</v>
      </c>
      <c r="M71" s="166"/>
      <c r="N71" s="166"/>
      <c r="O71" s="166">
        <v>0</v>
      </c>
      <c r="P71" s="166"/>
      <c r="Q71" s="166"/>
      <c r="R71" s="166">
        <v>0.5</v>
      </c>
      <c r="S71" s="166">
        <v>0</v>
      </c>
      <c r="T71" s="166">
        <v>0</v>
      </c>
      <c r="U71" s="166">
        <v>0.125</v>
      </c>
      <c r="V71" s="166">
        <v>0.1</v>
      </c>
      <c r="W71" s="166">
        <v>0.65</v>
      </c>
      <c r="X71" s="166">
        <v>0.125</v>
      </c>
      <c r="Y71" s="166"/>
      <c r="Z71" s="173"/>
      <c r="AA71" s="173"/>
      <c r="AB71" s="173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2294000</v>
      </c>
      <c r="AE71" s="23">
        <f t="shared" si="5"/>
        <v>5</v>
      </c>
      <c r="AF71" s="164"/>
      <c r="AG71" s="165"/>
      <c r="AH71" s="165"/>
      <c r="AI71" s="165">
        <v>5</v>
      </c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1115000</v>
      </c>
      <c r="AV71" s="23">
        <f t="shared" si="6"/>
        <v>802900</v>
      </c>
      <c r="AW71" s="93" t="str">
        <f t="shared" si="7"/>
        <v>Credit is above Limit. Requires HOTM approval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5" t="s">
        <v>1286</v>
      </c>
      <c r="AZ71" s="165"/>
    </row>
    <row r="72" spans="1:52" x14ac:dyDescent="0.35">
      <c r="A72" s="25">
        <v>65</v>
      </c>
      <c r="B72" s="107" t="s">
        <v>15</v>
      </c>
      <c r="C72" s="107" t="s">
        <v>594</v>
      </c>
      <c r="D72" s="107"/>
      <c r="E72" s="107" t="s">
        <v>64</v>
      </c>
      <c r="F72" s="107" t="s">
        <v>752</v>
      </c>
      <c r="G72" s="109">
        <f t="shared" ref="G72:G103" si="8">SUM(H72:AB72)</f>
        <v>40</v>
      </c>
      <c r="H72" s="166"/>
      <c r="I72" s="166"/>
      <c r="J72" s="166">
        <v>29.75</v>
      </c>
      <c r="K72" s="166"/>
      <c r="L72" s="166">
        <v>3</v>
      </c>
      <c r="M72" s="166"/>
      <c r="N72" s="166"/>
      <c r="O72" s="166">
        <v>3</v>
      </c>
      <c r="P72" s="166"/>
      <c r="Q72" s="166"/>
      <c r="R72" s="166">
        <v>0.5</v>
      </c>
      <c r="S72" s="166">
        <v>0</v>
      </c>
      <c r="T72" s="166">
        <v>0</v>
      </c>
      <c r="U72" s="166">
        <v>0</v>
      </c>
      <c r="V72" s="166">
        <v>0.25</v>
      </c>
      <c r="W72" s="166">
        <v>1.5</v>
      </c>
      <c r="X72" s="166">
        <v>2</v>
      </c>
      <c r="Y72" s="166"/>
      <c r="Z72" s="167"/>
      <c r="AA72" s="167"/>
      <c r="AB72" s="173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8189750</v>
      </c>
      <c r="AE72" s="23">
        <f t="shared" ref="AE72:AE103" si="9">SUM(AF72:AT72)</f>
        <v>10.5</v>
      </c>
      <c r="AF72" s="164"/>
      <c r="AG72" s="165"/>
      <c r="AH72" s="165"/>
      <c r="AI72" s="165">
        <v>10.5</v>
      </c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2341500</v>
      </c>
      <c r="AV72" s="23">
        <f t="shared" ref="AV72:AV103" si="10">AC72*0.35</f>
        <v>2866412.5</v>
      </c>
      <c r="AW72" s="93" t="str">
        <f t="shared" ref="AW72:AW103" si="11">IF(AU72&gt;AV72,"Credit is above Limit. Requires HOTM approval",IF(AU72=0," ",IF(AV72&gt;=AU72,"Credit is within Limit","CheckInput")))</f>
        <v>Credit is within Limit</v>
      </c>
      <c r="AX72" s="24" t="str">
        <f>IFERROR(IF(VLOOKUP(C72,'Overdue Credits'!$A:$F,6,0)&gt;2,"High Risk Customer",IF(VLOOKUP(C72,'Overdue Credits'!$A:$F,6,0)&gt;0,"Medium Risk Customer","Low Risk Customer")),"Low Risk Customer")</f>
        <v>Medium Risk Customer</v>
      </c>
      <c r="AY72" s="165" t="s">
        <v>1286</v>
      </c>
      <c r="AZ72" s="165"/>
    </row>
    <row r="73" spans="1:52" x14ac:dyDescent="0.35">
      <c r="A73" s="25">
        <v>66</v>
      </c>
      <c r="B73" s="107" t="s">
        <v>15</v>
      </c>
      <c r="C73" s="107" t="s">
        <v>592</v>
      </c>
      <c r="D73" s="107"/>
      <c r="E73" s="107" t="s">
        <v>593</v>
      </c>
      <c r="F73" s="107" t="s">
        <v>752</v>
      </c>
      <c r="G73" s="22">
        <f t="shared" si="8"/>
        <v>40</v>
      </c>
      <c r="H73" s="167"/>
      <c r="I73" s="167"/>
      <c r="J73" s="167">
        <v>31</v>
      </c>
      <c r="K73" s="167"/>
      <c r="L73" s="167">
        <v>1.5</v>
      </c>
      <c r="M73" s="167"/>
      <c r="N73" s="167"/>
      <c r="O73" s="167">
        <v>1</v>
      </c>
      <c r="P73" s="167"/>
      <c r="Q73" s="167"/>
      <c r="R73" s="167">
        <v>1</v>
      </c>
      <c r="S73" s="167">
        <v>0</v>
      </c>
      <c r="T73" s="167">
        <v>0</v>
      </c>
      <c r="U73" s="167">
        <v>2</v>
      </c>
      <c r="V73" s="167">
        <v>0.5</v>
      </c>
      <c r="W73" s="167">
        <v>1</v>
      </c>
      <c r="X73" s="166">
        <v>2</v>
      </c>
      <c r="Y73" s="167"/>
      <c r="Z73" s="167"/>
      <c r="AA73" s="174"/>
      <c r="AB73" s="174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8096750</v>
      </c>
      <c r="AE73" s="23">
        <f t="shared" si="9"/>
        <v>11</v>
      </c>
      <c r="AF73" s="164"/>
      <c r="AG73" s="165"/>
      <c r="AH73" s="165"/>
      <c r="AI73" s="165">
        <v>11</v>
      </c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2453000</v>
      </c>
      <c r="AV73" s="23">
        <f t="shared" si="10"/>
        <v>2833862.5</v>
      </c>
      <c r="AW73" s="93" t="str">
        <f t="shared" si="11"/>
        <v>Credit is within Limit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5" t="s">
        <v>1286</v>
      </c>
      <c r="AZ73" s="165"/>
    </row>
    <row r="74" spans="1:52" x14ac:dyDescent="0.35">
      <c r="A74" s="25">
        <v>67</v>
      </c>
      <c r="B74" s="107" t="s">
        <v>15</v>
      </c>
      <c r="C74" s="107" t="s">
        <v>763</v>
      </c>
      <c r="D74" s="107"/>
      <c r="E74" s="107" t="s">
        <v>764</v>
      </c>
      <c r="F74" s="107" t="s">
        <v>753</v>
      </c>
      <c r="G74" s="22">
        <f t="shared" si="8"/>
        <v>18</v>
      </c>
      <c r="H74" s="166"/>
      <c r="I74" s="166"/>
      <c r="J74" s="166">
        <v>9.48</v>
      </c>
      <c r="K74" s="166"/>
      <c r="L74" s="166">
        <v>0</v>
      </c>
      <c r="M74" s="166"/>
      <c r="N74" s="166"/>
      <c r="O74" s="166">
        <v>0</v>
      </c>
      <c r="P74" s="166"/>
      <c r="Q74" s="166"/>
      <c r="R74" s="166">
        <v>0.47</v>
      </c>
      <c r="S74" s="166">
        <v>0</v>
      </c>
      <c r="T74" s="166">
        <v>0</v>
      </c>
      <c r="U74" s="166">
        <v>1.3</v>
      </c>
      <c r="V74" s="166">
        <v>2.5</v>
      </c>
      <c r="W74" s="166">
        <v>4</v>
      </c>
      <c r="X74" s="166">
        <v>0.25</v>
      </c>
      <c r="Y74" s="166"/>
      <c r="Z74" s="167"/>
      <c r="AA74" s="167"/>
      <c r="AB74" s="167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3015890</v>
      </c>
      <c r="AE74" s="23">
        <f t="shared" si="9"/>
        <v>4</v>
      </c>
      <c r="AF74" s="164"/>
      <c r="AG74" s="165"/>
      <c r="AH74" s="165"/>
      <c r="AI74" s="165">
        <v>4</v>
      </c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892000</v>
      </c>
      <c r="AV74" s="23">
        <f t="shared" si="10"/>
        <v>1055561.5</v>
      </c>
      <c r="AW74" s="93" t="str">
        <f t="shared" si="11"/>
        <v>Credit is within Limit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5" t="s">
        <v>1286</v>
      </c>
      <c r="AZ74" s="165"/>
    </row>
    <row r="75" spans="1:52" x14ac:dyDescent="0.35">
      <c r="A75" s="25">
        <v>68</v>
      </c>
      <c r="B75" s="107" t="s">
        <v>15</v>
      </c>
      <c r="C75" s="107" t="s">
        <v>568</v>
      </c>
      <c r="D75" s="107"/>
      <c r="E75" s="107" t="s">
        <v>569</v>
      </c>
      <c r="F75" s="107" t="s">
        <v>753</v>
      </c>
      <c r="G75" s="22">
        <f t="shared" si="8"/>
        <v>19.999999999999996</v>
      </c>
      <c r="H75" s="166"/>
      <c r="I75" s="166"/>
      <c r="J75" s="166">
        <v>14.225</v>
      </c>
      <c r="K75" s="166"/>
      <c r="L75" s="166">
        <v>1.2</v>
      </c>
      <c r="M75" s="166"/>
      <c r="N75" s="166"/>
      <c r="O75" s="166">
        <v>1</v>
      </c>
      <c r="P75" s="166"/>
      <c r="Q75" s="166"/>
      <c r="R75" s="166">
        <v>0.5</v>
      </c>
      <c r="S75" s="166">
        <v>0</v>
      </c>
      <c r="T75" s="166">
        <v>0</v>
      </c>
      <c r="U75" s="166">
        <v>0.25</v>
      </c>
      <c r="V75" s="166">
        <v>0.25</v>
      </c>
      <c r="W75" s="166">
        <v>2.3250000000000002</v>
      </c>
      <c r="X75" s="166">
        <v>0.25</v>
      </c>
      <c r="Y75" s="166"/>
      <c r="Z75" s="167"/>
      <c r="AA75" s="167"/>
      <c r="AB75" s="167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3932200</v>
      </c>
      <c r="AE75" s="23">
        <f t="shared" si="9"/>
        <v>6</v>
      </c>
      <c r="AF75" s="164"/>
      <c r="AG75" s="165"/>
      <c r="AH75" s="165"/>
      <c r="AI75" s="165">
        <v>6</v>
      </c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1338000</v>
      </c>
      <c r="AV75" s="23">
        <f t="shared" si="10"/>
        <v>1376270</v>
      </c>
      <c r="AW75" s="93" t="str">
        <f t="shared" si="11"/>
        <v>Credit is within Limit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5" t="s">
        <v>1286</v>
      </c>
      <c r="AZ75" s="165"/>
    </row>
    <row r="76" spans="1:52" x14ac:dyDescent="0.35">
      <c r="A76" s="25">
        <v>69</v>
      </c>
      <c r="B76" s="107" t="s">
        <v>15</v>
      </c>
      <c r="C76" s="107" t="s">
        <v>542</v>
      </c>
      <c r="D76" s="107"/>
      <c r="E76" s="107" t="s">
        <v>543</v>
      </c>
      <c r="F76" s="107" t="s">
        <v>752</v>
      </c>
      <c r="G76" s="22">
        <f t="shared" si="8"/>
        <v>80</v>
      </c>
      <c r="H76" s="166"/>
      <c r="I76" s="166"/>
      <c r="J76" s="166">
        <v>50.25</v>
      </c>
      <c r="K76" s="166"/>
      <c r="L76" s="166">
        <v>2</v>
      </c>
      <c r="M76" s="166"/>
      <c r="N76" s="166"/>
      <c r="O76" s="166">
        <v>5</v>
      </c>
      <c r="P76" s="166"/>
      <c r="Q76" s="166"/>
      <c r="R76" s="166">
        <v>3.9750000000000085</v>
      </c>
      <c r="S76" s="166">
        <v>0</v>
      </c>
      <c r="T76" s="166">
        <v>0</v>
      </c>
      <c r="U76" s="166">
        <v>1</v>
      </c>
      <c r="V76" s="166">
        <v>0.25</v>
      </c>
      <c r="W76" s="166">
        <v>7.4249999999999998</v>
      </c>
      <c r="X76" s="166">
        <v>10.1</v>
      </c>
      <c r="Y76" s="166"/>
      <c r="Z76" s="167"/>
      <c r="AA76" s="167"/>
      <c r="AB76" s="167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15404062.500000002</v>
      </c>
      <c r="AE76" s="23">
        <f t="shared" si="9"/>
        <v>21</v>
      </c>
      <c r="AF76" s="164"/>
      <c r="AG76" s="165"/>
      <c r="AH76" s="165"/>
      <c r="AI76" s="165">
        <v>21</v>
      </c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4683000</v>
      </c>
      <c r="AV76" s="23">
        <f t="shared" si="10"/>
        <v>5391421.875</v>
      </c>
      <c r="AW76" s="93" t="str">
        <f t="shared" si="11"/>
        <v>Credit is within Limit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165" t="s">
        <v>1286</v>
      </c>
      <c r="AZ76" s="165"/>
    </row>
    <row r="77" spans="1:52" x14ac:dyDescent="0.35">
      <c r="A77" s="25">
        <v>70</v>
      </c>
      <c r="B77" s="107" t="s">
        <v>15</v>
      </c>
      <c r="C77" s="107" t="s">
        <v>595</v>
      </c>
      <c r="D77" s="107"/>
      <c r="E77" s="107" t="s">
        <v>596</v>
      </c>
      <c r="F77" s="107" t="s">
        <v>753</v>
      </c>
      <c r="G77" s="22">
        <f t="shared" si="8"/>
        <v>0</v>
      </c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>
        <v>0</v>
      </c>
      <c r="S77" s="167"/>
      <c r="T77" s="167"/>
      <c r="U77" s="167"/>
      <c r="V77" s="167"/>
      <c r="W77" s="167"/>
      <c r="X77" s="166"/>
      <c r="Y77" s="167"/>
      <c r="Z77" s="167"/>
      <c r="AA77" s="167"/>
      <c r="AB77" s="167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9"/>
        <v>0</v>
      </c>
      <c r="AF77" s="164"/>
      <c r="AG77" s="165"/>
      <c r="AH77" s="165"/>
      <c r="AI77" s="165">
        <v>0</v>
      </c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93" t="str">
        <f t="shared" si="11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5" t="s">
        <v>1286</v>
      </c>
      <c r="AZ77" s="165"/>
    </row>
    <row r="78" spans="1:52" x14ac:dyDescent="0.35">
      <c r="A78" s="25">
        <v>71</v>
      </c>
      <c r="B78" s="107" t="s">
        <v>15</v>
      </c>
      <c r="C78" s="107" t="s">
        <v>590</v>
      </c>
      <c r="D78" s="107"/>
      <c r="E78" s="107" t="s">
        <v>591</v>
      </c>
      <c r="F78" s="107" t="s">
        <v>752</v>
      </c>
      <c r="G78" s="22">
        <f t="shared" si="8"/>
        <v>35</v>
      </c>
      <c r="H78" s="94"/>
      <c r="I78" s="166"/>
      <c r="J78" s="94">
        <v>30.5</v>
      </c>
      <c r="K78" s="94"/>
      <c r="L78" s="94">
        <v>0.63400000000000001</v>
      </c>
      <c r="M78" s="72"/>
      <c r="N78" s="72"/>
      <c r="O78" s="94">
        <v>0.63500000000000001</v>
      </c>
      <c r="P78" s="72"/>
      <c r="Q78" s="72"/>
      <c r="R78" s="94">
        <v>0.96000000000000196</v>
      </c>
      <c r="S78" s="94">
        <v>0</v>
      </c>
      <c r="T78" s="166">
        <v>0</v>
      </c>
      <c r="U78" s="94">
        <v>1.5999999999992555E-2</v>
      </c>
      <c r="V78" s="94">
        <v>0.25</v>
      </c>
      <c r="W78" s="94">
        <v>1.98</v>
      </c>
      <c r="X78" s="166">
        <v>2.5000000000005684E-2</v>
      </c>
      <c r="Y78" s="94"/>
      <c r="Z78" s="167"/>
      <c r="AA78" s="167"/>
      <c r="AB78" s="167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7379754.5</v>
      </c>
      <c r="AE78" s="23">
        <f t="shared" si="9"/>
        <v>10</v>
      </c>
      <c r="AF78" s="164"/>
      <c r="AG78" s="165"/>
      <c r="AH78" s="165"/>
      <c r="AI78" s="165">
        <v>10</v>
      </c>
      <c r="AJ78" s="165"/>
      <c r="AK78" s="165"/>
      <c r="AL78" s="163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2230000</v>
      </c>
      <c r="AV78" s="23">
        <f t="shared" si="10"/>
        <v>2582914.0749999997</v>
      </c>
      <c r="AW78" s="93" t="str">
        <f t="shared" si="11"/>
        <v>Credit is within Limit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5" t="s">
        <v>1286</v>
      </c>
      <c r="AZ78" s="165"/>
    </row>
    <row r="79" spans="1:52" x14ac:dyDescent="0.35">
      <c r="A79" s="25">
        <v>72</v>
      </c>
      <c r="B79" s="25" t="s">
        <v>15</v>
      </c>
      <c r="C79" s="25" t="s">
        <v>767</v>
      </c>
      <c r="D79" s="25"/>
      <c r="E79" s="25" t="s">
        <v>768</v>
      </c>
      <c r="F79" s="25" t="s">
        <v>753</v>
      </c>
      <c r="G79" s="22">
        <f t="shared" si="8"/>
        <v>11.995000000000001</v>
      </c>
      <c r="H79" s="166"/>
      <c r="I79" s="166"/>
      <c r="J79" s="166">
        <v>8.18</v>
      </c>
      <c r="K79" s="166"/>
      <c r="L79" s="166">
        <v>0</v>
      </c>
      <c r="M79" s="166"/>
      <c r="N79" s="166"/>
      <c r="O79" s="166">
        <v>0</v>
      </c>
      <c r="P79" s="166"/>
      <c r="Q79" s="166"/>
      <c r="R79" s="166">
        <v>2.14</v>
      </c>
      <c r="S79" s="166">
        <v>0</v>
      </c>
      <c r="T79" s="166">
        <v>0</v>
      </c>
      <c r="U79" s="166">
        <v>0.05</v>
      </c>
      <c r="V79" s="166">
        <v>0.15</v>
      </c>
      <c r="W79" s="166">
        <v>1.325</v>
      </c>
      <c r="X79" s="166">
        <v>0.15</v>
      </c>
      <c r="Y79" s="166"/>
      <c r="Z79" s="166"/>
      <c r="AA79" s="166"/>
      <c r="AB79" s="166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2290015</v>
      </c>
      <c r="AE79" s="23">
        <f t="shared" si="9"/>
        <v>3</v>
      </c>
      <c r="AF79" s="164"/>
      <c r="AG79" s="165"/>
      <c r="AH79" s="165"/>
      <c r="AI79" s="165">
        <v>3</v>
      </c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669000</v>
      </c>
      <c r="AV79" s="23">
        <f t="shared" si="10"/>
        <v>801505.25</v>
      </c>
      <c r="AW79" s="93" t="str">
        <f t="shared" si="11"/>
        <v>Credit is within Limit</v>
      </c>
      <c r="AX79" s="24" t="str">
        <f>IFERROR(IF(VLOOKUP(C79,'Overdue Credits'!$A:$F,6,0)&gt;2,"High Risk Customer",IF(VLOOKUP(C79,'Overdue Credits'!$A:$F,6,0)&gt;0,"Medium Risk Customer","Low Risk Customer")),"Low Risk Customer")</f>
        <v>Medium Risk Customer</v>
      </c>
      <c r="AY79" s="165" t="s">
        <v>1286</v>
      </c>
      <c r="AZ79" s="165"/>
    </row>
    <row r="80" spans="1:52" x14ac:dyDescent="0.35">
      <c r="A80" s="25">
        <v>73</v>
      </c>
      <c r="B80" s="25" t="s">
        <v>15</v>
      </c>
      <c r="C80" s="25" t="s">
        <v>771</v>
      </c>
      <c r="D80" s="25"/>
      <c r="E80" s="25" t="s">
        <v>772</v>
      </c>
      <c r="F80" s="25" t="s">
        <v>753</v>
      </c>
      <c r="G80" s="22">
        <f t="shared" si="8"/>
        <v>0</v>
      </c>
      <c r="H80" s="174"/>
      <c r="I80" s="174"/>
      <c r="J80" s="174">
        <v>0</v>
      </c>
      <c r="K80" s="174"/>
      <c r="L80" s="174">
        <v>0</v>
      </c>
      <c r="M80" s="174"/>
      <c r="N80" s="174"/>
      <c r="O80" s="174">
        <v>0</v>
      </c>
      <c r="P80" s="174"/>
      <c r="Q80" s="174"/>
      <c r="R80" s="174">
        <v>0</v>
      </c>
      <c r="S80" s="174">
        <v>0</v>
      </c>
      <c r="T80" s="174">
        <v>0</v>
      </c>
      <c r="U80" s="174">
        <v>0</v>
      </c>
      <c r="V80" s="174">
        <v>0</v>
      </c>
      <c r="W80" s="174">
        <v>0</v>
      </c>
      <c r="X80" s="166">
        <v>0</v>
      </c>
      <c r="Y80" s="174"/>
      <c r="Z80" s="174"/>
      <c r="AA80" s="167"/>
      <c r="AB80" s="166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9"/>
        <v>0</v>
      </c>
      <c r="AF80" s="164"/>
      <c r="AG80" s="165"/>
      <c r="AH80" s="165"/>
      <c r="AI80" s="165">
        <v>0</v>
      </c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93" t="str">
        <f t="shared" si="11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5" t="s">
        <v>1286</v>
      </c>
      <c r="AZ80" s="165"/>
    </row>
    <row r="81" spans="1:52" x14ac:dyDescent="0.35">
      <c r="A81" s="25">
        <v>74</v>
      </c>
      <c r="B81" s="25" t="s">
        <v>15</v>
      </c>
      <c r="C81" s="25" t="s">
        <v>574</v>
      </c>
      <c r="D81" s="25"/>
      <c r="E81" s="25" t="s">
        <v>575</v>
      </c>
      <c r="F81" s="25" t="s">
        <v>752</v>
      </c>
      <c r="G81" s="22">
        <f t="shared" si="8"/>
        <v>35</v>
      </c>
      <c r="H81" s="97"/>
      <c r="I81" s="166"/>
      <c r="J81" s="94">
        <v>26</v>
      </c>
      <c r="K81" s="97"/>
      <c r="L81" s="94">
        <v>0</v>
      </c>
      <c r="M81" s="184"/>
      <c r="N81" s="184"/>
      <c r="O81" s="94">
        <v>0.5</v>
      </c>
      <c r="P81" s="184"/>
      <c r="Q81" s="184"/>
      <c r="R81" s="94">
        <v>0.5</v>
      </c>
      <c r="S81" s="94">
        <v>0</v>
      </c>
      <c r="T81" s="166">
        <v>0</v>
      </c>
      <c r="U81" s="94">
        <v>1</v>
      </c>
      <c r="V81" s="97">
        <v>1</v>
      </c>
      <c r="W81" s="94">
        <v>5</v>
      </c>
      <c r="X81" s="166">
        <v>1</v>
      </c>
      <c r="Y81" s="97"/>
      <c r="Z81" s="184"/>
      <c r="AA81" s="174"/>
      <c r="AB81" s="175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6832750</v>
      </c>
      <c r="AE81" s="23">
        <f t="shared" si="9"/>
        <v>9</v>
      </c>
      <c r="AF81" s="185"/>
      <c r="AG81" s="186"/>
      <c r="AH81" s="186"/>
      <c r="AI81" s="186">
        <v>9</v>
      </c>
      <c r="AJ81" s="186"/>
      <c r="AK81" s="186"/>
      <c r="AL81" s="163"/>
      <c r="AM81" s="186"/>
      <c r="AN81" s="186"/>
      <c r="AO81" s="186"/>
      <c r="AP81" s="186"/>
      <c r="AQ81" s="186"/>
      <c r="AR81" s="186"/>
      <c r="AS81" s="186"/>
      <c r="AT81" s="186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2007000</v>
      </c>
      <c r="AV81" s="23">
        <f t="shared" si="10"/>
        <v>2391462.5</v>
      </c>
      <c r="AW81" s="93" t="str">
        <f t="shared" si="11"/>
        <v>Credit is within Limit</v>
      </c>
      <c r="AX81" s="24" t="str">
        <f>IFERROR(IF(VLOOKUP(C81,'Overdue Credits'!$A:$F,6,0)&gt;2,"High Risk Customer",IF(VLOOKUP(C81,'Overdue Credits'!$A:$F,6,0)&gt;0,"Medium Risk Customer","Low Risk Customer")),"Low Risk Customer")</f>
        <v>Medium Risk Customer</v>
      </c>
      <c r="AY81" s="165" t="s">
        <v>1286</v>
      </c>
      <c r="AZ81" s="165"/>
    </row>
    <row r="82" spans="1:52" x14ac:dyDescent="0.35">
      <c r="A82" s="25">
        <v>75</v>
      </c>
      <c r="B82" s="25" t="s">
        <v>15</v>
      </c>
      <c r="C82" s="25" t="s">
        <v>558</v>
      </c>
      <c r="D82" s="25"/>
      <c r="E82" s="25" t="s">
        <v>559</v>
      </c>
      <c r="F82" s="25" t="s">
        <v>753</v>
      </c>
      <c r="G82" s="22">
        <f t="shared" si="8"/>
        <v>0</v>
      </c>
      <c r="H82" s="169"/>
      <c r="I82" s="169"/>
      <c r="J82" s="170"/>
      <c r="K82" s="169"/>
      <c r="L82" s="169"/>
      <c r="M82" s="166"/>
      <c r="N82" s="166"/>
      <c r="O82" s="169"/>
      <c r="P82" s="166"/>
      <c r="Q82" s="166"/>
      <c r="R82" s="172"/>
      <c r="S82" s="172"/>
      <c r="T82" s="173"/>
      <c r="U82" s="169"/>
      <c r="V82" s="169"/>
      <c r="W82" s="171"/>
      <c r="X82" s="166"/>
      <c r="Y82" s="169"/>
      <c r="Z82" s="166"/>
      <c r="AA82" s="166"/>
      <c r="AB82" s="166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9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93" t="str">
        <f t="shared" si="11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5" t="s">
        <v>1286</v>
      </c>
      <c r="AZ82" s="165"/>
    </row>
    <row r="83" spans="1:52" x14ac:dyDescent="0.35">
      <c r="A83" s="25">
        <v>76</v>
      </c>
      <c r="B83" s="25" t="s">
        <v>15</v>
      </c>
      <c r="C83" s="25" t="s">
        <v>775</v>
      </c>
      <c r="D83" s="25"/>
      <c r="E83" s="25" t="s">
        <v>776</v>
      </c>
      <c r="F83" s="25" t="s">
        <v>752</v>
      </c>
      <c r="G83" s="22">
        <f t="shared" si="8"/>
        <v>35</v>
      </c>
      <c r="H83" s="97"/>
      <c r="I83" s="166"/>
      <c r="J83" s="97">
        <v>31.25</v>
      </c>
      <c r="K83" s="97"/>
      <c r="L83" s="97">
        <v>0.5</v>
      </c>
      <c r="M83" s="72"/>
      <c r="N83" s="72"/>
      <c r="O83" s="97">
        <v>0.5</v>
      </c>
      <c r="P83" s="167"/>
      <c r="Q83" s="167"/>
      <c r="R83" s="97">
        <v>1</v>
      </c>
      <c r="S83" s="97">
        <v>0</v>
      </c>
      <c r="T83" s="166">
        <v>0</v>
      </c>
      <c r="U83" s="97">
        <v>0</v>
      </c>
      <c r="V83" s="97">
        <v>0</v>
      </c>
      <c r="W83" s="97">
        <v>1.75</v>
      </c>
      <c r="X83" s="166">
        <v>0</v>
      </c>
      <c r="Y83" s="97"/>
      <c r="Z83" s="167"/>
      <c r="AA83" s="167"/>
      <c r="AB83" s="167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7451750</v>
      </c>
      <c r="AE83" s="23">
        <f t="shared" si="9"/>
        <v>10</v>
      </c>
      <c r="AF83" s="164"/>
      <c r="AG83" s="165"/>
      <c r="AH83" s="165"/>
      <c r="AI83" s="165">
        <v>10</v>
      </c>
      <c r="AJ83" s="165"/>
      <c r="AK83" s="165"/>
      <c r="AL83" s="163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2230000</v>
      </c>
      <c r="AV83" s="23">
        <f t="shared" si="10"/>
        <v>2608112.5</v>
      </c>
      <c r="AW83" s="93" t="str">
        <f t="shared" si="11"/>
        <v>Credit is within Limit</v>
      </c>
      <c r="AX83" s="24" t="str">
        <f>IFERROR(IF(VLOOKUP(C83,'Overdue Credits'!$A:$F,6,0)&gt;2,"High Risk Customer",IF(VLOOKUP(C83,'Overdue Credits'!$A:$F,6,0)&gt;0,"Medium Risk Customer","Low Risk Customer")),"Low Risk Customer")</f>
        <v>Medium Risk Customer</v>
      </c>
      <c r="AY83" s="165" t="s">
        <v>1286</v>
      </c>
      <c r="AZ83" s="165"/>
    </row>
    <row r="84" spans="1:52" x14ac:dyDescent="0.35">
      <c r="A84" s="25">
        <v>77</v>
      </c>
      <c r="B84" s="25" t="s">
        <v>15</v>
      </c>
      <c r="C84" s="25" t="s">
        <v>779</v>
      </c>
      <c r="D84" s="25"/>
      <c r="E84" s="25" t="s">
        <v>780</v>
      </c>
      <c r="F84" s="25" t="s">
        <v>753</v>
      </c>
      <c r="G84" s="22">
        <f t="shared" si="8"/>
        <v>0</v>
      </c>
      <c r="H84" s="72"/>
      <c r="I84" s="72"/>
      <c r="J84" s="72">
        <v>0</v>
      </c>
      <c r="K84" s="72"/>
      <c r="L84" s="72">
        <v>0</v>
      </c>
      <c r="M84" s="29"/>
      <c r="N84" s="29"/>
      <c r="O84" s="72">
        <v>0</v>
      </c>
      <c r="P84" s="29"/>
      <c r="Q84" s="29"/>
      <c r="R84" s="72">
        <v>0</v>
      </c>
      <c r="S84" s="72">
        <v>0</v>
      </c>
      <c r="T84" s="166">
        <v>0</v>
      </c>
      <c r="U84" s="72">
        <v>0</v>
      </c>
      <c r="V84" s="72">
        <v>0</v>
      </c>
      <c r="W84" s="72">
        <v>0</v>
      </c>
      <c r="X84" s="166">
        <v>0</v>
      </c>
      <c r="Y84" s="72"/>
      <c r="Z84" s="166"/>
      <c r="AA84" s="166"/>
      <c r="AB84" s="166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9"/>
        <v>0</v>
      </c>
      <c r="AF84" s="164"/>
      <c r="AG84" s="165"/>
      <c r="AH84" s="165"/>
      <c r="AI84" s="165">
        <v>0</v>
      </c>
      <c r="AJ84" s="165"/>
      <c r="AK84" s="165"/>
      <c r="AL84" s="163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93" t="str">
        <f t="shared" si="11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5" t="s">
        <v>1286</v>
      </c>
      <c r="AZ84" s="165"/>
    </row>
    <row r="85" spans="1:52" x14ac:dyDescent="0.35">
      <c r="A85" s="25">
        <v>78</v>
      </c>
      <c r="B85" s="25" t="s">
        <v>15</v>
      </c>
      <c r="C85" s="25" t="s">
        <v>773</v>
      </c>
      <c r="D85" s="25"/>
      <c r="E85" s="25" t="s">
        <v>774</v>
      </c>
      <c r="F85" s="25" t="s">
        <v>753</v>
      </c>
      <c r="G85" s="22">
        <f t="shared" si="8"/>
        <v>0</v>
      </c>
      <c r="H85" s="166"/>
      <c r="I85" s="166"/>
      <c r="J85" s="166">
        <v>0</v>
      </c>
      <c r="K85" s="166"/>
      <c r="L85" s="166">
        <v>0</v>
      </c>
      <c r="M85" s="166"/>
      <c r="N85" s="166"/>
      <c r="O85" s="166">
        <v>0</v>
      </c>
      <c r="P85" s="166"/>
      <c r="Q85" s="166"/>
      <c r="R85" s="166">
        <v>0</v>
      </c>
      <c r="S85" s="166">
        <v>0</v>
      </c>
      <c r="T85" s="166">
        <v>0</v>
      </c>
      <c r="U85" s="166">
        <v>0</v>
      </c>
      <c r="V85" s="166">
        <v>0</v>
      </c>
      <c r="W85" s="166">
        <v>0</v>
      </c>
      <c r="X85" s="166">
        <v>0</v>
      </c>
      <c r="Y85" s="166"/>
      <c r="Z85" s="166"/>
      <c r="AA85" s="166"/>
      <c r="AB85" s="166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9"/>
        <v>0</v>
      </c>
      <c r="AF85" s="164"/>
      <c r="AG85" s="165"/>
      <c r="AH85" s="165"/>
      <c r="AI85" s="165">
        <v>0</v>
      </c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93" t="str">
        <f t="shared" si="11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5" t="s">
        <v>1286</v>
      </c>
      <c r="AZ85" s="165"/>
    </row>
    <row r="86" spans="1:52" x14ac:dyDescent="0.35">
      <c r="A86" s="25">
        <v>79</v>
      </c>
      <c r="B86" s="25" t="s">
        <v>15</v>
      </c>
      <c r="C86" s="25" t="s">
        <v>765</v>
      </c>
      <c r="D86" s="25"/>
      <c r="E86" s="25" t="s">
        <v>766</v>
      </c>
      <c r="F86" s="25" t="s">
        <v>753</v>
      </c>
      <c r="G86" s="22">
        <f t="shared" si="8"/>
        <v>12</v>
      </c>
      <c r="H86" s="72"/>
      <c r="I86" s="72"/>
      <c r="J86" s="72">
        <v>10.58</v>
      </c>
      <c r="K86" s="72"/>
      <c r="L86" s="72">
        <v>0.42</v>
      </c>
      <c r="M86" s="29"/>
      <c r="N86" s="29"/>
      <c r="O86" s="72"/>
      <c r="P86" s="29"/>
      <c r="Q86" s="29"/>
      <c r="R86" s="72">
        <v>0</v>
      </c>
      <c r="S86" s="72"/>
      <c r="T86" s="166"/>
      <c r="U86" s="72"/>
      <c r="V86" s="72"/>
      <c r="W86" s="72"/>
      <c r="X86" s="166">
        <v>1</v>
      </c>
      <c r="Y86" s="72"/>
      <c r="Z86" s="166"/>
      <c r="AA86" s="166"/>
      <c r="AB86" s="166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2572530</v>
      </c>
      <c r="AE86" s="23">
        <f t="shared" si="9"/>
        <v>3</v>
      </c>
      <c r="AF86" s="164"/>
      <c r="AG86" s="165"/>
      <c r="AH86" s="165"/>
      <c r="AI86" s="165">
        <v>3</v>
      </c>
      <c r="AJ86" s="165"/>
      <c r="AK86" s="165"/>
      <c r="AL86" s="163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669000</v>
      </c>
      <c r="AV86" s="23">
        <f t="shared" si="10"/>
        <v>900385.5</v>
      </c>
      <c r="AW86" s="93" t="str">
        <f t="shared" si="11"/>
        <v>Credit is within Limit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5" t="s">
        <v>1286</v>
      </c>
      <c r="AZ86" s="165"/>
    </row>
    <row r="87" spans="1:52" x14ac:dyDescent="0.35">
      <c r="A87" s="25">
        <v>80</v>
      </c>
      <c r="B87" s="25" t="s">
        <v>15</v>
      </c>
      <c r="C87" s="25" t="s">
        <v>607</v>
      </c>
      <c r="D87" s="25"/>
      <c r="E87" s="25" t="s">
        <v>608</v>
      </c>
      <c r="F87" s="25" t="s">
        <v>753</v>
      </c>
      <c r="G87" s="22">
        <f t="shared" si="8"/>
        <v>12.004999999999999</v>
      </c>
      <c r="H87" s="72"/>
      <c r="I87" s="72"/>
      <c r="J87" s="72">
        <v>8.43</v>
      </c>
      <c r="K87" s="72"/>
      <c r="L87" s="72">
        <v>0.5</v>
      </c>
      <c r="M87" s="29"/>
      <c r="N87" s="29"/>
      <c r="O87" s="72">
        <v>0.5</v>
      </c>
      <c r="P87" s="29"/>
      <c r="Q87" s="29"/>
      <c r="R87" s="72">
        <v>0.75</v>
      </c>
      <c r="S87" s="72">
        <v>0</v>
      </c>
      <c r="T87" s="166">
        <v>0</v>
      </c>
      <c r="U87" s="72">
        <v>0</v>
      </c>
      <c r="V87" s="72">
        <v>0.25</v>
      </c>
      <c r="W87" s="72">
        <v>1.575</v>
      </c>
      <c r="X87" s="166">
        <v>0</v>
      </c>
      <c r="Y87" s="72"/>
      <c r="Z87" s="166"/>
      <c r="AA87" s="166"/>
      <c r="AB87" s="166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2337640</v>
      </c>
      <c r="AE87" s="23">
        <f t="shared" si="9"/>
        <v>3</v>
      </c>
      <c r="AF87" s="164"/>
      <c r="AG87" s="165"/>
      <c r="AH87" s="165"/>
      <c r="AI87" s="165">
        <v>3</v>
      </c>
      <c r="AJ87" s="165"/>
      <c r="AK87" s="165"/>
      <c r="AL87" s="163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669000</v>
      </c>
      <c r="AV87" s="23">
        <f t="shared" si="10"/>
        <v>818174</v>
      </c>
      <c r="AW87" s="93" t="str">
        <f t="shared" si="11"/>
        <v>Credit is within Limit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5" t="s">
        <v>1286</v>
      </c>
      <c r="AZ87" s="165"/>
    </row>
    <row r="88" spans="1:52" x14ac:dyDescent="0.35">
      <c r="A88" s="25">
        <v>81</v>
      </c>
      <c r="B88" s="25" t="s">
        <v>15</v>
      </c>
      <c r="C88" s="25" t="s">
        <v>777</v>
      </c>
      <c r="D88" s="25"/>
      <c r="E88" s="25" t="s">
        <v>778</v>
      </c>
      <c r="F88" s="25" t="s">
        <v>753</v>
      </c>
      <c r="G88" s="22">
        <f t="shared" si="8"/>
        <v>10.995000000000001</v>
      </c>
      <c r="H88" s="166"/>
      <c r="I88" s="166"/>
      <c r="J88" s="166">
        <v>8.18</v>
      </c>
      <c r="K88" s="166"/>
      <c r="L88" s="166">
        <v>0</v>
      </c>
      <c r="M88" s="166"/>
      <c r="N88" s="166"/>
      <c r="O88" s="166">
        <v>0</v>
      </c>
      <c r="P88" s="166"/>
      <c r="Q88" s="166"/>
      <c r="R88" s="166">
        <v>1.1399999999999999</v>
      </c>
      <c r="S88" s="166">
        <v>0</v>
      </c>
      <c r="T88" s="166">
        <v>0</v>
      </c>
      <c r="U88" s="166">
        <v>0.05</v>
      </c>
      <c r="V88" s="166">
        <v>0.15</v>
      </c>
      <c r="W88" s="166">
        <v>1.325</v>
      </c>
      <c r="X88" s="166">
        <v>0.15</v>
      </c>
      <c r="Y88" s="166"/>
      <c r="Z88" s="166"/>
      <c r="AA88" s="166"/>
      <c r="AB88" s="166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2157515</v>
      </c>
      <c r="AE88" s="23">
        <f t="shared" si="9"/>
        <v>3</v>
      </c>
      <c r="AF88" s="164"/>
      <c r="AG88" s="165"/>
      <c r="AH88" s="165"/>
      <c r="AI88" s="165">
        <v>3</v>
      </c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669000</v>
      </c>
      <c r="AV88" s="23">
        <f t="shared" si="10"/>
        <v>755130.25</v>
      </c>
      <c r="AW88" s="93" t="str">
        <f t="shared" si="11"/>
        <v>Credit is within Limit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5" t="s">
        <v>1286</v>
      </c>
      <c r="AZ88" s="165"/>
    </row>
    <row r="89" spans="1:52" x14ac:dyDescent="0.35">
      <c r="A89" s="25">
        <v>82</v>
      </c>
      <c r="B89" s="25" t="s">
        <v>15</v>
      </c>
      <c r="C89" s="25" t="s">
        <v>637</v>
      </c>
      <c r="D89" s="25"/>
      <c r="E89" s="25" t="s">
        <v>638</v>
      </c>
      <c r="F89" s="25" t="s">
        <v>753</v>
      </c>
      <c r="G89" s="22">
        <f t="shared" si="8"/>
        <v>0</v>
      </c>
      <c r="H89" s="173"/>
      <c r="I89" s="173"/>
      <c r="J89" s="173">
        <v>0</v>
      </c>
      <c r="K89" s="173"/>
      <c r="L89" s="173">
        <v>0</v>
      </c>
      <c r="M89" s="173"/>
      <c r="N89" s="173"/>
      <c r="O89" s="173">
        <v>0</v>
      </c>
      <c r="P89" s="173"/>
      <c r="Q89" s="173"/>
      <c r="R89" s="173">
        <v>0</v>
      </c>
      <c r="S89" s="173">
        <v>0</v>
      </c>
      <c r="T89" s="173">
        <v>0</v>
      </c>
      <c r="U89" s="173">
        <v>0</v>
      </c>
      <c r="V89" s="173">
        <v>0</v>
      </c>
      <c r="W89" s="173">
        <v>0</v>
      </c>
      <c r="X89" s="166">
        <v>0</v>
      </c>
      <c r="Y89" s="173"/>
      <c r="Z89" s="173"/>
      <c r="AA89" s="166"/>
      <c r="AB89" s="166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9"/>
        <v>0</v>
      </c>
      <c r="AF89" s="164"/>
      <c r="AG89" s="165"/>
      <c r="AH89" s="165"/>
      <c r="AI89" s="165">
        <v>0</v>
      </c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93" t="str">
        <f t="shared" si="11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High Risk Customer</v>
      </c>
      <c r="AY89" s="165" t="s">
        <v>1286</v>
      </c>
      <c r="AZ89" s="165"/>
    </row>
    <row r="90" spans="1:52" x14ac:dyDescent="0.35">
      <c r="A90" s="25">
        <v>83</v>
      </c>
      <c r="B90" s="25" t="s">
        <v>15</v>
      </c>
      <c r="C90" s="25" t="s">
        <v>1311</v>
      </c>
      <c r="D90" s="25"/>
      <c r="E90" s="25" t="s">
        <v>1312</v>
      </c>
      <c r="F90" s="25" t="s">
        <v>753</v>
      </c>
      <c r="G90" s="22">
        <f t="shared" si="8"/>
        <v>60</v>
      </c>
      <c r="H90" s="167"/>
      <c r="I90" s="167"/>
      <c r="J90" s="167">
        <v>49.05</v>
      </c>
      <c r="K90" s="167"/>
      <c r="L90" s="167">
        <v>0.75</v>
      </c>
      <c r="M90" s="167"/>
      <c r="N90" s="167"/>
      <c r="O90" s="167">
        <v>0.75</v>
      </c>
      <c r="P90" s="167"/>
      <c r="Q90" s="167"/>
      <c r="R90" s="167">
        <v>3.25</v>
      </c>
      <c r="S90" s="167">
        <v>0</v>
      </c>
      <c r="T90" s="167">
        <v>0</v>
      </c>
      <c r="U90" s="167">
        <v>0.5</v>
      </c>
      <c r="V90" s="167">
        <v>0.25</v>
      </c>
      <c r="W90" s="167">
        <v>3.75</v>
      </c>
      <c r="X90" s="166">
        <v>1.7</v>
      </c>
      <c r="Y90" s="167"/>
      <c r="Z90" s="166"/>
      <c r="AA90" s="166"/>
      <c r="AB90" s="166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12343900</v>
      </c>
      <c r="AE90" s="23">
        <f t="shared" si="9"/>
        <v>16</v>
      </c>
      <c r="AF90" s="164"/>
      <c r="AG90" s="165"/>
      <c r="AH90" s="165"/>
      <c r="AI90" s="165">
        <v>16</v>
      </c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3568000</v>
      </c>
      <c r="AV90" s="23">
        <f t="shared" si="10"/>
        <v>4320365</v>
      </c>
      <c r="AW90" s="93" t="str">
        <f t="shared" si="11"/>
        <v>Credit is within Limit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165" t="s">
        <v>1286</v>
      </c>
      <c r="AZ90" s="165"/>
    </row>
    <row r="91" spans="1:52" x14ac:dyDescent="0.35">
      <c r="A91" s="25">
        <v>84</v>
      </c>
      <c r="B91" s="25" t="s">
        <v>15</v>
      </c>
      <c r="C91" s="25" t="s">
        <v>1313</v>
      </c>
      <c r="D91" s="25"/>
      <c r="E91" s="25" t="s">
        <v>1315</v>
      </c>
      <c r="F91" s="25" t="s">
        <v>753</v>
      </c>
      <c r="G91" s="22">
        <f t="shared" si="8"/>
        <v>15</v>
      </c>
      <c r="H91" s="167"/>
      <c r="I91" s="167"/>
      <c r="J91" s="167">
        <v>9</v>
      </c>
      <c r="K91" s="167">
        <v>0</v>
      </c>
      <c r="L91" s="167">
        <v>0.5</v>
      </c>
      <c r="M91" s="167"/>
      <c r="N91" s="167"/>
      <c r="O91" s="167">
        <v>2</v>
      </c>
      <c r="P91" s="167"/>
      <c r="Q91" s="167"/>
      <c r="R91" s="167">
        <v>2</v>
      </c>
      <c r="S91" s="167">
        <v>0</v>
      </c>
      <c r="T91" s="167">
        <v>0</v>
      </c>
      <c r="U91" s="167">
        <v>0</v>
      </c>
      <c r="V91" s="167">
        <v>0</v>
      </c>
      <c r="W91" s="167">
        <v>0</v>
      </c>
      <c r="X91" s="166">
        <v>1.5</v>
      </c>
      <c r="Y91" s="167"/>
      <c r="Z91" s="173"/>
      <c r="AA91" s="166"/>
      <c r="AB91" s="166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2951000</v>
      </c>
      <c r="AE91" s="23">
        <f t="shared" si="9"/>
        <v>4.5999999999999996</v>
      </c>
      <c r="AF91" s="164"/>
      <c r="AG91" s="165"/>
      <c r="AH91" s="165"/>
      <c r="AI91" s="165">
        <v>4.5999999999999996</v>
      </c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1025799.9999999999</v>
      </c>
      <c r="AV91" s="23">
        <f t="shared" si="10"/>
        <v>1032849.9999999999</v>
      </c>
      <c r="AW91" s="93" t="str">
        <f t="shared" si="11"/>
        <v>Credit is within Limit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165" t="s">
        <v>1286</v>
      </c>
      <c r="AZ91" s="165"/>
    </row>
    <row r="92" spans="1:52" x14ac:dyDescent="0.35">
      <c r="A92" s="25">
        <v>85</v>
      </c>
      <c r="B92" s="25" t="s">
        <v>15</v>
      </c>
      <c r="C92" s="25" t="s">
        <v>1500</v>
      </c>
      <c r="D92" s="25"/>
      <c r="E92" s="25" t="s">
        <v>1316</v>
      </c>
      <c r="F92" s="25" t="s">
        <v>753</v>
      </c>
      <c r="G92" s="22">
        <f t="shared" si="8"/>
        <v>0</v>
      </c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>
        <v>0</v>
      </c>
      <c r="S92" s="173"/>
      <c r="T92" s="173"/>
      <c r="U92" s="173"/>
      <c r="V92" s="173"/>
      <c r="W92" s="173"/>
      <c r="X92" s="166"/>
      <c r="Y92" s="173"/>
      <c r="Z92" s="173"/>
      <c r="AA92" s="166"/>
      <c r="AB92" s="166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9"/>
        <v>0</v>
      </c>
      <c r="AF92" s="164"/>
      <c r="AG92" s="165"/>
      <c r="AH92" s="165"/>
      <c r="AI92" s="165">
        <v>0</v>
      </c>
      <c r="AJ92" s="165"/>
      <c r="AK92" s="165"/>
      <c r="AL92" s="116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93" t="str">
        <f t="shared" si="11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5" t="s">
        <v>1286</v>
      </c>
      <c r="AZ92" s="165"/>
    </row>
    <row r="93" spans="1:52" x14ac:dyDescent="0.35">
      <c r="A93" s="25">
        <v>86</v>
      </c>
      <c r="B93" s="25" t="s">
        <v>15</v>
      </c>
      <c r="C93" s="25" t="s">
        <v>1317</v>
      </c>
      <c r="D93" s="25"/>
      <c r="E93" s="25" t="s">
        <v>1318</v>
      </c>
      <c r="F93" s="25" t="s">
        <v>753</v>
      </c>
      <c r="G93" s="22">
        <f t="shared" si="8"/>
        <v>0</v>
      </c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>
        <v>0</v>
      </c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9"/>
        <v>0</v>
      </c>
      <c r="AF93" s="164"/>
      <c r="AG93" s="165"/>
      <c r="AH93" s="165"/>
      <c r="AI93" s="165">
        <v>0</v>
      </c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93" t="str">
        <f t="shared" si="11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12" t="s">
        <v>1286</v>
      </c>
      <c r="AZ93" s="112"/>
    </row>
    <row r="94" spans="1:52" x14ac:dyDescent="0.35">
      <c r="A94" s="25">
        <v>87</v>
      </c>
      <c r="B94" s="25" t="s">
        <v>15</v>
      </c>
      <c r="C94" s="25" t="s">
        <v>1419</v>
      </c>
      <c r="D94" s="25"/>
      <c r="E94" s="25" t="s">
        <v>1420</v>
      </c>
      <c r="F94" s="25" t="s">
        <v>752</v>
      </c>
      <c r="G94" s="22">
        <f t="shared" si="8"/>
        <v>35</v>
      </c>
      <c r="H94" s="97"/>
      <c r="I94" s="94"/>
      <c r="J94" s="94">
        <v>28</v>
      </c>
      <c r="K94" s="97"/>
      <c r="L94" s="94">
        <v>1.25</v>
      </c>
      <c r="M94" s="29"/>
      <c r="N94" s="29"/>
      <c r="O94" s="94">
        <v>1.25</v>
      </c>
      <c r="P94" s="29"/>
      <c r="Q94" s="29"/>
      <c r="R94" s="94">
        <v>1.75</v>
      </c>
      <c r="S94" s="94">
        <v>0</v>
      </c>
      <c r="T94" s="166">
        <v>0</v>
      </c>
      <c r="U94" s="94">
        <v>0.5</v>
      </c>
      <c r="V94" s="97">
        <v>0</v>
      </c>
      <c r="W94" s="94">
        <v>1.75</v>
      </c>
      <c r="X94" s="166">
        <v>0.5</v>
      </c>
      <c r="Y94" s="97"/>
      <c r="Z94" s="166"/>
      <c r="AA94" s="166"/>
      <c r="AB94" s="166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7198500</v>
      </c>
      <c r="AE94" s="23">
        <f t="shared" si="9"/>
        <v>10</v>
      </c>
      <c r="AF94" s="164"/>
      <c r="AG94" s="165"/>
      <c r="AH94" s="165"/>
      <c r="AI94" s="165">
        <v>10</v>
      </c>
      <c r="AJ94" s="165"/>
      <c r="AK94" s="165"/>
      <c r="AL94" s="163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2230000</v>
      </c>
      <c r="AV94" s="23">
        <f t="shared" si="10"/>
        <v>2519475</v>
      </c>
      <c r="AW94" s="93" t="str">
        <f t="shared" si="11"/>
        <v>Credit is within Limit</v>
      </c>
      <c r="AX94" s="24" t="str">
        <f>IFERROR(IF(VLOOKUP(C94,'Overdue Credits'!$A:$F,6,0)&gt;2,"High Risk Customer",IF(VLOOKUP(C94,'Overdue Credits'!$A:$F,6,0)&gt;0,"Medium Risk Customer","Low Risk Customer")),"Low Risk Customer")</f>
        <v>Medium Risk Customer</v>
      </c>
      <c r="AY94" s="165" t="s">
        <v>1286</v>
      </c>
      <c r="AZ94" s="165"/>
    </row>
    <row r="95" spans="1:52" x14ac:dyDescent="0.35">
      <c r="A95" s="25">
        <v>88</v>
      </c>
      <c r="B95" s="25" t="s">
        <v>15</v>
      </c>
      <c r="C95" s="25" t="s">
        <v>1501</v>
      </c>
      <c r="D95" s="25"/>
      <c r="E95" s="25" t="s">
        <v>1510</v>
      </c>
      <c r="F95" s="25" t="s">
        <v>753</v>
      </c>
      <c r="G95" s="22">
        <f t="shared" si="8"/>
        <v>0</v>
      </c>
      <c r="H95" s="72"/>
      <c r="I95" s="72"/>
      <c r="J95" s="72"/>
      <c r="K95" s="72"/>
      <c r="L95" s="167"/>
      <c r="M95" s="166"/>
      <c r="N95" s="166"/>
      <c r="O95" s="72"/>
      <c r="P95" s="166"/>
      <c r="Q95" s="166"/>
      <c r="R95" s="72"/>
      <c r="S95" s="215"/>
      <c r="T95" s="201"/>
      <c r="U95" s="72"/>
      <c r="V95" s="72"/>
      <c r="W95" s="72"/>
      <c r="X95" s="166"/>
      <c r="Y95" s="72"/>
      <c r="Z95" s="166"/>
      <c r="AA95" s="166"/>
      <c r="AB95" s="166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9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93" t="str">
        <f t="shared" si="11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165" t="s">
        <v>1286</v>
      </c>
      <c r="AZ95" s="165"/>
    </row>
    <row r="96" spans="1:52" x14ac:dyDescent="0.35">
      <c r="A96" s="25">
        <v>89</v>
      </c>
      <c r="B96" s="25" t="s">
        <v>15</v>
      </c>
      <c r="C96" s="25" t="s">
        <v>576</v>
      </c>
      <c r="D96" s="25"/>
      <c r="E96" s="25" t="s">
        <v>577</v>
      </c>
      <c r="F96" s="25" t="s">
        <v>753</v>
      </c>
      <c r="G96" s="22">
        <f t="shared" si="8"/>
        <v>0</v>
      </c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67"/>
      <c r="AB96" s="174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9"/>
        <v>0</v>
      </c>
      <c r="AF96" s="182"/>
      <c r="AG96" s="183"/>
      <c r="AH96" s="183"/>
      <c r="AI96" s="183"/>
      <c r="AJ96" s="183"/>
      <c r="AK96" s="183"/>
      <c r="AL96" s="183"/>
      <c r="AM96" s="183"/>
      <c r="AN96" s="183"/>
      <c r="AO96" s="183"/>
      <c r="AP96" s="183"/>
      <c r="AQ96" s="183"/>
      <c r="AR96" s="183"/>
      <c r="AS96" s="183"/>
      <c r="AT96" s="183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93" t="str">
        <f t="shared" si="11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High Risk Customer</v>
      </c>
      <c r="AY96" s="165" t="s">
        <v>1286</v>
      </c>
      <c r="AZ96" s="165"/>
    </row>
    <row r="97" spans="1:52" x14ac:dyDescent="0.35">
      <c r="A97" s="25">
        <v>90</v>
      </c>
      <c r="B97" s="25" t="s">
        <v>9</v>
      </c>
      <c r="C97" s="25" t="s">
        <v>1053</v>
      </c>
      <c r="D97" s="25"/>
      <c r="E97" s="25" t="s">
        <v>1054</v>
      </c>
      <c r="F97" s="107" t="s">
        <v>753</v>
      </c>
      <c r="G97" s="22">
        <f t="shared" si="8"/>
        <v>15</v>
      </c>
      <c r="H97" s="230"/>
      <c r="I97" s="230"/>
      <c r="J97" s="230">
        <v>0.6</v>
      </c>
      <c r="K97" s="230">
        <v>0</v>
      </c>
      <c r="L97" s="230">
        <v>2.4</v>
      </c>
      <c r="M97" s="230"/>
      <c r="N97" s="230">
        <v>0</v>
      </c>
      <c r="O97" s="230">
        <v>1</v>
      </c>
      <c r="P97" s="230">
        <v>1</v>
      </c>
      <c r="Q97" s="230">
        <v>0</v>
      </c>
      <c r="R97" s="230"/>
      <c r="S97" s="230"/>
      <c r="T97" s="230"/>
      <c r="U97" s="230">
        <v>0</v>
      </c>
      <c r="V97" s="230">
        <v>0</v>
      </c>
      <c r="W97" s="230">
        <v>0</v>
      </c>
      <c r="X97" s="230">
        <v>9</v>
      </c>
      <c r="Y97" s="230">
        <v>1</v>
      </c>
      <c r="Z97" s="230"/>
      <c r="AA97" s="72"/>
      <c r="AB97" s="140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2370100</v>
      </c>
      <c r="AE97" s="23">
        <f t="shared" si="9"/>
        <v>4.7</v>
      </c>
      <c r="AF97" s="160">
        <v>0</v>
      </c>
      <c r="AG97" s="161">
        <v>0</v>
      </c>
      <c r="AH97" s="161">
        <v>0.5</v>
      </c>
      <c r="AI97" s="161">
        <v>0</v>
      </c>
      <c r="AJ97" s="161">
        <v>0</v>
      </c>
      <c r="AK97" s="161">
        <v>0</v>
      </c>
      <c r="AL97" s="161">
        <v>2.5</v>
      </c>
      <c r="AM97" s="161">
        <v>0.2</v>
      </c>
      <c r="AN97" s="161"/>
      <c r="AO97" s="161">
        <v>0</v>
      </c>
      <c r="AP97" s="161">
        <v>0</v>
      </c>
      <c r="AQ97" s="161"/>
      <c r="AR97" s="161"/>
      <c r="AS97" s="161"/>
      <c r="AT97" s="161">
        <v>1.5</v>
      </c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663750</v>
      </c>
      <c r="AV97" s="23">
        <f t="shared" si="10"/>
        <v>829535</v>
      </c>
      <c r="AW97" s="93" t="str">
        <f t="shared" si="11"/>
        <v>Credit is within Limit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5" t="s">
        <v>1286</v>
      </c>
      <c r="AZ97" s="165"/>
    </row>
    <row r="98" spans="1:52" x14ac:dyDescent="0.35">
      <c r="A98" s="25">
        <v>91</v>
      </c>
      <c r="B98" s="25" t="s">
        <v>9</v>
      </c>
      <c r="C98" s="25" t="s">
        <v>791</v>
      </c>
      <c r="D98" s="25"/>
      <c r="E98" s="25" t="s">
        <v>792</v>
      </c>
      <c r="F98" s="107" t="s">
        <v>752</v>
      </c>
      <c r="G98" s="22">
        <f t="shared" si="8"/>
        <v>35.950000000000003</v>
      </c>
      <c r="H98" s="231"/>
      <c r="I98" s="231"/>
      <c r="J98" s="231">
        <v>2</v>
      </c>
      <c r="K98" s="231">
        <v>5</v>
      </c>
      <c r="L98" s="231">
        <v>1.2</v>
      </c>
      <c r="M98" s="231"/>
      <c r="N98" s="231">
        <v>0</v>
      </c>
      <c r="O98" s="231">
        <v>6</v>
      </c>
      <c r="P98" s="231">
        <v>2.5</v>
      </c>
      <c r="Q98" s="231">
        <v>0</v>
      </c>
      <c r="R98" s="231">
        <v>0.25</v>
      </c>
      <c r="S98" s="231"/>
      <c r="T98" s="231"/>
      <c r="U98" s="231">
        <v>1</v>
      </c>
      <c r="V98" s="231">
        <v>1</v>
      </c>
      <c r="W98" s="231">
        <v>1</v>
      </c>
      <c r="X98" s="231">
        <v>15</v>
      </c>
      <c r="Y98" s="231">
        <v>1</v>
      </c>
      <c r="Z98" s="231"/>
      <c r="AA98" s="72"/>
      <c r="AB98" s="140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5800525</v>
      </c>
      <c r="AE98" s="23">
        <f t="shared" si="9"/>
        <v>12</v>
      </c>
      <c r="AF98" s="160">
        <v>0</v>
      </c>
      <c r="AG98" s="161">
        <v>0</v>
      </c>
      <c r="AH98" s="161">
        <v>5</v>
      </c>
      <c r="AI98" s="161">
        <v>0</v>
      </c>
      <c r="AJ98" s="161">
        <v>0</v>
      </c>
      <c r="AK98" s="161">
        <v>0</v>
      </c>
      <c r="AL98" s="161">
        <v>0</v>
      </c>
      <c r="AM98" s="161">
        <v>0</v>
      </c>
      <c r="AN98" s="161"/>
      <c r="AO98" s="161">
        <v>0</v>
      </c>
      <c r="AP98" s="161">
        <v>0</v>
      </c>
      <c r="AQ98" s="161"/>
      <c r="AR98" s="161"/>
      <c r="AS98" s="161"/>
      <c r="AT98" s="161">
        <v>7</v>
      </c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1680000</v>
      </c>
      <c r="AV98" s="23">
        <f t="shared" si="10"/>
        <v>2030183.7499999998</v>
      </c>
      <c r="AW98" s="93" t="str">
        <f t="shared" si="11"/>
        <v>Credit is within Limit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13" t="s">
        <v>1286</v>
      </c>
      <c r="AZ98" s="113"/>
    </row>
    <row r="99" spans="1:52" x14ac:dyDescent="0.35">
      <c r="A99" s="25">
        <v>92</v>
      </c>
      <c r="B99" s="25" t="s">
        <v>9</v>
      </c>
      <c r="C99" s="25" t="s">
        <v>793</v>
      </c>
      <c r="D99" s="25"/>
      <c r="E99" s="25" t="s">
        <v>794</v>
      </c>
      <c r="F99" s="25" t="s">
        <v>752</v>
      </c>
      <c r="G99" s="22">
        <f t="shared" si="8"/>
        <v>36</v>
      </c>
      <c r="H99" s="231"/>
      <c r="I99" s="231"/>
      <c r="J99" s="231">
        <v>1</v>
      </c>
      <c r="K99" s="231">
        <v>1</v>
      </c>
      <c r="L99" s="231">
        <v>5.7</v>
      </c>
      <c r="M99" s="231"/>
      <c r="N99" s="231">
        <v>0</v>
      </c>
      <c r="O99" s="231">
        <v>6</v>
      </c>
      <c r="P99" s="231">
        <v>8</v>
      </c>
      <c r="Q99" s="231">
        <v>0</v>
      </c>
      <c r="R99" s="231">
        <v>0.5</v>
      </c>
      <c r="S99" s="231"/>
      <c r="T99" s="231"/>
      <c r="U99" s="231">
        <v>1</v>
      </c>
      <c r="V99" s="231">
        <v>1</v>
      </c>
      <c r="W99" s="231">
        <v>1.8</v>
      </c>
      <c r="X99" s="231">
        <v>10</v>
      </c>
      <c r="Y99" s="231">
        <v>0</v>
      </c>
      <c r="Z99" s="231"/>
      <c r="AA99" s="72"/>
      <c r="AB99" s="140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6093900</v>
      </c>
      <c r="AE99" s="23">
        <f t="shared" si="9"/>
        <v>15.600000000000001</v>
      </c>
      <c r="AF99" s="160">
        <v>0</v>
      </c>
      <c r="AG99" s="161">
        <v>0</v>
      </c>
      <c r="AH99" s="161">
        <v>4</v>
      </c>
      <c r="AI99" s="161">
        <v>0.5</v>
      </c>
      <c r="AJ99" s="161">
        <v>0</v>
      </c>
      <c r="AK99" s="161">
        <v>2</v>
      </c>
      <c r="AL99" s="161">
        <v>0</v>
      </c>
      <c r="AM99" s="161">
        <v>0.2</v>
      </c>
      <c r="AN99" s="161"/>
      <c r="AO99" s="161">
        <v>0.1</v>
      </c>
      <c r="AP99" s="161">
        <v>2</v>
      </c>
      <c r="AQ99" s="161"/>
      <c r="AR99" s="161"/>
      <c r="AS99" s="161"/>
      <c r="AT99" s="161">
        <v>6.8</v>
      </c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2124250</v>
      </c>
      <c r="AV99" s="23">
        <f t="shared" si="10"/>
        <v>2132865</v>
      </c>
      <c r="AW99" s="93" t="str">
        <f t="shared" si="11"/>
        <v>Credit is within Limit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13" t="s">
        <v>1286</v>
      </c>
      <c r="AZ99" s="113"/>
    </row>
    <row r="100" spans="1:52" x14ac:dyDescent="0.35">
      <c r="A100" s="25">
        <v>93</v>
      </c>
      <c r="B100" s="25" t="s">
        <v>9</v>
      </c>
      <c r="C100" s="25" t="s">
        <v>687</v>
      </c>
      <c r="D100" s="25"/>
      <c r="E100" s="25" t="s">
        <v>1115</v>
      </c>
      <c r="F100" s="25" t="s">
        <v>752</v>
      </c>
      <c r="G100" s="22">
        <f t="shared" si="8"/>
        <v>35</v>
      </c>
      <c r="H100" s="230"/>
      <c r="I100" s="230"/>
      <c r="J100" s="231">
        <v>1</v>
      </c>
      <c r="K100" s="231">
        <v>1</v>
      </c>
      <c r="L100" s="231">
        <v>0.2</v>
      </c>
      <c r="M100" s="231"/>
      <c r="N100" s="231">
        <v>2</v>
      </c>
      <c r="O100" s="231">
        <v>7</v>
      </c>
      <c r="P100" s="231">
        <v>3</v>
      </c>
      <c r="Q100" s="231">
        <v>0</v>
      </c>
      <c r="R100" s="231">
        <v>1</v>
      </c>
      <c r="S100" s="231"/>
      <c r="T100" s="231"/>
      <c r="U100" s="231">
        <v>1</v>
      </c>
      <c r="V100" s="231">
        <v>1</v>
      </c>
      <c r="W100" s="231">
        <v>2.8</v>
      </c>
      <c r="X100" s="231">
        <v>14</v>
      </c>
      <c r="Y100" s="231">
        <v>1</v>
      </c>
      <c r="Z100" s="231"/>
      <c r="AA100" s="72"/>
      <c r="AB100" s="140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5426400</v>
      </c>
      <c r="AE100" s="23">
        <f t="shared" si="9"/>
        <v>11.3</v>
      </c>
      <c r="AF100" s="160">
        <v>0</v>
      </c>
      <c r="AG100" s="161">
        <v>0</v>
      </c>
      <c r="AH100" s="161">
        <v>4.3</v>
      </c>
      <c r="AI100" s="161">
        <v>0</v>
      </c>
      <c r="AJ100" s="161">
        <v>0</v>
      </c>
      <c r="AK100" s="161">
        <v>0</v>
      </c>
      <c r="AL100" s="161">
        <v>0.5</v>
      </c>
      <c r="AM100" s="161">
        <v>0</v>
      </c>
      <c r="AN100" s="161"/>
      <c r="AO100" s="161">
        <v>1.3</v>
      </c>
      <c r="AP100" s="161">
        <v>0.2</v>
      </c>
      <c r="AQ100" s="161"/>
      <c r="AR100" s="161"/>
      <c r="AS100" s="161"/>
      <c r="AT100" s="161">
        <v>5</v>
      </c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1607200</v>
      </c>
      <c r="AV100" s="23">
        <f t="shared" si="10"/>
        <v>1899239.9999999998</v>
      </c>
      <c r="AW100" s="93" t="str">
        <f t="shared" si="11"/>
        <v>Credit is within Limit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5" t="s">
        <v>1290</v>
      </c>
      <c r="AZ100" s="165"/>
    </row>
    <row r="101" spans="1:52" x14ac:dyDescent="0.35">
      <c r="A101" s="25">
        <v>94</v>
      </c>
      <c r="B101" s="25" t="s">
        <v>9</v>
      </c>
      <c r="C101" s="25" t="s">
        <v>808</v>
      </c>
      <c r="D101" s="25"/>
      <c r="E101" s="25" t="s">
        <v>1035</v>
      </c>
      <c r="F101" s="25" t="s">
        <v>753</v>
      </c>
      <c r="G101" s="22">
        <f t="shared" si="8"/>
        <v>0</v>
      </c>
      <c r="H101" s="147"/>
      <c r="I101" s="147"/>
      <c r="J101" s="148"/>
      <c r="K101" s="147"/>
      <c r="L101" s="147"/>
      <c r="M101" s="147"/>
      <c r="N101" s="147"/>
      <c r="O101" s="147"/>
      <c r="P101" s="147"/>
      <c r="Q101" s="147"/>
      <c r="R101" s="149"/>
      <c r="S101" s="149"/>
      <c r="T101" s="149"/>
      <c r="U101" s="147"/>
      <c r="V101" s="147"/>
      <c r="W101" s="146"/>
      <c r="X101" s="146"/>
      <c r="Y101" s="146"/>
      <c r="Z101" s="146"/>
      <c r="AA101" s="154"/>
      <c r="AB101" s="155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9"/>
        <v>0</v>
      </c>
      <c r="AF101" s="160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93" t="str">
        <f t="shared" si="11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High Risk Customer</v>
      </c>
      <c r="AY101" s="165" t="s">
        <v>1290</v>
      </c>
      <c r="AZ101" s="165"/>
    </row>
    <row r="102" spans="1:52" x14ac:dyDescent="0.35">
      <c r="A102" s="25">
        <v>95</v>
      </c>
      <c r="B102" s="25" t="s">
        <v>9</v>
      </c>
      <c r="C102" s="25" t="s">
        <v>540</v>
      </c>
      <c r="D102" s="25"/>
      <c r="E102" s="25" t="s">
        <v>541</v>
      </c>
      <c r="F102" s="25" t="s">
        <v>833</v>
      </c>
      <c r="G102" s="22">
        <f t="shared" si="8"/>
        <v>50</v>
      </c>
      <c r="H102" s="147"/>
      <c r="I102" s="150"/>
      <c r="J102" s="150">
        <v>2</v>
      </c>
      <c r="K102" s="147">
        <v>2.25</v>
      </c>
      <c r="L102" s="150">
        <v>1</v>
      </c>
      <c r="M102" s="150"/>
      <c r="N102" s="150">
        <v>2.25</v>
      </c>
      <c r="O102" s="150">
        <v>6</v>
      </c>
      <c r="P102" s="150"/>
      <c r="Q102" s="150">
        <v>0.25</v>
      </c>
      <c r="R102" s="150">
        <v>2</v>
      </c>
      <c r="S102" s="150"/>
      <c r="T102" s="150"/>
      <c r="U102" s="150">
        <v>1.25</v>
      </c>
      <c r="V102" s="147">
        <v>2</v>
      </c>
      <c r="W102" s="150">
        <v>3</v>
      </c>
      <c r="X102" s="147">
        <v>15</v>
      </c>
      <c r="Y102" s="147">
        <v>13</v>
      </c>
      <c r="Z102" s="147"/>
      <c r="AA102" s="156"/>
      <c r="AB102" s="157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6850500</v>
      </c>
      <c r="AE102" s="23">
        <f t="shared" si="9"/>
        <v>13.3</v>
      </c>
      <c r="AF102" s="161"/>
      <c r="AG102" s="161">
        <v>0.25</v>
      </c>
      <c r="AH102" s="161">
        <v>3</v>
      </c>
      <c r="AI102" s="161">
        <v>1</v>
      </c>
      <c r="AJ102" s="161"/>
      <c r="AK102" s="161">
        <v>0.25</v>
      </c>
      <c r="AL102" s="161">
        <v>5</v>
      </c>
      <c r="AM102" s="161">
        <v>1.3</v>
      </c>
      <c r="AN102" s="161"/>
      <c r="AO102" s="161">
        <v>1.25</v>
      </c>
      <c r="AP102" s="161">
        <v>1.25</v>
      </c>
      <c r="AQ102" s="161"/>
      <c r="AR102" s="161"/>
      <c r="AS102" s="161"/>
      <c r="AT102" s="161">
        <v>0</v>
      </c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2121875</v>
      </c>
      <c r="AV102" s="23">
        <f t="shared" si="10"/>
        <v>2397675</v>
      </c>
      <c r="AW102" s="93" t="str">
        <f t="shared" si="11"/>
        <v>Credit is within Limit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5" t="s">
        <v>1286</v>
      </c>
      <c r="AZ102" s="165"/>
    </row>
    <row r="103" spans="1:52" x14ac:dyDescent="0.35">
      <c r="A103" s="25">
        <v>96</v>
      </c>
      <c r="B103" s="25" t="s">
        <v>9</v>
      </c>
      <c r="C103" s="25" t="s">
        <v>538</v>
      </c>
      <c r="D103" s="25"/>
      <c r="E103" s="25" t="s">
        <v>539</v>
      </c>
      <c r="F103" s="25" t="s">
        <v>752</v>
      </c>
      <c r="G103" s="22">
        <f t="shared" si="8"/>
        <v>35</v>
      </c>
      <c r="H103" s="150"/>
      <c r="I103" s="150"/>
      <c r="J103" s="150">
        <v>0.1</v>
      </c>
      <c r="K103" s="150">
        <v>0.25</v>
      </c>
      <c r="L103" s="150">
        <v>0.1</v>
      </c>
      <c r="M103" s="150"/>
      <c r="N103" s="150">
        <v>1</v>
      </c>
      <c r="O103" s="150">
        <v>9.8000000000000007</v>
      </c>
      <c r="P103" s="150"/>
      <c r="Q103" s="150">
        <v>0.15</v>
      </c>
      <c r="R103" s="150">
        <v>3</v>
      </c>
      <c r="S103" s="150"/>
      <c r="T103" s="150"/>
      <c r="U103" s="150">
        <v>0.25</v>
      </c>
      <c r="V103" s="150">
        <v>0.1</v>
      </c>
      <c r="W103" s="150">
        <v>0.25</v>
      </c>
      <c r="X103" s="150">
        <v>18</v>
      </c>
      <c r="Y103" s="150">
        <v>2</v>
      </c>
      <c r="Z103" s="150"/>
      <c r="AA103" s="156"/>
      <c r="AB103" s="157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5445575</v>
      </c>
      <c r="AE103" s="23">
        <f t="shared" si="9"/>
        <v>10.6</v>
      </c>
      <c r="AF103" s="161"/>
      <c r="AG103" s="161">
        <v>0.15</v>
      </c>
      <c r="AH103" s="161">
        <v>1</v>
      </c>
      <c r="AI103" s="161">
        <v>1</v>
      </c>
      <c r="AJ103" s="161"/>
      <c r="AK103" s="161">
        <v>0.25</v>
      </c>
      <c r="AL103" s="161">
        <v>5</v>
      </c>
      <c r="AM103" s="161">
        <v>2</v>
      </c>
      <c r="AN103" s="161"/>
      <c r="AO103" s="161">
        <v>1</v>
      </c>
      <c r="AP103" s="161">
        <v>0.2</v>
      </c>
      <c r="AQ103" s="161"/>
      <c r="AR103" s="161"/>
      <c r="AS103" s="161"/>
      <c r="AT103" s="161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1692000</v>
      </c>
      <c r="AV103" s="23">
        <f t="shared" si="10"/>
        <v>1905951.2499999998</v>
      </c>
      <c r="AW103" s="93" t="str">
        <f t="shared" si="11"/>
        <v>Credit is within Limit</v>
      </c>
      <c r="AX103" s="24" t="str">
        <f>IFERROR(IF(VLOOKUP(C103,'Overdue Credits'!$A:$F,6,0)&gt;2,"High Risk Customer",IF(VLOOKUP(C103,'Overdue Credits'!$A:$F,6,0)&gt;0,"Medium Risk Customer","Low Risk Customer")),"Low Risk Customer")</f>
        <v>Medium Risk Customer</v>
      </c>
      <c r="AY103" s="165" t="s">
        <v>1286</v>
      </c>
      <c r="AZ103" s="165"/>
    </row>
    <row r="104" spans="1:52" x14ac:dyDescent="0.35">
      <c r="A104" s="25">
        <v>97</v>
      </c>
      <c r="B104" s="25" t="s">
        <v>9</v>
      </c>
      <c r="C104" s="25" t="s">
        <v>802</v>
      </c>
      <c r="D104" s="25"/>
      <c r="E104" s="25" t="s">
        <v>803</v>
      </c>
      <c r="F104" s="25" t="s">
        <v>833</v>
      </c>
      <c r="G104" s="22">
        <f t="shared" ref="G104:G136" si="12">SUM(H104:AB104)</f>
        <v>100.03999999999999</v>
      </c>
      <c r="H104" s="231"/>
      <c r="I104" s="231"/>
      <c r="J104" s="231">
        <v>1</v>
      </c>
      <c r="K104" s="231">
        <v>5</v>
      </c>
      <c r="L104" s="231">
        <v>1.4</v>
      </c>
      <c r="M104" s="231"/>
      <c r="N104" s="231">
        <v>0</v>
      </c>
      <c r="O104" s="231">
        <v>8</v>
      </c>
      <c r="P104" s="231">
        <v>12</v>
      </c>
      <c r="Q104" s="231">
        <v>0</v>
      </c>
      <c r="R104" s="231">
        <v>0.8</v>
      </c>
      <c r="S104" s="146"/>
      <c r="T104" s="231"/>
      <c r="U104" s="231">
        <v>1</v>
      </c>
      <c r="V104" s="231">
        <v>0.04</v>
      </c>
      <c r="W104" s="231">
        <v>0.8</v>
      </c>
      <c r="X104" s="231">
        <v>34</v>
      </c>
      <c r="Y104" s="231">
        <v>36</v>
      </c>
      <c r="Z104" s="231"/>
      <c r="AA104" s="72"/>
      <c r="AB104" s="140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14626500</v>
      </c>
      <c r="AE104" s="23">
        <f t="shared" ref="AE104:AE136" si="13">SUM(AF104:AT104)</f>
        <v>31.6</v>
      </c>
      <c r="AF104" s="160">
        <v>0</v>
      </c>
      <c r="AG104" s="161">
        <v>0</v>
      </c>
      <c r="AH104" s="161">
        <v>14</v>
      </c>
      <c r="AI104" s="161">
        <v>0</v>
      </c>
      <c r="AJ104" s="161">
        <v>0</v>
      </c>
      <c r="AK104" s="161">
        <v>1.5</v>
      </c>
      <c r="AL104" s="161">
        <v>2</v>
      </c>
      <c r="AM104" s="161">
        <v>0</v>
      </c>
      <c r="AN104" s="161"/>
      <c r="AO104" s="161">
        <v>0</v>
      </c>
      <c r="AP104" s="161">
        <v>4.0999999999999996</v>
      </c>
      <c r="AQ104" s="161"/>
      <c r="AR104" s="161"/>
      <c r="AS104" s="161"/>
      <c r="AT104" s="161">
        <v>10</v>
      </c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4648250</v>
      </c>
      <c r="AV104" s="23">
        <f t="shared" ref="AV104:AV136" si="14">AC104*0.35</f>
        <v>5119275</v>
      </c>
      <c r="AW104" s="93" t="str">
        <f t="shared" ref="AW104:AW136" si="15">IF(AU104&gt;AV104,"Credit is above Limit. Requires HOTM approval",IF(AU104=0," ",IF(AV104&gt;=AU104,"Credit is within Limit","CheckInput")))</f>
        <v>Credit is within Limit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165" t="s">
        <v>1290</v>
      </c>
      <c r="AZ104" s="165"/>
    </row>
    <row r="105" spans="1:52" x14ac:dyDescent="0.35">
      <c r="A105" s="25">
        <v>98</v>
      </c>
      <c r="B105" s="25" t="s">
        <v>9</v>
      </c>
      <c r="C105" s="25" t="s">
        <v>744</v>
      </c>
      <c r="D105" s="25"/>
      <c r="E105" s="25" t="s">
        <v>795</v>
      </c>
      <c r="F105" s="25" t="s">
        <v>752</v>
      </c>
      <c r="G105" s="22">
        <f t="shared" si="12"/>
        <v>36</v>
      </c>
      <c r="H105" s="231"/>
      <c r="I105" s="231"/>
      <c r="J105" s="231">
        <v>1</v>
      </c>
      <c r="K105" s="231">
        <v>1</v>
      </c>
      <c r="L105" s="231">
        <v>1.4</v>
      </c>
      <c r="M105" s="231"/>
      <c r="N105" s="231">
        <v>0</v>
      </c>
      <c r="O105" s="231">
        <v>3</v>
      </c>
      <c r="P105" s="231">
        <v>5</v>
      </c>
      <c r="Q105" s="231">
        <v>0</v>
      </c>
      <c r="R105" s="231">
        <v>0.28000000000000003</v>
      </c>
      <c r="S105" s="146"/>
      <c r="T105" s="231"/>
      <c r="U105" s="231">
        <v>1</v>
      </c>
      <c r="V105" s="231">
        <v>3.52</v>
      </c>
      <c r="W105" s="231">
        <v>2.2000000000000002</v>
      </c>
      <c r="X105" s="231">
        <v>12.8</v>
      </c>
      <c r="Y105" s="231">
        <v>4.8</v>
      </c>
      <c r="Z105" s="231"/>
      <c r="AA105" s="72"/>
      <c r="AB105" s="140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5445000</v>
      </c>
      <c r="AE105" s="23">
        <f t="shared" si="13"/>
        <v>11.2</v>
      </c>
      <c r="AF105" s="160">
        <v>0</v>
      </c>
      <c r="AG105" s="161">
        <v>0</v>
      </c>
      <c r="AH105" s="161">
        <v>3.3</v>
      </c>
      <c r="AI105" s="161">
        <v>0</v>
      </c>
      <c r="AJ105" s="161">
        <v>0</v>
      </c>
      <c r="AK105" s="161">
        <v>0.5</v>
      </c>
      <c r="AL105" s="161">
        <v>1</v>
      </c>
      <c r="AM105" s="161">
        <v>1.4</v>
      </c>
      <c r="AN105" s="161"/>
      <c r="AO105" s="161">
        <v>1</v>
      </c>
      <c r="AP105" s="161">
        <v>1</v>
      </c>
      <c r="AQ105" s="161"/>
      <c r="AR105" s="161"/>
      <c r="AS105" s="161"/>
      <c r="AT105" s="161">
        <v>3</v>
      </c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1614450</v>
      </c>
      <c r="AV105" s="23">
        <f t="shared" si="14"/>
        <v>1905749.9999999998</v>
      </c>
      <c r="AW105" s="93" t="str">
        <f t="shared" si="15"/>
        <v>Credit is within Limit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5" t="s">
        <v>1290</v>
      </c>
      <c r="AZ105" s="165"/>
    </row>
    <row r="106" spans="1:52" x14ac:dyDescent="0.35">
      <c r="A106" s="25">
        <v>99</v>
      </c>
      <c r="B106" s="25" t="s">
        <v>9</v>
      </c>
      <c r="C106" s="25" t="s">
        <v>804</v>
      </c>
      <c r="D106" s="25"/>
      <c r="E106" s="25" t="s">
        <v>805</v>
      </c>
      <c r="F106" s="25" t="s">
        <v>753</v>
      </c>
      <c r="G106" s="22">
        <f t="shared" si="12"/>
        <v>0</v>
      </c>
      <c r="H106" s="231"/>
      <c r="I106" s="231"/>
      <c r="J106" s="231"/>
      <c r="K106" s="231"/>
      <c r="L106" s="231"/>
      <c r="M106" s="231"/>
      <c r="N106" s="231"/>
      <c r="O106" s="231"/>
      <c r="P106" s="231"/>
      <c r="Q106" s="231"/>
      <c r="R106" s="231"/>
      <c r="S106" s="146"/>
      <c r="T106" s="231"/>
      <c r="U106" s="231"/>
      <c r="V106" s="231"/>
      <c r="W106" s="231"/>
      <c r="X106" s="231"/>
      <c r="Y106" s="231"/>
      <c r="Z106" s="231"/>
      <c r="AA106" s="72"/>
      <c r="AB106" s="140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3"/>
        <v>0</v>
      </c>
      <c r="AF106" s="177"/>
      <c r="AG106" s="178"/>
      <c r="AH106" s="178"/>
      <c r="AI106" s="178"/>
      <c r="AJ106" s="178"/>
      <c r="AK106" s="178"/>
      <c r="AL106" s="178"/>
      <c r="AM106" s="178"/>
      <c r="AN106" s="178"/>
      <c r="AO106" s="178"/>
      <c r="AP106" s="178"/>
      <c r="AQ106" s="178"/>
      <c r="AR106" s="178"/>
      <c r="AS106" s="178"/>
      <c r="AT106" s="178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4"/>
        <v>0</v>
      </c>
      <c r="AW106" s="93" t="str">
        <f t="shared" si="15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165" t="s">
        <v>1291</v>
      </c>
      <c r="AZ106" s="165"/>
    </row>
    <row r="107" spans="1:52" x14ac:dyDescent="0.35">
      <c r="A107" s="25">
        <v>100</v>
      </c>
      <c r="B107" s="25" t="s">
        <v>9</v>
      </c>
      <c r="C107" s="25" t="s">
        <v>787</v>
      </c>
      <c r="D107" s="25"/>
      <c r="E107" s="25" t="s">
        <v>788</v>
      </c>
      <c r="F107" s="25" t="s">
        <v>753</v>
      </c>
      <c r="G107" s="22">
        <f t="shared" si="12"/>
        <v>12.02</v>
      </c>
      <c r="H107" s="231"/>
      <c r="I107" s="231"/>
      <c r="J107" s="231">
        <v>0.1</v>
      </c>
      <c r="K107" s="231">
        <v>1.2</v>
      </c>
      <c r="L107" s="231">
        <v>0.06</v>
      </c>
      <c r="M107" s="231"/>
      <c r="N107" s="231">
        <v>0</v>
      </c>
      <c r="O107" s="231">
        <v>5.2</v>
      </c>
      <c r="P107" s="231">
        <v>2.76</v>
      </c>
      <c r="Q107" s="231">
        <v>0</v>
      </c>
      <c r="R107" s="231">
        <v>0.2</v>
      </c>
      <c r="S107" s="146"/>
      <c r="T107" s="231"/>
      <c r="U107" s="231">
        <v>0</v>
      </c>
      <c r="V107" s="231">
        <v>0.2</v>
      </c>
      <c r="W107" s="231">
        <v>0.4</v>
      </c>
      <c r="X107" s="231">
        <v>1.5</v>
      </c>
      <c r="Y107" s="231">
        <v>0.4</v>
      </c>
      <c r="Z107" s="231"/>
      <c r="AA107" s="72"/>
      <c r="AB107" s="140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2172500</v>
      </c>
      <c r="AE107" s="23">
        <f t="shared" si="13"/>
        <v>0</v>
      </c>
      <c r="AF107" s="177"/>
      <c r="AG107" s="178"/>
      <c r="AH107" s="178">
        <v>0</v>
      </c>
      <c r="AI107" s="178"/>
      <c r="AJ107" s="178"/>
      <c r="AK107" s="178"/>
      <c r="AL107" s="178"/>
      <c r="AM107" s="178"/>
      <c r="AN107" s="178"/>
      <c r="AO107" s="178"/>
      <c r="AP107" s="178"/>
      <c r="AQ107" s="178"/>
      <c r="AR107" s="178"/>
      <c r="AS107" s="178"/>
      <c r="AT107" s="178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4"/>
        <v>760375</v>
      </c>
      <c r="AW107" s="93" t="str">
        <f t="shared" si="15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5" t="s">
        <v>1290</v>
      </c>
      <c r="AZ107" s="165"/>
    </row>
    <row r="108" spans="1:52" x14ac:dyDescent="0.35">
      <c r="A108" s="25">
        <v>101</v>
      </c>
      <c r="B108" s="25" t="s">
        <v>9</v>
      </c>
      <c r="C108" s="25" t="s">
        <v>578</v>
      </c>
      <c r="D108" s="25"/>
      <c r="E108" s="25" t="s">
        <v>579</v>
      </c>
      <c r="F108" s="25" t="s">
        <v>752</v>
      </c>
      <c r="G108" s="22">
        <f t="shared" si="12"/>
        <v>41.980000000000004</v>
      </c>
      <c r="H108" s="231"/>
      <c r="I108" s="231"/>
      <c r="J108" s="231">
        <v>5</v>
      </c>
      <c r="K108" s="231">
        <v>2.9</v>
      </c>
      <c r="L108" s="231">
        <v>0.2</v>
      </c>
      <c r="M108" s="231"/>
      <c r="N108" s="231">
        <v>0</v>
      </c>
      <c r="O108" s="231">
        <v>6</v>
      </c>
      <c r="P108" s="231">
        <v>9</v>
      </c>
      <c r="Q108" s="231">
        <v>0</v>
      </c>
      <c r="R108" s="231">
        <v>0.18</v>
      </c>
      <c r="S108" s="146"/>
      <c r="T108" s="231"/>
      <c r="U108" s="231">
        <v>1</v>
      </c>
      <c r="V108" s="231">
        <v>0.1</v>
      </c>
      <c r="W108" s="231">
        <v>0.4</v>
      </c>
      <c r="X108" s="231">
        <v>16</v>
      </c>
      <c r="Y108" s="231">
        <v>1.2</v>
      </c>
      <c r="Z108" s="231"/>
      <c r="AA108" s="72"/>
      <c r="AB108" s="140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7461000</v>
      </c>
      <c r="AE108" s="23">
        <f t="shared" si="13"/>
        <v>17.399999999999999</v>
      </c>
      <c r="AF108" s="160">
        <v>0</v>
      </c>
      <c r="AG108" s="161">
        <v>0</v>
      </c>
      <c r="AH108" s="161">
        <v>6</v>
      </c>
      <c r="AI108" s="161">
        <v>0</v>
      </c>
      <c r="AJ108" s="161">
        <v>0</v>
      </c>
      <c r="AK108" s="161">
        <v>0</v>
      </c>
      <c r="AL108" s="161">
        <v>0</v>
      </c>
      <c r="AM108" s="161">
        <v>0.7</v>
      </c>
      <c r="AN108" s="161"/>
      <c r="AO108" s="161">
        <v>1.7</v>
      </c>
      <c r="AP108" s="161">
        <v>1</v>
      </c>
      <c r="AQ108" s="161"/>
      <c r="AR108" s="161"/>
      <c r="AS108" s="161"/>
      <c r="AT108" s="161">
        <v>8</v>
      </c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2411000</v>
      </c>
      <c r="AV108" s="23">
        <f t="shared" si="14"/>
        <v>2611350</v>
      </c>
      <c r="AW108" s="93" t="str">
        <f t="shared" si="15"/>
        <v>Credit is within Limit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5" t="s">
        <v>1290</v>
      </c>
      <c r="AZ108" s="165"/>
    </row>
    <row r="109" spans="1:52" x14ac:dyDescent="0.35">
      <c r="A109" s="25">
        <v>102</v>
      </c>
      <c r="B109" s="25" t="s">
        <v>9</v>
      </c>
      <c r="C109" s="25" t="s">
        <v>798</v>
      </c>
      <c r="D109" s="25"/>
      <c r="E109" s="25" t="s">
        <v>799</v>
      </c>
      <c r="F109" s="25" t="s">
        <v>753</v>
      </c>
      <c r="G109" s="22">
        <f t="shared" si="12"/>
        <v>12.019999999999998</v>
      </c>
      <c r="H109" s="231"/>
      <c r="I109" s="231"/>
      <c r="J109" s="231">
        <v>0.1</v>
      </c>
      <c r="K109" s="231">
        <v>0.8</v>
      </c>
      <c r="L109" s="231">
        <v>0.1</v>
      </c>
      <c r="M109" s="231"/>
      <c r="N109" s="231">
        <v>0</v>
      </c>
      <c r="O109" s="231">
        <v>0.4</v>
      </c>
      <c r="P109" s="231">
        <v>2.8</v>
      </c>
      <c r="Q109" s="231">
        <v>0</v>
      </c>
      <c r="R109" s="231">
        <v>0.18</v>
      </c>
      <c r="S109" s="146"/>
      <c r="T109" s="231"/>
      <c r="U109" s="231">
        <v>4</v>
      </c>
      <c r="V109" s="231">
        <v>0.2</v>
      </c>
      <c r="W109" s="231">
        <v>0.34</v>
      </c>
      <c r="X109" s="231">
        <v>2.9</v>
      </c>
      <c r="Y109" s="231">
        <v>0.2</v>
      </c>
      <c r="Z109" s="231"/>
      <c r="AA109" s="72"/>
      <c r="AB109" s="140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1768550</v>
      </c>
      <c r="AE109" s="23">
        <f t="shared" si="13"/>
        <v>0</v>
      </c>
      <c r="AF109" s="177"/>
      <c r="AG109" s="178"/>
      <c r="AH109" s="178"/>
      <c r="AI109" s="178"/>
      <c r="AJ109" s="178"/>
      <c r="AK109" s="178"/>
      <c r="AL109" s="178"/>
      <c r="AM109" s="178"/>
      <c r="AN109" s="178"/>
      <c r="AO109" s="178"/>
      <c r="AP109" s="178"/>
      <c r="AQ109" s="178"/>
      <c r="AR109" s="178"/>
      <c r="AS109" s="178"/>
      <c r="AT109" s="178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4"/>
        <v>618992.5</v>
      </c>
      <c r="AW109" s="93" t="str">
        <f t="shared" si="15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5" t="s">
        <v>1290</v>
      </c>
      <c r="AZ109" s="165"/>
    </row>
    <row r="110" spans="1:52" x14ac:dyDescent="0.35">
      <c r="A110" s="25">
        <v>103</v>
      </c>
      <c r="B110" s="25" t="s">
        <v>9</v>
      </c>
      <c r="C110" s="25" t="s">
        <v>800</v>
      </c>
      <c r="D110" s="25"/>
      <c r="E110" s="25" t="s">
        <v>801</v>
      </c>
      <c r="F110" s="25" t="s">
        <v>752</v>
      </c>
      <c r="G110" s="22">
        <f t="shared" si="12"/>
        <v>34.980000000000004</v>
      </c>
      <c r="H110" s="231"/>
      <c r="I110" s="231"/>
      <c r="J110" s="231">
        <v>1</v>
      </c>
      <c r="K110" s="231">
        <v>1</v>
      </c>
      <c r="L110" s="231">
        <v>0.2</v>
      </c>
      <c r="M110" s="231"/>
      <c r="N110" s="231">
        <v>1</v>
      </c>
      <c r="O110" s="231">
        <v>2</v>
      </c>
      <c r="P110" s="231">
        <v>9.9</v>
      </c>
      <c r="Q110" s="231">
        <v>0</v>
      </c>
      <c r="R110" s="231">
        <v>0.18</v>
      </c>
      <c r="S110" s="146"/>
      <c r="T110" s="231"/>
      <c r="U110" s="231">
        <v>1</v>
      </c>
      <c r="V110" s="231">
        <v>0.1</v>
      </c>
      <c r="W110" s="231">
        <v>0.4</v>
      </c>
      <c r="X110" s="231">
        <v>17</v>
      </c>
      <c r="Y110" s="231">
        <v>1.2</v>
      </c>
      <c r="Z110" s="231"/>
      <c r="AA110" s="72"/>
      <c r="AB110" s="140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5959950</v>
      </c>
      <c r="AE110" s="23">
        <f t="shared" si="13"/>
        <v>12.5</v>
      </c>
      <c r="AF110" s="160">
        <v>0</v>
      </c>
      <c r="AG110" s="161">
        <v>0</v>
      </c>
      <c r="AH110" s="161">
        <v>6</v>
      </c>
      <c r="AI110" s="161">
        <v>0</v>
      </c>
      <c r="AJ110" s="161">
        <v>0</v>
      </c>
      <c r="AK110" s="161">
        <v>0</v>
      </c>
      <c r="AL110" s="161">
        <v>0</v>
      </c>
      <c r="AM110" s="161">
        <v>0.7</v>
      </c>
      <c r="AN110" s="161"/>
      <c r="AO110" s="161">
        <v>1.7</v>
      </c>
      <c r="AP110" s="161">
        <v>1.6</v>
      </c>
      <c r="AQ110" s="161"/>
      <c r="AR110" s="161"/>
      <c r="AS110" s="161"/>
      <c r="AT110" s="161">
        <v>2.5</v>
      </c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1896500</v>
      </c>
      <c r="AV110" s="23">
        <f t="shared" si="14"/>
        <v>2085982.4999999998</v>
      </c>
      <c r="AW110" s="93" t="str">
        <f t="shared" si="15"/>
        <v>Credit is within Limit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165" t="s">
        <v>1290</v>
      </c>
      <c r="AZ110" s="165"/>
    </row>
    <row r="111" spans="1:52" x14ac:dyDescent="0.35">
      <c r="A111" s="25">
        <v>104</v>
      </c>
      <c r="B111" s="25" t="s">
        <v>9</v>
      </c>
      <c r="C111" s="25" t="s">
        <v>554</v>
      </c>
      <c r="D111" s="25"/>
      <c r="E111" s="25" t="s">
        <v>555</v>
      </c>
      <c r="F111" s="25" t="s">
        <v>752</v>
      </c>
      <c r="G111" s="22">
        <f t="shared" si="12"/>
        <v>34.979999999999997</v>
      </c>
      <c r="H111" s="231"/>
      <c r="I111" s="231"/>
      <c r="J111" s="231">
        <v>0.1</v>
      </c>
      <c r="K111" s="231">
        <v>0.7</v>
      </c>
      <c r="L111" s="231">
        <v>1</v>
      </c>
      <c r="M111" s="231"/>
      <c r="N111" s="231">
        <v>0</v>
      </c>
      <c r="O111" s="231">
        <v>6</v>
      </c>
      <c r="P111" s="231">
        <v>7</v>
      </c>
      <c r="Q111" s="231">
        <v>0</v>
      </c>
      <c r="R111" s="231">
        <v>0.28000000000000003</v>
      </c>
      <c r="S111" s="146"/>
      <c r="T111" s="231"/>
      <c r="U111" s="231">
        <v>1</v>
      </c>
      <c r="V111" s="231">
        <v>0.2</v>
      </c>
      <c r="W111" s="231">
        <v>0.3</v>
      </c>
      <c r="X111" s="231">
        <v>15</v>
      </c>
      <c r="Y111" s="231">
        <v>3.4</v>
      </c>
      <c r="Z111" s="231"/>
      <c r="AA111" s="72"/>
      <c r="AB111" s="140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5794150</v>
      </c>
      <c r="AE111" s="23">
        <f t="shared" si="13"/>
        <v>12.7</v>
      </c>
      <c r="AF111" s="160">
        <v>0</v>
      </c>
      <c r="AG111" s="161">
        <v>0</v>
      </c>
      <c r="AH111" s="161">
        <v>3</v>
      </c>
      <c r="AI111" s="161">
        <v>0</v>
      </c>
      <c r="AJ111" s="161">
        <v>0</v>
      </c>
      <c r="AK111" s="161">
        <v>0</v>
      </c>
      <c r="AL111" s="161">
        <v>1.8</v>
      </c>
      <c r="AM111" s="161">
        <v>0.8</v>
      </c>
      <c r="AN111" s="161"/>
      <c r="AO111" s="161">
        <v>4.5999999999999996</v>
      </c>
      <c r="AP111" s="161">
        <v>1</v>
      </c>
      <c r="AQ111" s="161"/>
      <c r="AR111" s="161"/>
      <c r="AS111" s="161"/>
      <c r="AT111" s="161">
        <v>1.5</v>
      </c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1835500</v>
      </c>
      <c r="AV111" s="23">
        <f t="shared" si="14"/>
        <v>2027952.4999999998</v>
      </c>
      <c r="AW111" s="93" t="str">
        <f t="shared" si="15"/>
        <v>Credit is within Limit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5" t="s">
        <v>1290</v>
      </c>
      <c r="AZ111" s="165"/>
    </row>
    <row r="112" spans="1:52" x14ac:dyDescent="0.35">
      <c r="A112" s="25">
        <v>105</v>
      </c>
      <c r="B112" s="25" t="s">
        <v>9</v>
      </c>
      <c r="C112" s="25" t="s">
        <v>313</v>
      </c>
      <c r="D112" s="25"/>
      <c r="E112" s="25" t="s">
        <v>314</v>
      </c>
      <c r="F112" s="25" t="s">
        <v>833</v>
      </c>
      <c r="G112" s="22">
        <f t="shared" si="12"/>
        <v>50.04</v>
      </c>
      <c r="H112" s="231"/>
      <c r="I112" s="231"/>
      <c r="J112" s="231">
        <v>0.2</v>
      </c>
      <c r="K112" s="231">
        <v>1.4</v>
      </c>
      <c r="L112" s="231">
        <v>4</v>
      </c>
      <c r="M112" s="231"/>
      <c r="N112" s="231">
        <v>0</v>
      </c>
      <c r="O112" s="231">
        <v>9</v>
      </c>
      <c r="P112" s="231">
        <v>8</v>
      </c>
      <c r="Q112" s="231">
        <v>0</v>
      </c>
      <c r="R112" s="231">
        <v>0.34</v>
      </c>
      <c r="S112" s="146"/>
      <c r="T112" s="231"/>
      <c r="U112" s="231">
        <v>1</v>
      </c>
      <c r="V112" s="231">
        <v>0.2</v>
      </c>
      <c r="W112" s="231">
        <v>0.4</v>
      </c>
      <c r="X112" s="231">
        <v>20</v>
      </c>
      <c r="Y112" s="231">
        <v>5.5</v>
      </c>
      <c r="Z112" s="231"/>
      <c r="AA112" s="72"/>
      <c r="AB112" s="140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8148150</v>
      </c>
      <c r="AE112" s="23">
        <f t="shared" si="13"/>
        <v>16.670000000000002</v>
      </c>
      <c r="AF112" s="160">
        <v>0</v>
      </c>
      <c r="AG112" s="161">
        <v>0</v>
      </c>
      <c r="AH112" s="161">
        <v>4</v>
      </c>
      <c r="AI112" s="161">
        <v>0</v>
      </c>
      <c r="AJ112" s="161">
        <v>0</v>
      </c>
      <c r="AK112" s="161">
        <v>0</v>
      </c>
      <c r="AL112" s="161">
        <v>6</v>
      </c>
      <c r="AM112" s="161">
        <v>3.87</v>
      </c>
      <c r="AN112" s="161"/>
      <c r="AO112" s="161">
        <v>1.8</v>
      </c>
      <c r="AP112" s="161">
        <v>1</v>
      </c>
      <c r="AQ112" s="161"/>
      <c r="AR112" s="161"/>
      <c r="AS112" s="161"/>
      <c r="AT112" s="161">
        <v>0</v>
      </c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2604675</v>
      </c>
      <c r="AV112" s="23">
        <f t="shared" si="14"/>
        <v>2851852.5</v>
      </c>
      <c r="AW112" s="93" t="str">
        <f t="shared" si="15"/>
        <v>Credit is within Limit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165" t="s">
        <v>1290</v>
      </c>
      <c r="AZ112" s="165"/>
    </row>
    <row r="113" spans="1:52" x14ac:dyDescent="0.35">
      <c r="A113" s="25">
        <v>106</v>
      </c>
      <c r="B113" s="25" t="s">
        <v>9</v>
      </c>
      <c r="C113" s="25" t="s">
        <v>789</v>
      </c>
      <c r="D113" s="25"/>
      <c r="E113" s="25" t="s">
        <v>790</v>
      </c>
      <c r="F113" s="25" t="s">
        <v>752</v>
      </c>
      <c r="G113" s="22">
        <f t="shared" si="12"/>
        <v>15</v>
      </c>
      <c r="H113" s="150"/>
      <c r="I113" s="150"/>
      <c r="J113" s="150">
        <v>0.1</v>
      </c>
      <c r="K113" s="150">
        <v>0.25</v>
      </c>
      <c r="L113" s="150">
        <v>0.5</v>
      </c>
      <c r="M113" s="150"/>
      <c r="N113" s="150">
        <v>0.5</v>
      </c>
      <c r="O113" s="150">
        <v>5.25</v>
      </c>
      <c r="P113" s="150"/>
      <c r="Q113" s="150">
        <v>0.5</v>
      </c>
      <c r="R113" s="150">
        <v>1</v>
      </c>
      <c r="S113" s="150"/>
      <c r="T113" s="150"/>
      <c r="U113" s="150">
        <v>1</v>
      </c>
      <c r="V113" s="150">
        <v>0.5</v>
      </c>
      <c r="W113" s="150">
        <v>1</v>
      </c>
      <c r="X113" s="150">
        <v>1</v>
      </c>
      <c r="Y113" s="150">
        <v>3.4</v>
      </c>
      <c r="Z113" s="150"/>
      <c r="AA113" s="156"/>
      <c r="AB113" s="157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2133925</v>
      </c>
      <c r="AE113" s="23">
        <f t="shared" si="13"/>
        <v>4.2</v>
      </c>
      <c r="AF113" s="160">
        <v>0</v>
      </c>
      <c r="AG113" s="161">
        <v>0</v>
      </c>
      <c r="AH113" s="161">
        <v>0</v>
      </c>
      <c r="AI113" s="161">
        <v>0</v>
      </c>
      <c r="AJ113" s="161">
        <v>0</v>
      </c>
      <c r="AK113" s="161">
        <v>0</v>
      </c>
      <c r="AL113" s="161">
        <v>3.5</v>
      </c>
      <c r="AM113" s="161">
        <v>0.2</v>
      </c>
      <c r="AN113" s="161"/>
      <c r="AO113" s="161">
        <v>0</v>
      </c>
      <c r="AP113" s="161">
        <v>0.5</v>
      </c>
      <c r="AQ113" s="161"/>
      <c r="AR113" s="161"/>
      <c r="AS113" s="161"/>
      <c r="AT113" s="161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616750</v>
      </c>
      <c r="AV113" s="23">
        <f t="shared" si="14"/>
        <v>746873.75</v>
      </c>
      <c r="AW113" s="93" t="str">
        <f t="shared" si="15"/>
        <v>Credit is within Limit</v>
      </c>
      <c r="AX113" s="24" t="str">
        <f>IFERROR(IF(VLOOKUP(C113,'Overdue Credits'!$A:$F,6,0)&gt;2,"High Risk Customer",IF(VLOOKUP(C113,'Overdue Credits'!$A:$F,6,0)&gt;0,"Medium Risk Customer","Low Risk Customer")),"Low Risk Customer")</f>
        <v>Medium Risk Customer</v>
      </c>
      <c r="AY113" s="165" t="s">
        <v>1290</v>
      </c>
      <c r="AZ113" s="165"/>
    </row>
    <row r="114" spans="1:52" x14ac:dyDescent="0.35">
      <c r="A114" s="25">
        <v>107</v>
      </c>
      <c r="B114" s="25" t="s">
        <v>9</v>
      </c>
      <c r="C114" s="25" t="s">
        <v>677</v>
      </c>
      <c r="D114" s="25"/>
      <c r="E114" s="25" t="s">
        <v>678</v>
      </c>
      <c r="F114" s="25" t="s">
        <v>753</v>
      </c>
      <c r="G114" s="22">
        <f t="shared" si="12"/>
        <v>0</v>
      </c>
      <c r="H114" s="168"/>
      <c r="I114" s="168"/>
      <c r="J114" s="168"/>
      <c r="K114" s="168"/>
      <c r="L114" s="168"/>
      <c r="M114" s="168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3"/>
        <v>0</v>
      </c>
      <c r="AF114" s="177"/>
      <c r="AG114" s="178"/>
      <c r="AH114" s="178"/>
      <c r="AI114" s="178"/>
      <c r="AJ114" s="178"/>
      <c r="AK114" s="178"/>
      <c r="AL114" s="178"/>
      <c r="AM114" s="178"/>
      <c r="AN114" s="178"/>
      <c r="AO114" s="178"/>
      <c r="AP114" s="178"/>
      <c r="AQ114" s="178"/>
      <c r="AR114" s="178"/>
      <c r="AS114" s="178"/>
      <c r="AT114" s="178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4"/>
        <v>0</v>
      </c>
      <c r="AW114" s="93" t="str">
        <f t="shared" si="15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165" t="s">
        <v>1290</v>
      </c>
      <c r="AZ114" s="165"/>
    </row>
    <row r="115" spans="1:52" x14ac:dyDescent="0.35">
      <c r="A115" s="25">
        <v>108</v>
      </c>
      <c r="B115" s="25" t="s">
        <v>9</v>
      </c>
      <c r="C115" s="25" t="s">
        <v>675</v>
      </c>
      <c r="D115" s="25"/>
      <c r="E115" s="25" t="s">
        <v>676</v>
      </c>
      <c r="F115" s="25" t="s">
        <v>752</v>
      </c>
      <c r="G115" s="22">
        <f t="shared" si="12"/>
        <v>39.950000000000003</v>
      </c>
      <c r="H115" s="150"/>
      <c r="I115" s="150"/>
      <c r="J115" s="150">
        <v>0.3</v>
      </c>
      <c r="K115" s="150">
        <v>1.2</v>
      </c>
      <c r="L115" s="150">
        <v>0.15</v>
      </c>
      <c r="M115" s="150"/>
      <c r="N115" s="150">
        <v>1.25</v>
      </c>
      <c r="O115" s="150">
        <v>3.25</v>
      </c>
      <c r="P115" s="150"/>
      <c r="Q115" s="150">
        <v>0.25</v>
      </c>
      <c r="R115" s="150">
        <v>1.25</v>
      </c>
      <c r="S115" s="150"/>
      <c r="T115" s="150"/>
      <c r="U115" s="150">
        <v>1.25</v>
      </c>
      <c r="V115" s="150">
        <v>2</v>
      </c>
      <c r="W115" s="156">
        <v>1.25</v>
      </c>
      <c r="X115" s="157">
        <v>16</v>
      </c>
      <c r="Y115" s="146">
        <v>11.8</v>
      </c>
      <c r="Z115" s="146"/>
      <c r="AA115" s="158"/>
      <c r="AB115" s="15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5328575</v>
      </c>
      <c r="AE115" s="23">
        <f t="shared" si="13"/>
        <v>9.5</v>
      </c>
      <c r="AF115" s="160"/>
      <c r="AG115" s="161">
        <v>0.5</v>
      </c>
      <c r="AH115" s="161">
        <v>2.5</v>
      </c>
      <c r="AI115" s="161">
        <v>1.25</v>
      </c>
      <c r="AJ115" s="161"/>
      <c r="AK115" s="161">
        <v>0.25</v>
      </c>
      <c r="AL115" s="161">
        <v>4.25</v>
      </c>
      <c r="AM115" s="161">
        <v>0.25</v>
      </c>
      <c r="AN115" s="161"/>
      <c r="AO115" s="161">
        <v>0.5</v>
      </c>
      <c r="AP115" s="161"/>
      <c r="AQ115" s="161"/>
      <c r="AR115" s="161"/>
      <c r="AS115" s="161"/>
      <c r="AT115" s="161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1616125</v>
      </c>
      <c r="AV115" s="23">
        <f t="shared" si="14"/>
        <v>1865001.2499999998</v>
      </c>
      <c r="AW115" s="93" t="str">
        <f t="shared" si="15"/>
        <v>Credit is within Limit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165" t="s">
        <v>1290</v>
      </c>
      <c r="AZ115" s="165"/>
    </row>
    <row r="116" spans="1:52" ht="16.5" customHeight="1" x14ac:dyDescent="0.35">
      <c r="A116" s="25">
        <v>109</v>
      </c>
      <c r="B116" s="25" t="s">
        <v>9</v>
      </c>
      <c r="C116" s="25" t="s">
        <v>679</v>
      </c>
      <c r="D116" s="25"/>
      <c r="E116" s="25" t="s">
        <v>680</v>
      </c>
      <c r="F116" s="25" t="s">
        <v>752</v>
      </c>
      <c r="G116" s="22">
        <f t="shared" si="12"/>
        <v>0</v>
      </c>
      <c r="H116" s="150"/>
      <c r="I116" s="150"/>
      <c r="J116" s="150">
        <v>0</v>
      </c>
      <c r="K116" s="150">
        <v>0</v>
      </c>
      <c r="L116" s="150">
        <v>0</v>
      </c>
      <c r="M116" s="150">
        <v>0</v>
      </c>
      <c r="N116" s="150">
        <v>0</v>
      </c>
      <c r="O116" s="150">
        <v>0</v>
      </c>
      <c r="P116" s="150">
        <v>0</v>
      </c>
      <c r="Q116" s="150">
        <v>0</v>
      </c>
      <c r="R116" s="150">
        <v>0</v>
      </c>
      <c r="S116" s="150">
        <v>0</v>
      </c>
      <c r="T116" s="150">
        <v>0</v>
      </c>
      <c r="U116" s="150">
        <v>0</v>
      </c>
      <c r="V116" s="150">
        <v>0</v>
      </c>
      <c r="W116" s="150">
        <v>0</v>
      </c>
      <c r="X116" s="150">
        <v>0</v>
      </c>
      <c r="Y116" s="150">
        <v>0</v>
      </c>
      <c r="Z116" s="150"/>
      <c r="AA116" s="156"/>
      <c r="AB116" s="157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3"/>
        <v>0</v>
      </c>
      <c r="AF116" s="160"/>
      <c r="AG116" s="161">
        <v>0</v>
      </c>
      <c r="AH116" s="161">
        <v>0</v>
      </c>
      <c r="AI116" s="161">
        <v>0</v>
      </c>
      <c r="AJ116" s="161">
        <v>0</v>
      </c>
      <c r="AK116" s="161">
        <v>0</v>
      </c>
      <c r="AL116" s="161">
        <v>0</v>
      </c>
      <c r="AM116" s="161">
        <v>0</v>
      </c>
      <c r="AN116" s="161">
        <v>0</v>
      </c>
      <c r="AO116" s="161">
        <v>0</v>
      </c>
      <c r="AP116" s="161">
        <v>0</v>
      </c>
      <c r="AQ116" s="161">
        <v>0</v>
      </c>
      <c r="AR116" s="161"/>
      <c r="AS116" s="161"/>
      <c r="AT116" s="161">
        <v>0</v>
      </c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4"/>
        <v>0</v>
      </c>
      <c r="AW116" s="93" t="str">
        <f t="shared" si="15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Medium Risk Customer</v>
      </c>
      <c r="AY116" s="165" t="s">
        <v>1290</v>
      </c>
      <c r="AZ116" s="165"/>
    </row>
    <row r="117" spans="1:52" x14ac:dyDescent="0.35">
      <c r="A117" s="25">
        <v>110</v>
      </c>
      <c r="B117" s="25" t="s">
        <v>9</v>
      </c>
      <c r="C117" s="25" t="s">
        <v>806</v>
      </c>
      <c r="D117" s="25"/>
      <c r="E117" s="25" t="s">
        <v>807</v>
      </c>
      <c r="F117" s="25" t="s">
        <v>752</v>
      </c>
      <c r="G117" s="22">
        <f t="shared" si="12"/>
        <v>60.019999999999996</v>
      </c>
      <c r="H117" s="150"/>
      <c r="I117" s="150"/>
      <c r="J117" s="150">
        <v>2</v>
      </c>
      <c r="K117" s="150">
        <v>1.25</v>
      </c>
      <c r="L117" s="150">
        <v>1</v>
      </c>
      <c r="M117" s="150"/>
      <c r="N117" s="150">
        <v>0.15</v>
      </c>
      <c r="O117" s="150">
        <v>11</v>
      </c>
      <c r="P117" s="150"/>
      <c r="Q117" s="150">
        <v>1.25</v>
      </c>
      <c r="R117" s="150">
        <v>2</v>
      </c>
      <c r="S117" s="150"/>
      <c r="T117" s="150"/>
      <c r="U117" s="150">
        <v>1.22</v>
      </c>
      <c r="V117" s="150">
        <v>0.15</v>
      </c>
      <c r="W117" s="150">
        <v>4</v>
      </c>
      <c r="X117" s="150">
        <v>15</v>
      </c>
      <c r="Y117" s="150">
        <v>21</v>
      </c>
      <c r="Z117" s="150"/>
      <c r="AA117" s="156"/>
      <c r="AB117" s="157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8368155</v>
      </c>
      <c r="AE117" s="23">
        <f t="shared" si="13"/>
        <v>17.87</v>
      </c>
      <c r="AF117" s="160">
        <v>0</v>
      </c>
      <c r="AG117" s="161">
        <v>0</v>
      </c>
      <c r="AH117" s="161">
        <v>4</v>
      </c>
      <c r="AI117" s="161">
        <v>0</v>
      </c>
      <c r="AJ117" s="161">
        <v>0</v>
      </c>
      <c r="AK117" s="161">
        <v>0</v>
      </c>
      <c r="AL117" s="161">
        <v>6</v>
      </c>
      <c r="AM117" s="161">
        <v>3.87</v>
      </c>
      <c r="AN117" s="161"/>
      <c r="AO117" s="161">
        <v>1.8</v>
      </c>
      <c r="AP117" s="161">
        <v>1</v>
      </c>
      <c r="AQ117" s="161"/>
      <c r="AR117" s="161"/>
      <c r="AS117" s="161"/>
      <c r="AT117" s="161">
        <v>1.2</v>
      </c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2730675</v>
      </c>
      <c r="AV117" s="23">
        <f t="shared" si="14"/>
        <v>2928854.25</v>
      </c>
      <c r="AW117" s="93" t="str">
        <f t="shared" si="15"/>
        <v>Credit is within Limit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165" t="s">
        <v>1290</v>
      </c>
      <c r="AZ117" s="165"/>
    </row>
    <row r="118" spans="1:52" x14ac:dyDescent="0.35">
      <c r="A118" s="25">
        <v>111</v>
      </c>
      <c r="B118" s="25" t="s">
        <v>9</v>
      </c>
      <c r="C118" s="25" t="s">
        <v>667</v>
      </c>
      <c r="D118" s="25"/>
      <c r="E118" s="25" t="s">
        <v>668</v>
      </c>
      <c r="F118" s="25" t="s">
        <v>752</v>
      </c>
      <c r="G118" s="22">
        <f t="shared" si="12"/>
        <v>36</v>
      </c>
      <c r="H118" s="231"/>
      <c r="I118" s="231"/>
      <c r="J118" s="231">
        <v>1</v>
      </c>
      <c r="K118" s="231">
        <v>1.8</v>
      </c>
      <c r="L118" s="231">
        <v>1</v>
      </c>
      <c r="M118" s="231"/>
      <c r="N118" s="231">
        <v>0</v>
      </c>
      <c r="O118" s="231">
        <v>5</v>
      </c>
      <c r="P118" s="231">
        <v>6.2</v>
      </c>
      <c r="Q118" s="231">
        <v>0</v>
      </c>
      <c r="R118" s="231">
        <v>0</v>
      </c>
      <c r="S118" s="146"/>
      <c r="T118" s="231"/>
      <c r="U118" s="231">
        <v>1</v>
      </c>
      <c r="V118" s="231">
        <v>1</v>
      </c>
      <c r="W118" s="231">
        <v>4</v>
      </c>
      <c r="X118" s="231">
        <v>12</v>
      </c>
      <c r="Y118" s="231">
        <v>3</v>
      </c>
      <c r="Z118" s="231"/>
      <c r="AA118" s="72"/>
      <c r="AB118" s="140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5731100</v>
      </c>
      <c r="AE118" s="23">
        <f t="shared" si="13"/>
        <v>13.600000000000001</v>
      </c>
      <c r="AF118" s="160">
        <v>0</v>
      </c>
      <c r="AG118" s="161">
        <v>0</v>
      </c>
      <c r="AH118" s="161">
        <v>1.6</v>
      </c>
      <c r="AI118" s="161">
        <v>0</v>
      </c>
      <c r="AJ118" s="161">
        <v>0</v>
      </c>
      <c r="AK118" s="161">
        <v>0</v>
      </c>
      <c r="AL118" s="161">
        <v>2.5</v>
      </c>
      <c r="AM118" s="161">
        <v>0.9</v>
      </c>
      <c r="AN118" s="161"/>
      <c r="AO118" s="161">
        <v>2.7</v>
      </c>
      <c r="AP118" s="161">
        <v>0.2</v>
      </c>
      <c r="AQ118" s="161"/>
      <c r="AR118" s="161"/>
      <c r="AS118" s="161"/>
      <c r="AT118" s="161">
        <v>5.7</v>
      </c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1798150</v>
      </c>
      <c r="AV118" s="23">
        <f t="shared" si="14"/>
        <v>2005884.9999999998</v>
      </c>
      <c r="AW118" s="93" t="str">
        <f t="shared" si="15"/>
        <v>Credit is within Limit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5" t="s">
        <v>1290</v>
      </c>
      <c r="AZ118" s="165"/>
    </row>
    <row r="119" spans="1:52" x14ac:dyDescent="0.35">
      <c r="A119" s="25">
        <v>112</v>
      </c>
      <c r="B119" s="25" t="s">
        <v>9</v>
      </c>
      <c r="C119" s="25" t="s">
        <v>588</v>
      </c>
      <c r="D119" s="25"/>
      <c r="E119" s="25" t="s">
        <v>589</v>
      </c>
      <c r="F119" s="25" t="s">
        <v>752</v>
      </c>
      <c r="G119" s="22">
        <f t="shared" si="12"/>
        <v>0</v>
      </c>
      <c r="H119" s="231"/>
      <c r="I119" s="231"/>
      <c r="J119" s="231"/>
      <c r="K119" s="231"/>
      <c r="L119" s="231"/>
      <c r="M119" s="231"/>
      <c r="N119" s="231"/>
      <c r="O119" s="231"/>
      <c r="P119" s="231"/>
      <c r="Q119" s="231"/>
      <c r="R119" s="231"/>
      <c r="S119" s="146"/>
      <c r="T119" s="231"/>
      <c r="U119" s="231"/>
      <c r="V119" s="231"/>
      <c r="W119" s="231"/>
      <c r="X119" s="231"/>
      <c r="Y119" s="231"/>
      <c r="Z119" s="231"/>
      <c r="AA119" s="72"/>
      <c r="AB119" s="140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3"/>
        <v>0</v>
      </c>
      <c r="AF119" s="160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1"/>
      <c r="AT119" s="161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4"/>
        <v>0</v>
      </c>
      <c r="AW119" s="93" t="str">
        <f t="shared" si="15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5" t="s">
        <v>1291</v>
      </c>
      <c r="AZ119" s="165"/>
    </row>
    <row r="120" spans="1:52" x14ac:dyDescent="0.35">
      <c r="A120" s="25">
        <v>113</v>
      </c>
      <c r="B120" s="25" t="s">
        <v>9</v>
      </c>
      <c r="C120" s="25" t="s">
        <v>796</v>
      </c>
      <c r="D120" s="25"/>
      <c r="E120" s="25" t="s">
        <v>797</v>
      </c>
      <c r="F120" s="25" t="s">
        <v>753</v>
      </c>
      <c r="G120" s="22">
        <f t="shared" si="12"/>
        <v>11.999999999999998</v>
      </c>
      <c r="H120" s="231"/>
      <c r="I120" s="231"/>
      <c r="J120" s="231">
        <v>0.1</v>
      </c>
      <c r="K120" s="231">
        <v>0.6</v>
      </c>
      <c r="L120" s="231">
        <v>0.5</v>
      </c>
      <c r="M120" s="231"/>
      <c r="N120" s="231">
        <v>5</v>
      </c>
      <c r="O120" s="231">
        <v>0.48</v>
      </c>
      <c r="P120" s="231">
        <v>2.4</v>
      </c>
      <c r="Q120" s="231">
        <v>0</v>
      </c>
      <c r="R120" s="231">
        <v>0.18</v>
      </c>
      <c r="S120" s="146"/>
      <c r="T120" s="231"/>
      <c r="U120" s="231">
        <v>0</v>
      </c>
      <c r="V120" s="231">
        <v>0.1</v>
      </c>
      <c r="W120" s="231">
        <v>0.2</v>
      </c>
      <c r="X120" s="231">
        <v>2</v>
      </c>
      <c r="Y120" s="231">
        <v>0.44</v>
      </c>
      <c r="Z120" s="231"/>
      <c r="AA120" s="72"/>
      <c r="AB120" s="140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1636020</v>
      </c>
      <c r="AE120" s="23">
        <f t="shared" si="13"/>
        <v>0</v>
      </c>
      <c r="AF120" s="177"/>
      <c r="AG120" s="178"/>
      <c r="AH120" s="178"/>
      <c r="AI120" s="178"/>
      <c r="AJ120" s="178"/>
      <c r="AK120" s="178"/>
      <c r="AL120" s="178"/>
      <c r="AM120" s="178"/>
      <c r="AN120" s="178"/>
      <c r="AO120" s="178"/>
      <c r="AP120" s="178"/>
      <c r="AQ120" s="178"/>
      <c r="AR120" s="178"/>
      <c r="AS120" s="178"/>
      <c r="AT120" s="178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4"/>
        <v>572607</v>
      </c>
      <c r="AW120" s="93" t="str">
        <f t="shared" si="15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5" t="s">
        <v>1290</v>
      </c>
      <c r="AZ120" s="165"/>
    </row>
    <row r="121" spans="1:52" x14ac:dyDescent="0.35">
      <c r="A121" s="25">
        <v>114</v>
      </c>
      <c r="B121" s="25" t="s">
        <v>9</v>
      </c>
      <c r="C121" s="25" t="s">
        <v>1114</v>
      </c>
      <c r="D121" s="25"/>
      <c r="E121" s="25" t="s">
        <v>1116</v>
      </c>
      <c r="F121" s="25" t="s">
        <v>753</v>
      </c>
      <c r="G121" s="22">
        <f t="shared" si="12"/>
        <v>11.999999999999998</v>
      </c>
      <c r="H121" s="231"/>
      <c r="I121" s="231"/>
      <c r="J121" s="231">
        <v>0.1</v>
      </c>
      <c r="K121" s="231">
        <v>0.6</v>
      </c>
      <c r="L121" s="231">
        <v>0.5</v>
      </c>
      <c r="M121" s="231"/>
      <c r="N121" s="231">
        <v>5</v>
      </c>
      <c r="O121" s="231">
        <v>0.48</v>
      </c>
      <c r="P121" s="231">
        <v>2.4</v>
      </c>
      <c r="Q121" s="231">
        <v>0</v>
      </c>
      <c r="R121" s="231">
        <v>0.18</v>
      </c>
      <c r="S121" s="146"/>
      <c r="T121" s="231"/>
      <c r="U121" s="231">
        <v>0</v>
      </c>
      <c r="V121" s="231">
        <v>0.1</v>
      </c>
      <c r="W121" s="231">
        <v>0.2</v>
      </c>
      <c r="X121" s="231">
        <v>2</v>
      </c>
      <c r="Y121" s="231">
        <v>0.44</v>
      </c>
      <c r="Z121" s="231"/>
      <c r="AA121" s="72"/>
      <c r="AB121" s="140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1636020</v>
      </c>
      <c r="AE121" s="23">
        <f t="shared" si="13"/>
        <v>0</v>
      </c>
      <c r="AF121" s="177"/>
      <c r="AG121" s="178"/>
      <c r="AH121" s="178"/>
      <c r="AI121" s="178"/>
      <c r="AJ121" s="178"/>
      <c r="AK121" s="178"/>
      <c r="AL121" s="187"/>
      <c r="AM121" s="178"/>
      <c r="AN121" s="178"/>
      <c r="AO121" s="178"/>
      <c r="AP121" s="178"/>
      <c r="AQ121" s="178"/>
      <c r="AR121" s="178"/>
      <c r="AS121" s="178"/>
      <c r="AT121" s="178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4"/>
        <v>572607</v>
      </c>
      <c r="AW121" s="93" t="str">
        <f t="shared" si="15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5" t="s">
        <v>1290</v>
      </c>
      <c r="AZ121" s="165"/>
    </row>
    <row r="122" spans="1:52" x14ac:dyDescent="0.35">
      <c r="A122" s="25">
        <v>115</v>
      </c>
      <c r="B122" s="25" t="s">
        <v>9</v>
      </c>
      <c r="C122" s="25" t="s">
        <v>1296</v>
      </c>
      <c r="D122" s="25"/>
      <c r="E122" s="25" t="s">
        <v>1297</v>
      </c>
      <c r="F122" s="25" t="s">
        <v>753</v>
      </c>
      <c r="G122" s="22">
        <f t="shared" si="12"/>
        <v>0</v>
      </c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  <c r="Z122" s="167"/>
      <c r="AA122" s="167"/>
      <c r="AB122" s="167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3"/>
        <v>0</v>
      </c>
      <c r="AF122" s="160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1"/>
      <c r="AT122" s="161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4"/>
        <v>0</v>
      </c>
      <c r="AW122" s="93" t="str">
        <f t="shared" si="15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High Risk Customer</v>
      </c>
      <c r="AY122" s="165" t="s">
        <v>1290</v>
      </c>
      <c r="AZ122" s="165"/>
    </row>
    <row r="123" spans="1:52" x14ac:dyDescent="0.35">
      <c r="A123" s="25">
        <v>116</v>
      </c>
      <c r="B123" s="25" t="s">
        <v>9</v>
      </c>
      <c r="C123" s="25" t="s">
        <v>1298</v>
      </c>
      <c r="D123" s="25"/>
      <c r="E123" s="25" t="s">
        <v>1299</v>
      </c>
      <c r="F123" s="25" t="s">
        <v>753</v>
      </c>
      <c r="G123" s="22">
        <f t="shared" si="12"/>
        <v>14.95</v>
      </c>
      <c r="H123" s="167"/>
      <c r="I123" s="167"/>
      <c r="J123" s="167">
        <v>0.1</v>
      </c>
      <c r="K123" s="167">
        <v>0.5</v>
      </c>
      <c r="L123" s="167">
        <v>0.5</v>
      </c>
      <c r="M123" s="167"/>
      <c r="N123" s="167">
        <v>0.25</v>
      </c>
      <c r="O123" s="167">
        <v>5</v>
      </c>
      <c r="P123" s="167"/>
      <c r="Q123" s="167">
        <v>0.5</v>
      </c>
      <c r="R123" s="167">
        <v>0.2</v>
      </c>
      <c r="S123" s="167"/>
      <c r="T123" s="167"/>
      <c r="U123" s="167">
        <v>0.2</v>
      </c>
      <c r="V123" s="167">
        <v>0.5</v>
      </c>
      <c r="W123" s="167">
        <v>0.2</v>
      </c>
      <c r="X123" s="167">
        <v>5</v>
      </c>
      <c r="Y123" s="167">
        <v>2</v>
      </c>
      <c r="Z123" s="167"/>
      <c r="AA123" s="167"/>
      <c r="AB123" s="167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2303725</v>
      </c>
      <c r="AE123" s="23">
        <f t="shared" si="13"/>
        <v>4.8999999999999995</v>
      </c>
      <c r="AF123" s="160"/>
      <c r="AG123" s="161">
        <v>0.5</v>
      </c>
      <c r="AH123" s="161">
        <v>0</v>
      </c>
      <c r="AI123" s="161">
        <v>0.1</v>
      </c>
      <c r="AJ123" s="161"/>
      <c r="AK123" s="161">
        <v>0.5</v>
      </c>
      <c r="AL123" s="161">
        <v>2</v>
      </c>
      <c r="AM123" s="161">
        <v>1.2</v>
      </c>
      <c r="AN123" s="161"/>
      <c r="AO123" s="161">
        <v>0.1</v>
      </c>
      <c r="AP123" s="161">
        <v>0.5</v>
      </c>
      <c r="AQ123" s="161"/>
      <c r="AR123" s="161"/>
      <c r="AS123" s="161"/>
      <c r="AT123" s="161">
        <v>0</v>
      </c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724550</v>
      </c>
      <c r="AV123" s="23">
        <f t="shared" si="14"/>
        <v>806303.75</v>
      </c>
      <c r="AW123" s="93" t="str">
        <f t="shared" si="15"/>
        <v>Credit is within Limit</v>
      </c>
      <c r="AX123" s="24" t="str">
        <f>IFERROR(IF(VLOOKUP(C123,'Overdue Credits'!$A:$F,6,0)&gt;2,"High Risk Customer",IF(VLOOKUP(C123,'Overdue Credits'!$A:$F,6,0)&gt;0,"Medium Risk Customer","Low Risk Customer")),"Low Risk Customer")</f>
        <v>Medium Risk Customer</v>
      </c>
      <c r="AY123" s="165" t="s">
        <v>1290</v>
      </c>
      <c r="AZ123" s="165"/>
    </row>
    <row r="124" spans="1:52" x14ac:dyDescent="0.35">
      <c r="A124" s="25">
        <v>117</v>
      </c>
      <c r="B124" s="25" t="s">
        <v>9</v>
      </c>
      <c r="C124" s="25" t="s">
        <v>1300</v>
      </c>
      <c r="D124" s="25"/>
      <c r="E124" s="25" t="s">
        <v>1301</v>
      </c>
      <c r="F124" s="25" t="s">
        <v>752</v>
      </c>
      <c r="G124" s="22">
        <f t="shared" si="12"/>
        <v>40</v>
      </c>
      <c r="H124" s="231"/>
      <c r="I124" s="231"/>
      <c r="J124" s="231">
        <v>15</v>
      </c>
      <c r="K124" s="231">
        <v>2.5</v>
      </c>
      <c r="L124" s="231">
        <v>1.5</v>
      </c>
      <c r="M124" s="231"/>
      <c r="N124" s="231">
        <v>0</v>
      </c>
      <c r="O124" s="231">
        <v>5</v>
      </c>
      <c r="P124" s="231">
        <v>8</v>
      </c>
      <c r="Q124" s="231">
        <v>0</v>
      </c>
      <c r="R124" s="231">
        <v>0</v>
      </c>
      <c r="S124" s="146"/>
      <c r="T124" s="231"/>
      <c r="U124" s="231">
        <v>1</v>
      </c>
      <c r="V124" s="231">
        <v>1</v>
      </c>
      <c r="W124" s="231">
        <v>1</v>
      </c>
      <c r="X124" s="231">
        <v>0</v>
      </c>
      <c r="Y124" s="231">
        <v>5</v>
      </c>
      <c r="Z124" s="231"/>
      <c r="AA124" s="232"/>
      <c r="AB124" s="140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7498500</v>
      </c>
      <c r="AE124" s="23">
        <f t="shared" si="13"/>
        <v>18.339999999999996</v>
      </c>
      <c r="AF124" s="160">
        <v>0</v>
      </c>
      <c r="AG124" s="161">
        <v>0</v>
      </c>
      <c r="AH124" s="161">
        <v>4</v>
      </c>
      <c r="AI124" s="161">
        <v>0</v>
      </c>
      <c r="AJ124" s="161">
        <v>0</v>
      </c>
      <c r="AK124" s="161">
        <v>0</v>
      </c>
      <c r="AL124" s="161">
        <v>2</v>
      </c>
      <c r="AM124" s="161">
        <v>1.2</v>
      </c>
      <c r="AN124" s="161"/>
      <c r="AO124" s="161">
        <v>2</v>
      </c>
      <c r="AP124" s="161">
        <v>0.54</v>
      </c>
      <c r="AQ124" s="161"/>
      <c r="AR124" s="161"/>
      <c r="AS124" s="161"/>
      <c r="AT124" s="161">
        <v>8.6</v>
      </c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2468700</v>
      </c>
      <c r="AV124" s="23">
        <f t="shared" si="14"/>
        <v>2624475</v>
      </c>
      <c r="AW124" s="93" t="str">
        <f t="shared" si="15"/>
        <v>Credit is within Limit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5" t="s">
        <v>1290</v>
      </c>
      <c r="AZ124" s="165"/>
    </row>
    <row r="125" spans="1:52" x14ac:dyDescent="0.35">
      <c r="A125" s="25">
        <v>118</v>
      </c>
      <c r="B125" s="25" t="s">
        <v>9</v>
      </c>
      <c r="C125" s="25" t="s">
        <v>1302</v>
      </c>
      <c r="D125" s="25"/>
      <c r="E125" s="25" t="s">
        <v>1303</v>
      </c>
      <c r="F125" s="25" t="s">
        <v>752</v>
      </c>
      <c r="G125" s="22">
        <f t="shared" si="12"/>
        <v>35.950000000000003</v>
      </c>
      <c r="H125" s="231"/>
      <c r="I125" s="231"/>
      <c r="J125" s="231">
        <v>1</v>
      </c>
      <c r="K125" s="231">
        <v>1</v>
      </c>
      <c r="L125" s="231">
        <v>1.2</v>
      </c>
      <c r="M125" s="231"/>
      <c r="N125" s="231">
        <v>0</v>
      </c>
      <c r="O125" s="231">
        <v>4</v>
      </c>
      <c r="P125" s="231">
        <v>9.5</v>
      </c>
      <c r="Q125" s="231">
        <v>0</v>
      </c>
      <c r="R125" s="231">
        <v>0.25</v>
      </c>
      <c r="S125" s="169"/>
      <c r="T125" s="231"/>
      <c r="U125" s="231">
        <v>1</v>
      </c>
      <c r="V125" s="231">
        <v>1</v>
      </c>
      <c r="W125" s="231">
        <v>1</v>
      </c>
      <c r="X125" s="231">
        <v>15</v>
      </c>
      <c r="Y125" s="231">
        <v>1</v>
      </c>
      <c r="Z125" s="231"/>
      <c r="AA125" s="72"/>
      <c r="AB125" s="16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6150525</v>
      </c>
      <c r="AE125" s="23">
        <f t="shared" si="13"/>
        <v>15.399999999999999</v>
      </c>
      <c r="AF125" s="160">
        <v>0</v>
      </c>
      <c r="AG125" s="161">
        <v>0</v>
      </c>
      <c r="AH125" s="161">
        <v>2.5</v>
      </c>
      <c r="AI125" s="161">
        <v>0</v>
      </c>
      <c r="AJ125" s="161">
        <v>0</v>
      </c>
      <c r="AK125" s="161">
        <v>0</v>
      </c>
      <c r="AL125" s="161">
        <v>1.8</v>
      </c>
      <c r="AM125" s="161">
        <v>2</v>
      </c>
      <c r="AN125" s="161"/>
      <c r="AO125" s="161">
        <v>0.9</v>
      </c>
      <c r="AP125" s="161">
        <v>0</v>
      </c>
      <c r="AQ125" s="161"/>
      <c r="AR125" s="161"/>
      <c r="AS125" s="161"/>
      <c r="AT125" s="161">
        <v>8.1999999999999993</v>
      </c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2032250</v>
      </c>
      <c r="AV125" s="23">
        <f t="shared" si="14"/>
        <v>2152683.75</v>
      </c>
      <c r="AW125" s="93" t="str">
        <f t="shared" si="15"/>
        <v>Credit is within Limit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5" t="s">
        <v>1290</v>
      </c>
      <c r="AZ125" s="165"/>
    </row>
    <row r="126" spans="1:52" x14ac:dyDescent="0.35">
      <c r="A126" s="25">
        <v>119</v>
      </c>
      <c r="B126" s="25" t="s">
        <v>9</v>
      </c>
      <c r="C126" s="25" t="s">
        <v>1304</v>
      </c>
      <c r="D126" s="25"/>
      <c r="E126" s="25" t="s">
        <v>1305</v>
      </c>
      <c r="F126" s="25" t="s">
        <v>753</v>
      </c>
      <c r="G126" s="22">
        <f t="shared" si="12"/>
        <v>0</v>
      </c>
      <c r="H126" s="231"/>
      <c r="I126" s="231"/>
      <c r="J126" s="231"/>
      <c r="K126" s="231"/>
      <c r="L126" s="231"/>
      <c r="M126" s="231"/>
      <c r="N126" s="231"/>
      <c r="O126" s="231"/>
      <c r="P126" s="231"/>
      <c r="Q126" s="231"/>
      <c r="R126" s="231"/>
      <c r="S126" s="169"/>
      <c r="T126" s="231"/>
      <c r="U126" s="231"/>
      <c r="V126" s="231"/>
      <c r="W126" s="231"/>
      <c r="X126" s="231"/>
      <c r="Y126" s="231"/>
      <c r="Z126" s="231"/>
      <c r="AA126" s="72"/>
      <c r="AB126" s="169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3"/>
        <v>0</v>
      </c>
      <c r="AF126" s="177"/>
      <c r="AG126" s="178"/>
      <c r="AH126" s="178"/>
      <c r="AI126" s="178"/>
      <c r="AJ126" s="178"/>
      <c r="AK126" s="178"/>
      <c r="AL126" s="165"/>
      <c r="AM126" s="178"/>
      <c r="AN126" s="178"/>
      <c r="AO126" s="178"/>
      <c r="AP126" s="178"/>
      <c r="AQ126" s="178"/>
      <c r="AR126" s="178"/>
      <c r="AS126" s="178"/>
      <c r="AT126" s="178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4"/>
        <v>0</v>
      </c>
      <c r="AW126" s="93" t="str">
        <f t="shared" si="15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5" t="s">
        <v>1290</v>
      </c>
      <c r="AZ126" s="165"/>
    </row>
    <row r="127" spans="1:52" x14ac:dyDescent="0.35">
      <c r="A127" s="25">
        <v>120</v>
      </c>
      <c r="B127" s="107" t="s">
        <v>9</v>
      </c>
      <c r="C127" s="107" t="s">
        <v>809</v>
      </c>
      <c r="D127" s="107"/>
      <c r="E127" s="107" t="s">
        <v>1113</v>
      </c>
      <c r="F127" s="107" t="s">
        <v>753</v>
      </c>
      <c r="G127" s="109">
        <f t="shared" ref="G127" si="16">SUM(H127:AB127)</f>
        <v>19.95</v>
      </c>
      <c r="H127" s="167"/>
      <c r="I127" s="167"/>
      <c r="J127" s="167">
        <v>0.25</v>
      </c>
      <c r="K127" s="167">
        <v>0.15</v>
      </c>
      <c r="L127" s="167">
        <v>0.1</v>
      </c>
      <c r="M127" s="167"/>
      <c r="N127" s="167">
        <v>0.15</v>
      </c>
      <c r="O127" s="167">
        <v>3.25</v>
      </c>
      <c r="P127" s="167"/>
      <c r="Q127" s="167">
        <v>0.1</v>
      </c>
      <c r="R127" s="167">
        <v>0.1</v>
      </c>
      <c r="S127" s="167"/>
      <c r="T127" s="167"/>
      <c r="U127" s="167">
        <v>1</v>
      </c>
      <c r="V127" s="167">
        <v>0.5</v>
      </c>
      <c r="W127" s="167">
        <v>0.25</v>
      </c>
      <c r="X127" s="167">
        <v>3</v>
      </c>
      <c r="Y127" s="167">
        <v>11.1</v>
      </c>
      <c r="Z127" s="167"/>
      <c r="AA127" s="167"/>
      <c r="AB127" s="166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2541600</v>
      </c>
      <c r="AE127" s="23">
        <f t="shared" ref="AE127" si="17">SUM(AF127:AT127)</f>
        <v>5.55</v>
      </c>
      <c r="AF127" s="160"/>
      <c r="AG127" s="161">
        <v>0.1</v>
      </c>
      <c r="AH127" s="161">
        <v>2.2999999999999998</v>
      </c>
      <c r="AI127" s="161">
        <v>0.1</v>
      </c>
      <c r="AJ127" s="161">
        <v>1</v>
      </c>
      <c r="AK127" s="161">
        <v>0.15</v>
      </c>
      <c r="AL127" s="161">
        <v>0</v>
      </c>
      <c r="AM127" s="161">
        <v>1</v>
      </c>
      <c r="AN127" s="161"/>
      <c r="AO127" s="161">
        <v>0.1</v>
      </c>
      <c r="AP127" s="161">
        <v>0.8</v>
      </c>
      <c r="AQ127" s="161"/>
      <c r="AR127" s="161"/>
      <c r="AS127" s="161"/>
      <c r="AT127" s="161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888175</v>
      </c>
      <c r="AV127" s="23">
        <f>AC127*0.35</f>
        <v>889560</v>
      </c>
      <c r="AW127" s="93" t="str">
        <f t="shared" ref="AW127" si="18">IF(AU127&gt;AV127,"Credit is above Limit. Requires HOTM approval",IF(AU127=0," ",IF(AV127&gt;=AU127,"Credit is within Limit","CheckInput")))</f>
        <v>Credit is within Limit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5" t="s">
        <v>1290</v>
      </c>
      <c r="AZ127" s="165"/>
    </row>
    <row r="128" spans="1:52" x14ac:dyDescent="0.35">
      <c r="A128" s="25">
        <v>121</v>
      </c>
      <c r="B128" s="25" t="s">
        <v>32</v>
      </c>
      <c r="C128" s="25" t="s">
        <v>1086</v>
      </c>
      <c r="D128" s="25"/>
      <c r="E128" s="25" t="s">
        <v>1117</v>
      </c>
      <c r="F128" s="25" t="s">
        <v>753</v>
      </c>
      <c r="G128" s="22">
        <f t="shared" si="12"/>
        <v>35</v>
      </c>
      <c r="H128" s="72"/>
      <c r="I128" s="72"/>
      <c r="J128" s="72">
        <v>13</v>
      </c>
      <c r="K128" s="72"/>
      <c r="L128" s="72">
        <v>1</v>
      </c>
      <c r="M128" s="72"/>
      <c r="N128" s="72"/>
      <c r="O128" s="72">
        <v>13</v>
      </c>
      <c r="P128" s="72">
        <v>5</v>
      </c>
      <c r="Q128" s="72"/>
      <c r="R128" s="72">
        <v>2</v>
      </c>
      <c r="S128" s="72"/>
      <c r="T128" s="72"/>
      <c r="U128" s="72"/>
      <c r="V128" s="72"/>
      <c r="W128" s="72">
        <v>1</v>
      </c>
      <c r="X128" s="72"/>
      <c r="Y128" s="72"/>
      <c r="Z128" s="167"/>
      <c r="AA128" s="145"/>
      <c r="AB128" s="145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6985500</v>
      </c>
      <c r="AE128" s="23">
        <f t="shared" si="13"/>
        <v>11.899999999999999</v>
      </c>
      <c r="AF128" s="164">
        <v>3</v>
      </c>
      <c r="AG128" s="165">
        <v>0</v>
      </c>
      <c r="AH128" s="165">
        <v>0</v>
      </c>
      <c r="AI128" s="165">
        <v>1</v>
      </c>
      <c r="AJ128" s="165">
        <v>4</v>
      </c>
      <c r="AK128" s="165">
        <v>0.5</v>
      </c>
      <c r="AL128" s="165">
        <v>1</v>
      </c>
      <c r="AM128" s="165">
        <v>1.7</v>
      </c>
      <c r="AN128" s="165"/>
      <c r="AO128" s="165">
        <v>0.7</v>
      </c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2046750</v>
      </c>
      <c r="AV128" s="23">
        <f t="shared" si="14"/>
        <v>2444925</v>
      </c>
      <c r="AW128" s="93" t="str">
        <f t="shared" si="15"/>
        <v>Credit is within Limit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5" t="s">
        <v>1290</v>
      </c>
      <c r="AZ128" s="165"/>
    </row>
    <row r="129" spans="1:52" x14ac:dyDescent="0.35">
      <c r="A129" s="25">
        <v>122</v>
      </c>
      <c r="B129" s="25" t="s">
        <v>32</v>
      </c>
      <c r="C129" s="25" t="s">
        <v>1037</v>
      </c>
      <c r="D129" s="25"/>
      <c r="E129" s="25" t="s">
        <v>1046</v>
      </c>
      <c r="F129" s="25" t="s">
        <v>752</v>
      </c>
      <c r="G129" s="22">
        <f t="shared" si="12"/>
        <v>35</v>
      </c>
      <c r="H129" s="72"/>
      <c r="I129" s="72"/>
      <c r="J129" s="72">
        <v>8</v>
      </c>
      <c r="K129" s="72">
        <v>1.5</v>
      </c>
      <c r="L129" s="72">
        <v>1</v>
      </c>
      <c r="M129" s="72"/>
      <c r="N129" s="72"/>
      <c r="O129" s="72">
        <v>13</v>
      </c>
      <c r="P129" s="72">
        <v>5</v>
      </c>
      <c r="Q129" s="72"/>
      <c r="R129" s="72">
        <v>3</v>
      </c>
      <c r="S129" s="72"/>
      <c r="T129" s="72">
        <v>0.5</v>
      </c>
      <c r="U129" s="72"/>
      <c r="V129" s="72"/>
      <c r="W129" s="72">
        <v>3</v>
      </c>
      <c r="X129" s="72"/>
      <c r="Y129" s="72"/>
      <c r="Z129" s="167"/>
      <c r="AA129" s="145"/>
      <c r="AB129" s="145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6476000</v>
      </c>
      <c r="AE129" s="23">
        <f t="shared" si="13"/>
        <v>10.3</v>
      </c>
      <c r="AF129" s="164">
        <v>3</v>
      </c>
      <c r="AG129" s="165">
        <v>0</v>
      </c>
      <c r="AH129" s="165">
        <v>0</v>
      </c>
      <c r="AI129" s="165">
        <v>1</v>
      </c>
      <c r="AJ129" s="165">
        <v>4</v>
      </c>
      <c r="AK129" s="165">
        <v>0.5</v>
      </c>
      <c r="AL129" s="165">
        <v>0</v>
      </c>
      <c r="AM129" s="165">
        <v>1.8</v>
      </c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1816750</v>
      </c>
      <c r="AV129" s="23">
        <f t="shared" si="14"/>
        <v>2266600</v>
      </c>
      <c r="AW129" s="93" t="str">
        <f t="shared" si="15"/>
        <v>Credit is within Limit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65" t="s">
        <v>1290</v>
      </c>
      <c r="AZ129" s="165"/>
    </row>
    <row r="130" spans="1:52" x14ac:dyDescent="0.35">
      <c r="A130" s="25">
        <v>123</v>
      </c>
      <c r="B130" s="21" t="s">
        <v>32</v>
      </c>
      <c r="C130" s="21" t="s">
        <v>814</v>
      </c>
      <c r="D130" s="21"/>
      <c r="E130" s="21" t="s">
        <v>1118</v>
      </c>
      <c r="F130" s="25" t="s">
        <v>753</v>
      </c>
      <c r="G130" s="22">
        <f t="shared" si="12"/>
        <v>10</v>
      </c>
      <c r="H130" s="72"/>
      <c r="I130" s="72"/>
      <c r="J130" s="72">
        <v>1</v>
      </c>
      <c r="K130" s="72">
        <v>1</v>
      </c>
      <c r="L130" s="72">
        <v>1</v>
      </c>
      <c r="M130" s="72"/>
      <c r="N130" s="72"/>
      <c r="O130" s="72">
        <v>2</v>
      </c>
      <c r="P130" s="72">
        <v>2</v>
      </c>
      <c r="Q130" s="72"/>
      <c r="R130" s="72">
        <v>1</v>
      </c>
      <c r="S130" s="72"/>
      <c r="T130" s="72"/>
      <c r="U130" s="72"/>
      <c r="V130" s="72"/>
      <c r="W130" s="72">
        <v>2</v>
      </c>
      <c r="X130" s="72"/>
      <c r="Y130" s="72"/>
      <c r="Z130" s="167"/>
      <c r="AA130" s="145"/>
      <c r="AB130" s="145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1686500</v>
      </c>
      <c r="AE130" s="23">
        <f t="shared" si="13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4"/>
        <v>590275</v>
      </c>
      <c r="AW130" s="93" t="str">
        <f t="shared" si="15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 t="s">
        <v>1290</v>
      </c>
      <c r="AZ130" s="165"/>
    </row>
    <row r="131" spans="1:52" x14ac:dyDescent="0.35">
      <c r="A131" s="25">
        <v>124</v>
      </c>
      <c r="B131" s="21" t="s">
        <v>32</v>
      </c>
      <c r="C131" s="21" t="s">
        <v>810</v>
      </c>
      <c r="D131" s="21"/>
      <c r="E131" s="21" t="s">
        <v>811</v>
      </c>
      <c r="F131" s="21" t="s">
        <v>753</v>
      </c>
      <c r="G131" s="22">
        <f t="shared" si="12"/>
        <v>0</v>
      </c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72"/>
      <c r="V131" s="72"/>
      <c r="W131" s="72"/>
      <c r="X131" s="72"/>
      <c r="Y131" s="72"/>
      <c r="Z131" s="167"/>
      <c r="AA131" s="145"/>
      <c r="AB131" s="145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3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4"/>
        <v>0</v>
      </c>
      <c r="AW131" s="93" t="str">
        <f t="shared" si="15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 t="s">
        <v>1290</v>
      </c>
      <c r="AZ131" s="165"/>
    </row>
    <row r="132" spans="1:52" x14ac:dyDescent="0.35">
      <c r="A132" s="25">
        <v>125</v>
      </c>
      <c r="B132" s="25" t="s">
        <v>32</v>
      </c>
      <c r="C132" s="25" t="s">
        <v>812</v>
      </c>
      <c r="D132" s="25"/>
      <c r="E132" s="25" t="s">
        <v>813</v>
      </c>
      <c r="F132" s="25" t="s">
        <v>753</v>
      </c>
      <c r="G132" s="22">
        <f t="shared" si="12"/>
        <v>0</v>
      </c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72"/>
      <c r="V132" s="72"/>
      <c r="W132" s="72"/>
      <c r="X132" s="72"/>
      <c r="Y132" s="72"/>
      <c r="Z132" s="167"/>
      <c r="AA132" s="145"/>
      <c r="AB132" s="145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3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4"/>
        <v>0</v>
      </c>
      <c r="AW132" s="93" t="str">
        <f t="shared" si="15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65" t="s">
        <v>1290</v>
      </c>
      <c r="AZ132" s="165"/>
    </row>
    <row r="133" spans="1:52" x14ac:dyDescent="0.35">
      <c r="A133" s="25">
        <v>126</v>
      </c>
      <c r="B133" s="25" t="s">
        <v>32</v>
      </c>
      <c r="C133" s="25" t="s">
        <v>116</v>
      </c>
      <c r="D133" s="25"/>
      <c r="E133" s="25" t="s">
        <v>117</v>
      </c>
      <c r="F133" s="25" t="s">
        <v>753</v>
      </c>
      <c r="G133" s="22">
        <f t="shared" si="12"/>
        <v>20</v>
      </c>
      <c r="H133" s="72"/>
      <c r="I133" s="72"/>
      <c r="J133" s="72">
        <v>8</v>
      </c>
      <c r="K133" s="72">
        <v>0.5</v>
      </c>
      <c r="L133" s="72">
        <v>0.5</v>
      </c>
      <c r="M133" s="72"/>
      <c r="N133" s="72"/>
      <c r="O133" s="72">
        <v>5</v>
      </c>
      <c r="P133" s="72">
        <v>5</v>
      </c>
      <c r="Q133" s="72"/>
      <c r="R133" s="72"/>
      <c r="S133" s="72"/>
      <c r="T133" s="72"/>
      <c r="U133" s="72"/>
      <c r="V133" s="72"/>
      <c r="W133" s="72">
        <v>1</v>
      </c>
      <c r="X133" s="72"/>
      <c r="Y133" s="72"/>
      <c r="Z133" s="167"/>
      <c r="AA133" s="145"/>
      <c r="AB133" s="145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4097500</v>
      </c>
      <c r="AE133" s="23">
        <f t="shared" si="13"/>
        <v>6</v>
      </c>
      <c r="AF133" s="164">
        <v>1</v>
      </c>
      <c r="AG133" s="165">
        <v>0</v>
      </c>
      <c r="AH133" s="165">
        <v>1</v>
      </c>
      <c r="AI133" s="165">
        <v>1</v>
      </c>
      <c r="AJ133" s="165">
        <v>2</v>
      </c>
      <c r="AK133" s="165">
        <v>0</v>
      </c>
      <c r="AL133" s="165">
        <v>1</v>
      </c>
      <c r="AM133" s="165">
        <v>0</v>
      </c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1076500</v>
      </c>
      <c r="AV133" s="23">
        <f t="shared" si="14"/>
        <v>1434125</v>
      </c>
      <c r="AW133" s="93" t="str">
        <f t="shared" si="15"/>
        <v>Credit is within Limit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 t="s">
        <v>1290</v>
      </c>
      <c r="AZ133" s="165"/>
    </row>
    <row r="134" spans="1:52" x14ac:dyDescent="0.35">
      <c r="A134" s="25">
        <v>127</v>
      </c>
      <c r="B134" s="25" t="s">
        <v>32</v>
      </c>
      <c r="C134" s="25" t="s">
        <v>114</v>
      </c>
      <c r="D134" s="25"/>
      <c r="E134" s="25" t="s">
        <v>115</v>
      </c>
      <c r="F134" s="107" t="s">
        <v>752</v>
      </c>
      <c r="G134" s="22">
        <f t="shared" si="12"/>
        <v>35</v>
      </c>
      <c r="H134" s="72"/>
      <c r="I134" s="72"/>
      <c r="J134" s="72">
        <v>13</v>
      </c>
      <c r="K134" s="72"/>
      <c r="L134" s="72">
        <v>1</v>
      </c>
      <c r="M134" s="72"/>
      <c r="N134" s="72"/>
      <c r="O134" s="72">
        <v>13</v>
      </c>
      <c r="P134" s="72">
        <v>5</v>
      </c>
      <c r="Q134" s="72"/>
      <c r="R134" s="72">
        <v>2</v>
      </c>
      <c r="S134" s="72"/>
      <c r="T134" s="72"/>
      <c r="U134" s="72"/>
      <c r="V134" s="72"/>
      <c r="W134" s="72">
        <v>1</v>
      </c>
      <c r="X134" s="72"/>
      <c r="Y134" s="72"/>
      <c r="Z134" s="167"/>
      <c r="AA134" s="145"/>
      <c r="AB134" s="145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6985500</v>
      </c>
      <c r="AE134" s="23">
        <f t="shared" si="13"/>
        <v>11.899999999999999</v>
      </c>
      <c r="AF134" s="164">
        <v>3</v>
      </c>
      <c r="AG134" s="165">
        <v>0</v>
      </c>
      <c r="AH134" s="165">
        <v>0</v>
      </c>
      <c r="AI134" s="165">
        <v>1</v>
      </c>
      <c r="AJ134" s="165">
        <v>4</v>
      </c>
      <c r="AK134" s="165">
        <v>0.5</v>
      </c>
      <c r="AL134" s="165">
        <v>1</v>
      </c>
      <c r="AM134" s="165">
        <v>1.7</v>
      </c>
      <c r="AN134" s="165"/>
      <c r="AO134" s="165">
        <v>0.7</v>
      </c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2046750</v>
      </c>
      <c r="AV134" s="23">
        <f t="shared" si="14"/>
        <v>2444925</v>
      </c>
      <c r="AW134" s="93" t="str">
        <f t="shared" si="15"/>
        <v>Credit is within Limit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5" t="s">
        <v>1290</v>
      </c>
      <c r="AZ134" s="165"/>
    </row>
    <row r="135" spans="1:52" x14ac:dyDescent="0.35">
      <c r="A135" s="25">
        <v>128</v>
      </c>
      <c r="B135" s="25" t="s">
        <v>32</v>
      </c>
      <c r="C135" s="25" t="s">
        <v>1502</v>
      </c>
      <c r="D135" s="25"/>
      <c r="E135" s="25" t="s">
        <v>1511</v>
      </c>
      <c r="F135" s="25" t="s">
        <v>753</v>
      </c>
      <c r="G135" s="22">
        <f t="shared" si="12"/>
        <v>26</v>
      </c>
      <c r="H135" s="72"/>
      <c r="I135" s="72"/>
      <c r="J135" s="72">
        <v>13</v>
      </c>
      <c r="K135" s="72"/>
      <c r="L135" s="72"/>
      <c r="M135" s="72"/>
      <c r="N135" s="72"/>
      <c r="O135" s="72">
        <v>8</v>
      </c>
      <c r="P135" s="72">
        <v>5</v>
      </c>
      <c r="Q135" s="72"/>
      <c r="R135" s="72"/>
      <c r="S135" s="72"/>
      <c r="T135" s="72"/>
      <c r="U135" s="72"/>
      <c r="V135" s="72"/>
      <c r="W135" s="72"/>
      <c r="X135" s="72"/>
      <c r="Y135" s="72"/>
      <c r="Z135" s="167"/>
      <c r="AA135" s="144"/>
      <c r="AB135" s="144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5526000</v>
      </c>
      <c r="AE135" s="23">
        <f t="shared" si="13"/>
        <v>9.1999999999999993</v>
      </c>
      <c r="AF135" s="164">
        <v>3</v>
      </c>
      <c r="AG135" s="165">
        <v>0</v>
      </c>
      <c r="AH135" s="165">
        <v>0</v>
      </c>
      <c r="AI135" s="165">
        <v>1</v>
      </c>
      <c r="AJ135" s="165">
        <v>3</v>
      </c>
      <c r="AK135" s="165">
        <v>0.5</v>
      </c>
      <c r="AL135" s="165">
        <v>0</v>
      </c>
      <c r="AM135" s="165">
        <v>1</v>
      </c>
      <c r="AN135" s="165"/>
      <c r="AO135" s="165">
        <v>0.7</v>
      </c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1643000</v>
      </c>
      <c r="AV135" s="23">
        <f t="shared" si="14"/>
        <v>1934099.9999999998</v>
      </c>
      <c r="AW135" s="93" t="str">
        <f t="shared" si="15"/>
        <v>Credit is within Limit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5" t="s">
        <v>1290</v>
      </c>
      <c r="AZ135" s="165"/>
    </row>
    <row r="136" spans="1:52" x14ac:dyDescent="0.35">
      <c r="A136" s="25">
        <v>129</v>
      </c>
      <c r="B136" s="107" t="s">
        <v>32</v>
      </c>
      <c r="C136" s="107" t="s">
        <v>1503</v>
      </c>
      <c r="D136" s="107"/>
      <c r="E136" s="107" t="s">
        <v>1512</v>
      </c>
      <c r="F136" s="107" t="s">
        <v>753</v>
      </c>
      <c r="G136" s="22">
        <f t="shared" si="12"/>
        <v>0</v>
      </c>
      <c r="H136" s="166"/>
      <c r="I136" s="166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144"/>
      <c r="AB136" s="144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3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4"/>
        <v>0</v>
      </c>
      <c r="AW136" s="93" t="str">
        <f t="shared" si="15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 t="s">
        <v>1290</v>
      </c>
      <c r="AZ136" s="165"/>
    </row>
    <row r="137" spans="1:52" x14ac:dyDescent="0.35">
      <c r="A137" s="25">
        <v>130</v>
      </c>
      <c r="B137" s="107" t="s">
        <v>33</v>
      </c>
      <c r="C137" s="107" t="s">
        <v>151</v>
      </c>
      <c r="D137" s="107"/>
      <c r="E137" s="107" t="s">
        <v>152</v>
      </c>
      <c r="F137" s="107" t="s">
        <v>752</v>
      </c>
      <c r="G137" s="22">
        <f t="shared" ref="G137:G144" si="19">SUM(H137:AB137)</f>
        <v>35</v>
      </c>
      <c r="H137" s="98"/>
      <c r="I137" s="98"/>
      <c r="J137" s="98">
        <v>6</v>
      </c>
      <c r="K137" s="98">
        <v>0.5</v>
      </c>
      <c r="L137" s="98">
        <v>1</v>
      </c>
      <c r="M137" s="98"/>
      <c r="N137" s="98"/>
      <c r="O137" s="98">
        <v>10</v>
      </c>
      <c r="P137" s="98"/>
      <c r="Q137" s="98"/>
      <c r="R137" s="98">
        <v>5</v>
      </c>
      <c r="S137" s="98"/>
      <c r="T137" s="98">
        <v>0.5</v>
      </c>
      <c r="U137" s="98"/>
      <c r="V137" s="98">
        <v>0.5</v>
      </c>
      <c r="W137" s="98">
        <v>10</v>
      </c>
      <c r="X137" s="98">
        <v>0.5</v>
      </c>
      <c r="Y137" s="98">
        <v>0.5</v>
      </c>
      <c r="Z137" s="98">
        <v>0.5</v>
      </c>
      <c r="AA137" s="72"/>
      <c r="AB137" s="72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5417000</v>
      </c>
      <c r="AE137" s="23">
        <f t="shared" ref="AE137:AE144" si="20">SUM(AF137:AT137)</f>
        <v>0</v>
      </c>
      <c r="AF137" s="164"/>
      <c r="AG137" s="165"/>
      <c r="AH137" s="162"/>
      <c r="AI137" s="163"/>
      <c r="AJ137" s="163"/>
      <c r="AK137" s="163"/>
      <c r="AL137" s="163"/>
      <c r="AM137" s="163"/>
      <c r="AN137" s="163"/>
      <c r="AO137" s="163"/>
      <c r="AP137" s="163"/>
      <c r="AQ137" s="163"/>
      <c r="AR137" s="163"/>
      <c r="AS137" s="163"/>
      <c r="AT137" s="163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ref="AV137:AV144" si="21">AC137*0.35</f>
        <v>1895949.9999999998</v>
      </c>
      <c r="AW137" s="93" t="str">
        <f t="shared" ref="AW137:AW144" si="22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High Risk Customer</v>
      </c>
      <c r="AY137" s="165" t="s">
        <v>1290</v>
      </c>
      <c r="AZ137" s="165"/>
    </row>
    <row r="138" spans="1:52" x14ac:dyDescent="0.35">
      <c r="A138" s="25">
        <v>131</v>
      </c>
      <c r="B138" s="107" t="s">
        <v>33</v>
      </c>
      <c r="C138" s="107" t="s">
        <v>146</v>
      </c>
      <c r="D138" s="107"/>
      <c r="E138" s="107" t="s">
        <v>147</v>
      </c>
      <c r="F138" s="107" t="s">
        <v>753</v>
      </c>
      <c r="G138" s="22">
        <f t="shared" si="19"/>
        <v>10</v>
      </c>
      <c r="H138" s="98"/>
      <c r="I138" s="98"/>
      <c r="J138" s="98">
        <v>1</v>
      </c>
      <c r="K138" s="98">
        <v>0.3</v>
      </c>
      <c r="L138" s="98">
        <v>0.5</v>
      </c>
      <c r="M138" s="98"/>
      <c r="N138" s="98"/>
      <c r="O138" s="98">
        <v>5</v>
      </c>
      <c r="P138" s="98"/>
      <c r="Q138" s="98"/>
      <c r="R138" s="98">
        <v>2</v>
      </c>
      <c r="S138" s="98"/>
      <c r="T138" s="98"/>
      <c r="U138" s="98"/>
      <c r="V138" s="98"/>
      <c r="W138" s="98"/>
      <c r="X138" s="98">
        <v>0.5</v>
      </c>
      <c r="Y138" s="98">
        <v>0.2</v>
      </c>
      <c r="Z138" s="98">
        <v>0.5</v>
      </c>
      <c r="AA138" s="72"/>
      <c r="AB138" s="72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1688500</v>
      </c>
      <c r="AE138" s="23">
        <f t="shared" si="20"/>
        <v>2.6</v>
      </c>
      <c r="AF138" s="164"/>
      <c r="AG138" s="165"/>
      <c r="AH138" s="165"/>
      <c r="AI138" s="165">
        <v>1</v>
      </c>
      <c r="AJ138" s="165"/>
      <c r="AK138" s="165"/>
      <c r="AL138" s="165"/>
      <c r="AM138" s="165"/>
      <c r="AN138" s="165"/>
      <c r="AO138" s="165">
        <v>1.6</v>
      </c>
      <c r="AP138" s="165"/>
      <c r="AQ138" s="163"/>
      <c r="AR138" s="163"/>
      <c r="AS138" s="163"/>
      <c r="AT138" s="163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435000</v>
      </c>
      <c r="AV138" s="23">
        <f t="shared" si="21"/>
        <v>590975</v>
      </c>
      <c r="AW138" s="93" t="str">
        <f t="shared" si="22"/>
        <v>Credit is within Limit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 t="s">
        <v>1290</v>
      </c>
      <c r="AZ138" s="165"/>
    </row>
    <row r="139" spans="1:52" x14ac:dyDescent="0.35">
      <c r="A139" s="25">
        <v>132</v>
      </c>
      <c r="B139" s="107" t="s">
        <v>33</v>
      </c>
      <c r="C139" s="107" t="s">
        <v>144</v>
      </c>
      <c r="D139" s="107"/>
      <c r="E139" s="107" t="s">
        <v>815</v>
      </c>
      <c r="F139" s="107" t="s">
        <v>753</v>
      </c>
      <c r="G139" s="22">
        <f t="shared" si="19"/>
        <v>0</v>
      </c>
      <c r="H139" s="72"/>
      <c r="I139" s="72"/>
      <c r="J139" s="72"/>
      <c r="K139" s="72"/>
      <c r="L139" s="72"/>
      <c r="M139" s="72"/>
      <c r="N139" s="72"/>
      <c r="O139" s="29"/>
      <c r="P139" s="29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20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si="21"/>
        <v>0</v>
      </c>
      <c r="AW139" s="93" t="str">
        <f t="shared" si="22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High Risk Customer</v>
      </c>
      <c r="AY139" s="165" t="s">
        <v>1290</v>
      </c>
      <c r="AZ139" s="165"/>
    </row>
    <row r="140" spans="1:52" x14ac:dyDescent="0.35">
      <c r="A140" s="25">
        <v>133</v>
      </c>
      <c r="B140" s="107" t="s">
        <v>33</v>
      </c>
      <c r="C140" s="107" t="s">
        <v>138</v>
      </c>
      <c r="D140" s="107"/>
      <c r="E140" s="107" t="s">
        <v>139</v>
      </c>
      <c r="F140" s="107" t="s">
        <v>753</v>
      </c>
      <c r="G140" s="22">
        <f t="shared" si="19"/>
        <v>0</v>
      </c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20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93" t="str">
        <f t="shared" si="22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 t="s">
        <v>1290</v>
      </c>
      <c r="AZ140" s="165"/>
    </row>
    <row r="141" spans="1:52" x14ac:dyDescent="0.35">
      <c r="A141" s="25">
        <v>134</v>
      </c>
      <c r="B141" s="107" t="s">
        <v>33</v>
      </c>
      <c r="C141" s="107" t="s">
        <v>130</v>
      </c>
      <c r="D141" s="107"/>
      <c r="E141" s="107" t="s">
        <v>131</v>
      </c>
      <c r="F141" s="107" t="s">
        <v>752</v>
      </c>
      <c r="G141" s="22">
        <f t="shared" si="19"/>
        <v>0</v>
      </c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20"/>
        <v>0</v>
      </c>
      <c r="AF141" s="164"/>
      <c r="AG141" s="165"/>
      <c r="AH141" s="165"/>
      <c r="AI141" s="165"/>
      <c r="AJ141" s="165"/>
      <c r="AK141" s="165"/>
      <c r="AL141" s="163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93" t="str">
        <f t="shared" si="22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 t="s">
        <v>1290</v>
      </c>
      <c r="AZ141" s="165"/>
    </row>
    <row r="142" spans="1:52" x14ac:dyDescent="0.35">
      <c r="A142" s="25">
        <v>135</v>
      </c>
      <c r="B142" s="107" t="s">
        <v>33</v>
      </c>
      <c r="C142" s="107" t="s">
        <v>128</v>
      </c>
      <c r="D142" s="107"/>
      <c r="E142" s="107" t="s">
        <v>129</v>
      </c>
      <c r="F142" s="107" t="s">
        <v>833</v>
      </c>
      <c r="G142" s="22">
        <f t="shared" si="19"/>
        <v>50</v>
      </c>
      <c r="H142" s="98"/>
      <c r="I142" s="98"/>
      <c r="J142" s="98">
        <v>20</v>
      </c>
      <c r="K142" s="98">
        <v>4</v>
      </c>
      <c r="L142" s="98"/>
      <c r="M142" s="98"/>
      <c r="N142" s="98">
        <v>0</v>
      </c>
      <c r="O142" s="98">
        <v>18</v>
      </c>
      <c r="P142" s="98"/>
      <c r="Q142" s="98"/>
      <c r="R142" s="98">
        <v>4</v>
      </c>
      <c r="S142" s="98"/>
      <c r="T142" s="98"/>
      <c r="U142" s="98"/>
      <c r="V142" s="98"/>
      <c r="W142" s="98"/>
      <c r="X142" s="98">
        <v>4</v>
      </c>
      <c r="Y142" s="98"/>
      <c r="Z142" s="98"/>
      <c r="AA142" s="98"/>
      <c r="AB142" s="98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9612000</v>
      </c>
      <c r="AE142" s="23">
        <f t="shared" si="20"/>
        <v>17</v>
      </c>
      <c r="AF142" s="164"/>
      <c r="AG142" s="165"/>
      <c r="AH142" s="162">
        <v>3</v>
      </c>
      <c r="AI142" s="163">
        <v>4</v>
      </c>
      <c r="AJ142" s="163"/>
      <c r="AK142" s="163"/>
      <c r="AL142" s="163">
        <v>3</v>
      </c>
      <c r="AM142" s="163">
        <v>3</v>
      </c>
      <c r="AN142" s="163"/>
      <c r="AO142" s="163">
        <v>4</v>
      </c>
      <c r="AP142" s="163"/>
      <c r="AQ142" s="163"/>
      <c r="AR142" s="163"/>
      <c r="AS142" s="163"/>
      <c r="AT142" s="163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2904000</v>
      </c>
      <c r="AV142" s="23">
        <f t="shared" si="21"/>
        <v>3364200</v>
      </c>
      <c r="AW142" s="93" t="str">
        <f t="shared" si="22"/>
        <v>Credit is within Limit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 t="s">
        <v>1290</v>
      </c>
      <c r="AZ142" s="165"/>
    </row>
    <row r="143" spans="1:52" x14ac:dyDescent="0.35">
      <c r="A143" s="25">
        <v>136</v>
      </c>
      <c r="B143" s="107" t="s">
        <v>33</v>
      </c>
      <c r="C143" s="107" t="s">
        <v>126</v>
      </c>
      <c r="D143" s="107"/>
      <c r="E143" s="107" t="s">
        <v>127</v>
      </c>
      <c r="F143" s="107" t="s">
        <v>752</v>
      </c>
      <c r="G143" s="22">
        <f t="shared" si="19"/>
        <v>0</v>
      </c>
      <c r="H143" s="97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7"/>
      <c r="V143" s="94"/>
      <c r="W143" s="97"/>
      <c r="X143" s="97"/>
      <c r="Y143" s="97"/>
      <c r="Z143" s="98"/>
      <c r="AA143" s="98"/>
      <c r="AB143" s="98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20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93" t="str">
        <f t="shared" si="22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 t="s">
        <v>1290</v>
      </c>
      <c r="AZ143" s="165"/>
    </row>
    <row r="144" spans="1:52" x14ac:dyDescent="0.35">
      <c r="A144" s="25">
        <v>137</v>
      </c>
      <c r="B144" s="107" t="s">
        <v>33</v>
      </c>
      <c r="C144" s="107" t="s">
        <v>118</v>
      </c>
      <c r="D144" s="107"/>
      <c r="E144" s="107" t="s">
        <v>119</v>
      </c>
      <c r="F144" s="107" t="s">
        <v>753</v>
      </c>
      <c r="G144" s="22">
        <f t="shared" si="19"/>
        <v>0</v>
      </c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20"/>
        <v>0</v>
      </c>
      <c r="AF144" s="164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93" t="str">
        <f t="shared" si="22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High Risk Customer</v>
      </c>
      <c r="AY144" s="165" t="s">
        <v>1290</v>
      </c>
      <c r="AZ144" s="165"/>
    </row>
    <row r="145" spans="1:52" x14ac:dyDescent="0.35">
      <c r="A145" s="25">
        <v>138</v>
      </c>
      <c r="B145" s="130" t="s">
        <v>33</v>
      </c>
      <c r="C145" s="130" t="s">
        <v>1516</v>
      </c>
      <c r="D145" s="25"/>
      <c r="E145" s="25" t="s">
        <v>1529</v>
      </c>
      <c r="F145" s="107" t="s">
        <v>752</v>
      </c>
      <c r="G145" s="109">
        <f t="shared" ref="G145" si="23">SUM(H145:AB145)</f>
        <v>0</v>
      </c>
      <c r="H145" s="140"/>
      <c r="I145" s="140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142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ref="AE145" si="24">SUM(AF145:AT145)</f>
        <v>0</v>
      </c>
      <c r="AF145" s="164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ref="AV145" si="25">AC145*0.35</f>
        <v>0</v>
      </c>
      <c r="AW145" s="93" t="str">
        <f t="shared" ref="AW145" si="26">IF(AU145&gt;AV145,"Credit is above Limit. Requires HOTM approval",IF(AU145=0," ",IF(AV145&gt;=AU145,"Credit is within Limit","CheckInput")))</f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5" t="s">
        <v>1290</v>
      </c>
      <c r="AZ145" s="165"/>
    </row>
    <row r="146" spans="1:52" x14ac:dyDescent="0.35"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V146" s="3">
        <f t="shared" ref="AV146" si="27">AC146*0.35</f>
        <v>0</v>
      </c>
    </row>
    <row r="147" spans="1:52" x14ac:dyDescent="0.35">
      <c r="AC147" s="188"/>
    </row>
    <row r="148" spans="1:52" x14ac:dyDescent="0.35">
      <c r="AC148" s="77"/>
    </row>
  </sheetData>
  <sheetProtection algorithmName="SHA-512" hashValue="ZjCGibw7kQ5ieSPau217Tnd/hhhy/GVV725vsB9kz5RINQJ+1entg5hyW4ItnVcJ6owfDKdyt+aQOROVxbR+4A==" saltValue="F/r6JVDuCx94MThiZKYmUg==" spinCount="100000" sheet="1" objects="1" scenarios="1"/>
  <protectedRanges>
    <protectedRange sqref="H49:U52 W49:AB52" name="Range1_1"/>
    <protectedRange sqref="T53:T60 I53:K60 W53:AB60 T62:T73 I62:K73 W62:AB73" name="Range1_4"/>
    <protectedRange sqref="H145:AB145 V62:V86 V44:V60 V26:V42 H26:U29 W26:AB29 H9:AB25" name="Range1"/>
    <protectedRange sqref="H98:AB98 J87:J97" name="Range1_5"/>
    <protectedRange sqref="U87:U97 K87:S97 H87:I97" name="Range1_1_1"/>
    <protectedRange sqref="AB87:AB97" name="Range1_2_1"/>
    <protectedRange sqref="T87:T97 V87:AA97" name="Range1_4_1"/>
    <protectedRange sqref="H74:U86 W74:AB86" name="Range1_2"/>
    <protectedRange sqref="H125:AB126 H128:AB129" name="Range1_3"/>
    <protectedRange sqref="H130:AB130" name="Range1_1_2"/>
  </protectedRanges>
  <autoFilter ref="A8:AX8" xr:uid="{00000000-0009-0000-0000-000001000000}"/>
  <mergeCells count="3">
    <mergeCell ref="B4:E5"/>
    <mergeCell ref="H4:AC5"/>
    <mergeCell ref="AE4:AX5"/>
  </mergeCells>
  <conditionalFormatting sqref="AW8:AW1048576">
    <cfRule type="cellIs" dxfId="119" priority="71" operator="equal">
      <formula>"Credit is above Limit. Requires HOTM approval"</formula>
    </cfRule>
    <cfRule type="cellIs" dxfId="118" priority="72" operator="equal">
      <formula>"Credit is within limit"</formula>
    </cfRule>
  </conditionalFormatting>
  <conditionalFormatting sqref="F2">
    <cfRule type="cellIs" dxfId="117" priority="70" operator="greaterThan">
      <formula>$F$1</formula>
    </cfRule>
  </conditionalFormatting>
  <conditionalFormatting sqref="AX8">
    <cfRule type="cellIs" dxfId="116" priority="68" operator="equal">
      <formula>"Credit is above Limit. Requires HOTM approval"</formula>
    </cfRule>
    <cfRule type="cellIs" dxfId="115" priority="69" operator="equal">
      <formula>"Credit is within limit"</formula>
    </cfRule>
  </conditionalFormatting>
  <conditionalFormatting sqref="AW127">
    <cfRule type="cellIs" dxfId="114" priority="9" operator="equal">
      <formula>"Credit is above Limit. Requires HOTM approval"</formula>
    </cfRule>
    <cfRule type="cellIs" dxfId="113" priority="10" operator="equal">
      <formula>"Credit is within limit"</formula>
    </cfRule>
  </conditionalFormatting>
  <conditionalFormatting sqref="AW145">
    <cfRule type="cellIs" dxfId="112" priority="4" operator="equal">
      <formula>"Credit is above Limit. Requires HOTM approval"</formula>
    </cfRule>
    <cfRule type="cellIs" dxfId="111" priority="5" operator="equal">
      <formula>"Credit is within limit"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" operator="equal" id="{AA1969F6-D2B9-4BED-A4E8-D8092DBCA3D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32" operator="equal" id="{AA1D369B-0810-4C25-BC66-FF6815652A5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3" operator="equal" id="{1539D63E-AC4C-49EA-8C0A-4AC23659758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AX9:AX145</xm:sqref>
        </x14:conditionalFormatting>
        <x14:conditionalFormatting xmlns:xm="http://schemas.microsoft.com/office/excel/2006/main">
          <x14:cfRule type="cellIs" priority="6" operator="equal" id="{5872C74E-6C12-489D-8035-D19165AC769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76BE3F75-9FC3-4683-82B1-2C4C1B13ECE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4D75EBC5-E747-424C-ADAA-C1079421CFE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AX127</xm:sqref>
        </x14:conditionalFormatting>
        <x14:conditionalFormatting xmlns:xm="http://schemas.microsoft.com/office/excel/2006/main">
          <x14:cfRule type="cellIs" priority="1" operator="equal" id="{0B6F1C09-8F9F-4D23-A916-053285C3842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A3DEB893-24DC-4CC2-A584-A2303C7A9F28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51B45D0A-EA8A-4E6A-944D-625E81C2098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1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00"/>
  <sheetViews>
    <sheetView zoomScale="80" zoomScaleNormal="80" workbookViewId="0">
      <pane xSplit="5" ySplit="8" topLeftCell="AM9" activePane="bottomRight" state="frozen"/>
      <selection activeCell="AV20" sqref="AV20"/>
      <selection pane="topRight" activeCell="AV20" sqref="AV20"/>
      <selection pane="bottomLeft" activeCell="AV20" sqref="AV20"/>
      <selection pane="bottomRight" activeCell="AP3" sqref="AP3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4.453125" style="3" customWidth="1"/>
    <col min="4" max="4" width="10" style="3" hidden="1" customWidth="1"/>
    <col min="5" max="5" width="34.54296875" style="3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8" width="12.1796875" style="3" customWidth="1" outlineLevel="1"/>
    <col min="19" max="19" width="9.81640625" style="3" customWidth="1" outlineLevel="1"/>
    <col min="20" max="20" width="12.453125" style="3" customWidth="1" outlineLevel="1"/>
    <col min="21" max="21" width="10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14" style="3" hidden="1" customWidth="1"/>
    <col min="52" max="52" width="15.45312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59</v>
      </c>
      <c r="E1" s="4" t="s">
        <v>62</v>
      </c>
      <c r="F1" s="6">
        <f>'November Allocation'!G16</f>
        <v>117351163.59345973</v>
      </c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10" customFormat="1" x14ac:dyDescent="0.35"/>
    <row r="4" spans="1:52" ht="15.75" customHeight="1" x14ac:dyDescent="0.5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108">
        <v>1</v>
      </c>
      <c r="B9" s="121" t="s">
        <v>22</v>
      </c>
      <c r="C9" s="121" t="s">
        <v>1119</v>
      </c>
      <c r="D9" s="121"/>
      <c r="E9" s="121" t="s">
        <v>1151</v>
      </c>
      <c r="F9" s="121" t="s">
        <v>61</v>
      </c>
      <c r="G9" s="22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2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>AC9*0.35</f>
        <v>0</v>
      </c>
      <c r="AW9" s="24" t="str">
        <f t="shared" ref="AW9:AW40" si="2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 t="s">
        <v>1286</v>
      </c>
      <c r="AZ9" s="165"/>
    </row>
    <row r="10" spans="1:52" x14ac:dyDescent="0.35">
      <c r="A10" s="108">
        <v>2</v>
      </c>
      <c r="B10" s="122" t="s">
        <v>22</v>
      </c>
      <c r="C10" s="122" t="s">
        <v>1120</v>
      </c>
      <c r="D10" s="122"/>
      <c r="E10" s="122" t="s">
        <v>1152</v>
      </c>
      <c r="F10" s="122" t="s">
        <v>753</v>
      </c>
      <c r="G10" s="22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ref="AV10:AV73" si="3">AC10*0.35</f>
        <v>0</v>
      </c>
      <c r="AW10" s="24" t="str">
        <f t="shared" si="2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 t="s">
        <v>1286</v>
      </c>
      <c r="AZ10" s="165"/>
    </row>
    <row r="11" spans="1:52" x14ac:dyDescent="0.35">
      <c r="A11" s="108">
        <v>3</v>
      </c>
      <c r="B11" s="122" t="s">
        <v>22</v>
      </c>
      <c r="C11" s="122" t="s">
        <v>1121</v>
      </c>
      <c r="D11" s="122"/>
      <c r="E11" s="122" t="s">
        <v>1153</v>
      </c>
      <c r="F11" s="122" t="s">
        <v>61</v>
      </c>
      <c r="G11" s="22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3"/>
        <v>0</v>
      </c>
      <c r="AW11" s="24" t="str">
        <f t="shared" si="2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 t="s">
        <v>1286</v>
      </c>
      <c r="AZ11" s="165"/>
    </row>
    <row r="12" spans="1:52" x14ac:dyDescent="0.35">
      <c r="A12" s="108">
        <v>4</v>
      </c>
      <c r="B12" s="122" t="s">
        <v>22</v>
      </c>
      <c r="C12" s="122" t="s">
        <v>1122</v>
      </c>
      <c r="D12" s="122"/>
      <c r="E12" s="122" t="s">
        <v>1154</v>
      </c>
      <c r="F12" s="122" t="s">
        <v>753</v>
      </c>
      <c r="G12" s="22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4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3"/>
        <v>0</v>
      </c>
      <c r="AW12" s="24" t="str">
        <f t="shared" si="2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 t="s">
        <v>1286</v>
      </c>
      <c r="AZ12" s="165"/>
    </row>
    <row r="13" spans="1:52" x14ac:dyDescent="0.35">
      <c r="A13" s="108">
        <v>5</v>
      </c>
      <c r="B13" s="122" t="s">
        <v>22</v>
      </c>
      <c r="C13" s="122" t="s">
        <v>1040</v>
      </c>
      <c r="D13" s="122"/>
      <c r="E13" s="122" t="s">
        <v>1155</v>
      </c>
      <c r="F13" s="122" t="s">
        <v>753</v>
      </c>
      <c r="G13" s="22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4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3"/>
        <v>0</v>
      </c>
      <c r="AW13" s="24" t="str">
        <f t="shared" si="2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 t="s">
        <v>1286</v>
      </c>
      <c r="AZ13" s="165"/>
    </row>
    <row r="14" spans="1:52" x14ac:dyDescent="0.35">
      <c r="A14" s="108">
        <v>6</v>
      </c>
      <c r="B14" s="122" t="s">
        <v>22</v>
      </c>
      <c r="C14" s="122" t="s">
        <v>1041</v>
      </c>
      <c r="D14" s="122"/>
      <c r="E14" s="122" t="s">
        <v>1156</v>
      </c>
      <c r="F14" s="122" t="s">
        <v>753</v>
      </c>
      <c r="G14" s="22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4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3"/>
        <v>0</v>
      </c>
      <c r="AW14" s="24" t="str">
        <f t="shared" si="2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 t="s">
        <v>1286</v>
      </c>
      <c r="AZ14" s="165"/>
    </row>
    <row r="15" spans="1:52" x14ac:dyDescent="0.35">
      <c r="A15" s="108">
        <v>7</v>
      </c>
      <c r="B15" s="122" t="s">
        <v>22</v>
      </c>
      <c r="C15" s="122" t="s">
        <v>880</v>
      </c>
      <c r="D15" s="122"/>
      <c r="E15" s="122" t="s">
        <v>881</v>
      </c>
      <c r="F15" s="122" t="s">
        <v>753</v>
      </c>
      <c r="G15" s="22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3"/>
        <v>0</v>
      </c>
      <c r="AW15" s="24" t="str">
        <f t="shared" si="2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 t="s">
        <v>1286</v>
      </c>
      <c r="AZ15" s="165"/>
    </row>
    <row r="16" spans="1:52" x14ac:dyDescent="0.35">
      <c r="A16" s="108">
        <v>8</v>
      </c>
      <c r="B16" s="122" t="s">
        <v>22</v>
      </c>
      <c r="C16" s="122" t="s">
        <v>883</v>
      </c>
      <c r="D16" s="122"/>
      <c r="E16" s="122" t="s">
        <v>1157</v>
      </c>
      <c r="F16" s="122" t="s">
        <v>61</v>
      </c>
      <c r="G16" s="22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4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3"/>
        <v>0</v>
      </c>
      <c r="AW16" s="24" t="str">
        <f t="shared" si="2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 t="s">
        <v>1286</v>
      </c>
      <c r="AZ16" s="165"/>
    </row>
    <row r="17" spans="1:52" x14ac:dyDescent="0.35">
      <c r="A17" s="108">
        <v>9</v>
      </c>
      <c r="B17" s="122" t="s">
        <v>22</v>
      </c>
      <c r="C17" s="122" t="s">
        <v>748</v>
      </c>
      <c r="D17" s="122"/>
      <c r="E17" s="122" t="s">
        <v>749</v>
      </c>
      <c r="F17" s="122" t="s">
        <v>752</v>
      </c>
      <c r="G17" s="22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4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3"/>
        <v>0</v>
      </c>
      <c r="AW17" s="24" t="str">
        <f t="shared" si="2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 t="s">
        <v>1286</v>
      </c>
      <c r="AZ17" s="165"/>
    </row>
    <row r="18" spans="1:52" x14ac:dyDescent="0.35">
      <c r="A18" s="108">
        <v>10</v>
      </c>
      <c r="B18" s="122" t="s">
        <v>22</v>
      </c>
      <c r="C18" s="122" t="s">
        <v>847</v>
      </c>
      <c r="D18" s="122"/>
      <c r="E18" s="122" t="s">
        <v>848</v>
      </c>
      <c r="F18" s="122" t="s">
        <v>61</v>
      </c>
      <c r="G18" s="22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4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3"/>
        <v>0</v>
      </c>
      <c r="AW18" s="24" t="str">
        <f t="shared" si="2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 t="s">
        <v>1286</v>
      </c>
      <c r="AZ18" s="165"/>
    </row>
    <row r="19" spans="1:52" x14ac:dyDescent="0.35">
      <c r="A19" s="108">
        <v>11</v>
      </c>
      <c r="B19" s="122" t="s">
        <v>22</v>
      </c>
      <c r="C19" s="122" t="s">
        <v>1123</v>
      </c>
      <c r="D19" s="122"/>
      <c r="E19" s="122" t="s">
        <v>1158</v>
      </c>
      <c r="F19" s="122" t="s">
        <v>61</v>
      </c>
      <c r="G19" s="22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3"/>
        <v>0</v>
      </c>
      <c r="AW19" s="24" t="str">
        <f t="shared" si="2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 t="s">
        <v>1286</v>
      </c>
      <c r="AZ19" s="165"/>
    </row>
    <row r="20" spans="1:52" x14ac:dyDescent="0.35">
      <c r="A20" s="108">
        <v>12</v>
      </c>
      <c r="B20" s="122" t="s">
        <v>22</v>
      </c>
      <c r="C20" s="122" t="s">
        <v>1124</v>
      </c>
      <c r="D20" s="122"/>
      <c r="E20" s="122" t="s">
        <v>1159</v>
      </c>
      <c r="F20" s="122" t="s">
        <v>61</v>
      </c>
      <c r="G20" s="22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3"/>
        <v>0</v>
      </c>
      <c r="AW20" s="24" t="str">
        <f t="shared" si="2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  <c r="AY20" s="165" t="s">
        <v>1286</v>
      </c>
      <c r="AZ20" s="165"/>
    </row>
    <row r="21" spans="1:52" x14ac:dyDescent="0.35">
      <c r="A21" s="108">
        <v>13</v>
      </c>
      <c r="B21" s="122" t="s">
        <v>22</v>
      </c>
      <c r="C21" s="122" t="s">
        <v>1125</v>
      </c>
      <c r="D21" s="122"/>
      <c r="E21" s="122" t="s">
        <v>1160</v>
      </c>
      <c r="F21" s="122" t="s">
        <v>61</v>
      </c>
      <c r="G21" s="22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4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3"/>
        <v>0</v>
      </c>
      <c r="AW21" s="24" t="str">
        <f t="shared" si="2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  <c r="AY21" s="165" t="s">
        <v>1286</v>
      </c>
      <c r="AZ21" s="165"/>
    </row>
    <row r="22" spans="1:52" x14ac:dyDescent="0.35">
      <c r="A22" s="108">
        <v>14</v>
      </c>
      <c r="B22" s="122" t="s">
        <v>22</v>
      </c>
      <c r="C22" s="122" t="s">
        <v>849</v>
      </c>
      <c r="D22" s="122"/>
      <c r="E22" s="122" t="s">
        <v>850</v>
      </c>
      <c r="F22" s="122" t="s">
        <v>753</v>
      </c>
      <c r="G22" s="22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4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3"/>
        <v>0</v>
      </c>
      <c r="AW22" s="24" t="str">
        <f t="shared" si="2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  <c r="AY22" s="165" t="s">
        <v>1286</v>
      </c>
      <c r="AZ22" s="165"/>
    </row>
    <row r="23" spans="1:52" x14ac:dyDescent="0.35">
      <c r="A23" s="108">
        <v>15</v>
      </c>
      <c r="B23" s="122" t="s">
        <v>22</v>
      </c>
      <c r="C23" s="122" t="s">
        <v>1126</v>
      </c>
      <c r="D23" s="122"/>
      <c r="E23" s="122" t="s">
        <v>1161</v>
      </c>
      <c r="F23" s="122" t="s">
        <v>61</v>
      </c>
      <c r="G23" s="22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4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3"/>
        <v>0</v>
      </c>
      <c r="AW23" s="24" t="str">
        <f t="shared" si="2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165" t="s">
        <v>1286</v>
      </c>
      <c r="AZ23" s="165"/>
    </row>
    <row r="24" spans="1:52" x14ac:dyDescent="0.35">
      <c r="A24" s="108">
        <v>16</v>
      </c>
      <c r="B24" s="122" t="s">
        <v>22</v>
      </c>
      <c r="C24" s="122" t="s">
        <v>1042</v>
      </c>
      <c r="D24" s="122"/>
      <c r="E24" s="122" t="s">
        <v>1162</v>
      </c>
      <c r="F24" s="122" t="s">
        <v>753</v>
      </c>
      <c r="G24" s="22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3"/>
        <v>0</v>
      </c>
      <c r="AW24" s="24" t="str">
        <f t="shared" si="2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165" t="s">
        <v>1286</v>
      </c>
      <c r="AZ24" s="165"/>
    </row>
    <row r="25" spans="1:52" x14ac:dyDescent="0.35">
      <c r="A25" s="108">
        <v>17</v>
      </c>
      <c r="B25" s="122" t="s">
        <v>22</v>
      </c>
      <c r="C25" s="122" t="s">
        <v>884</v>
      </c>
      <c r="D25" s="122"/>
      <c r="E25" s="122" t="s">
        <v>1163</v>
      </c>
      <c r="F25" s="122" t="s">
        <v>752</v>
      </c>
      <c r="G25" s="22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3"/>
        <v>0</v>
      </c>
      <c r="AW25" s="24" t="str">
        <f t="shared" si="2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  <c r="AY25" s="165" t="s">
        <v>1286</v>
      </c>
      <c r="AZ25" s="165"/>
    </row>
    <row r="26" spans="1:52" x14ac:dyDescent="0.35">
      <c r="A26" s="108">
        <v>18</v>
      </c>
      <c r="B26" s="122" t="s">
        <v>22</v>
      </c>
      <c r="C26" s="122" t="s">
        <v>878</v>
      </c>
      <c r="D26" s="122"/>
      <c r="E26" s="122" t="s">
        <v>879</v>
      </c>
      <c r="F26" s="122" t="s">
        <v>753</v>
      </c>
      <c r="G26" s="22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3"/>
        <v>0</v>
      </c>
      <c r="AW26" s="24" t="str">
        <f t="shared" si="2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165" t="s">
        <v>1286</v>
      </c>
      <c r="AZ26" s="165"/>
    </row>
    <row r="27" spans="1:52" x14ac:dyDescent="0.35">
      <c r="A27" s="108">
        <v>19</v>
      </c>
      <c r="B27" s="122" t="s">
        <v>22</v>
      </c>
      <c r="C27" s="122" t="s">
        <v>875</v>
      </c>
      <c r="D27" s="122"/>
      <c r="E27" s="122" t="s">
        <v>1164</v>
      </c>
      <c r="F27" s="122" t="s">
        <v>753</v>
      </c>
      <c r="G27" s="22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4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3"/>
        <v>0</v>
      </c>
      <c r="AW27" s="24" t="str">
        <f t="shared" si="2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165" t="s">
        <v>1286</v>
      </c>
      <c r="AZ27" s="165"/>
    </row>
    <row r="28" spans="1:52" x14ac:dyDescent="0.35">
      <c r="A28" s="108">
        <v>20</v>
      </c>
      <c r="B28" s="122" t="s">
        <v>22</v>
      </c>
      <c r="C28" s="122" t="s">
        <v>874</v>
      </c>
      <c r="D28" s="122"/>
      <c r="E28" s="122" t="s">
        <v>1165</v>
      </c>
      <c r="F28" s="122" t="s">
        <v>753</v>
      </c>
      <c r="G28" s="22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3"/>
        <v>0</v>
      </c>
      <c r="AW28" s="24" t="str">
        <f t="shared" si="2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165" t="s">
        <v>1286</v>
      </c>
      <c r="AZ28" s="165"/>
    </row>
    <row r="29" spans="1:52" x14ac:dyDescent="0.35">
      <c r="A29" s="108">
        <v>21</v>
      </c>
      <c r="B29" s="122" t="s">
        <v>22</v>
      </c>
      <c r="C29" s="122" t="s">
        <v>873</v>
      </c>
      <c r="D29" s="122"/>
      <c r="E29" s="122" t="s">
        <v>1166</v>
      </c>
      <c r="F29" s="122" t="s">
        <v>753</v>
      </c>
      <c r="G29" s="22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4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3"/>
        <v>0</v>
      </c>
      <c r="AW29" s="24" t="str">
        <f t="shared" si="2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165" t="s">
        <v>1286</v>
      </c>
      <c r="AZ29" s="165"/>
    </row>
    <row r="30" spans="1:52" x14ac:dyDescent="0.35">
      <c r="A30" s="108">
        <v>22</v>
      </c>
      <c r="B30" s="122" t="s">
        <v>22</v>
      </c>
      <c r="C30" s="122" t="s">
        <v>255</v>
      </c>
      <c r="D30" s="122"/>
      <c r="E30" s="122" t="s">
        <v>256</v>
      </c>
      <c r="F30" s="122" t="s">
        <v>752</v>
      </c>
      <c r="G30" s="22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4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3"/>
        <v>0</v>
      </c>
      <c r="AW30" s="24" t="str">
        <f t="shared" si="2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165" t="s">
        <v>1286</v>
      </c>
      <c r="AZ30" s="165"/>
    </row>
    <row r="31" spans="1:52" x14ac:dyDescent="0.35">
      <c r="A31" s="108">
        <v>23</v>
      </c>
      <c r="B31" s="122" t="s">
        <v>22</v>
      </c>
      <c r="C31" s="122" t="s">
        <v>253</v>
      </c>
      <c r="D31" s="122"/>
      <c r="E31" s="122" t="s">
        <v>254</v>
      </c>
      <c r="F31" s="122" t="s">
        <v>753</v>
      </c>
      <c r="G31" s="22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4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3"/>
        <v>0</v>
      </c>
      <c r="AW31" s="24" t="str">
        <f t="shared" si="2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165" t="s">
        <v>1286</v>
      </c>
      <c r="AZ31" s="165"/>
    </row>
    <row r="32" spans="1:52" x14ac:dyDescent="0.35">
      <c r="A32" s="108">
        <v>24</v>
      </c>
      <c r="B32" s="122" t="s">
        <v>22</v>
      </c>
      <c r="C32" s="122" t="s">
        <v>1127</v>
      </c>
      <c r="D32" s="122"/>
      <c r="E32" s="122" t="s">
        <v>858</v>
      </c>
      <c r="F32" s="122" t="s">
        <v>753</v>
      </c>
      <c r="G32" s="22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3"/>
        <v>0</v>
      </c>
      <c r="AW32" s="24" t="str">
        <f t="shared" si="2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165" t="s">
        <v>1286</v>
      </c>
      <c r="AZ32" s="165"/>
    </row>
    <row r="33" spans="1:52" x14ac:dyDescent="0.35">
      <c r="A33" s="108">
        <v>25</v>
      </c>
      <c r="B33" s="122" t="s">
        <v>22</v>
      </c>
      <c r="C33" s="122" t="s">
        <v>251</v>
      </c>
      <c r="D33" s="122"/>
      <c r="E33" s="122" t="s">
        <v>252</v>
      </c>
      <c r="F33" s="122" t="s">
        <v>752</v>
      </c>
      <c r="G33" s="22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3"/>
        <v>0</v>
      </c>
      <c r="AW33" s="24" t="str">
        <f t="shared" si="2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High Risk Customer</v>
      </c>
      <c r="AY33" s="165" t="s">
        <v>1286</v>
      </c>
      <c r="AZ33" s="165"/>
    </row>
    <row r="34" spans="1:52" x14ac:dyDescent="0.35">
      <c r="A34" s="108">
        <v>26</v>
      </c>
      <c r="B34" s="122" t="s">
        <v>22</v>
      </c>
      <c r="C34" s="122" t="s">
        <v>855</v>
      </c>
      <c r="D34" s="122"/>
      <c r="E34" s="122" t="s">
        <v>856</v>
      </c>
      <c r="F34" s="122" t="s">
        <v>753</v>
      </c>
      <c r="G34" s="22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4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3"/>
        <v>0</v>
      </c>
      <c r="AW34" s="24" t="str">
        <f t="shared" si="2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165" t="s">
        <v>1286</v>
      </c>
      <c r="AZ34" s="165"/>
    </row>
    <row r="35" spans="1:52" x14ac:dyDescent="0.35">
      <c r="A35" s="108">
        <v>27</v>
      </c>
      <c r="B35" s="122" t="s">
        <v>22</v>
      </c>
      <c r="C35" s="122" t="s">
        <v>1128</v>
      </c>
      <c r="D35" s="122"/>
      <c r="E35" s="122" t="s">
        <v>854</v>
      </c>
      <c r="F35" s="122" t="s">
        <v>833</v>
      </c>
      <c r="G35" s="22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3"/>
        <v>0</v>
      </c>
      <c r="AW35" s="24" t="str">
        <f t="shared" si="2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165" t="s">
        <v>1286</v>
      </c>
      <c r="AZ35" s="165"/>
    </row>
    <row r="36" spans="1:52" x14ac:dyDescent="0.35">
      <c r="A36" s="108">
        <v>28</v>
      </c>
      <c r="B36" s="122" t="s">
        <v>22</v>
      </c>
      <c r="C36" s="122" t="s">
        <v>1129</v>
      </c>
      <c r="D36" s="122"/>
      <c r="E36" s="122" t="s">
        <v>842</v>
      </c>
      <c r="F36" s="122" t="s">
        <v>753</v>
      </c>
      <c r="G36" s="22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4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3"/>
        <v>0</v>
      </c>
      <c r="AW36" s="24" t="str">
        <f t="shared" si="2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165" t="s">
        <v>1286</v>
      </c>
      <c r="AZ36" s="165"/>
    </row>
    <row r="37" spans="1:52" x14ac:dyDescent="0.35">
      <c r="A37" s="108">
        <v>29</v>
      </c>
      <c r="B37" s="122" t="s">
        <v>22</v>
      </c>
      <c r="C37" s="122" t="s">
        <v>1130</v>
      </c>
      <c r="D37" s="122"/>
      <c r="E37" s="122" t="s">
        <v>216</v>
      </c>
      <c r="F37" s="122" t="s">
        <v>753</v>
      </c>
      <c r="G37" s="22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4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3"/>
        <v>0</v>
      </c>
      <c r="AW37" s="24" t="str">
        <f t="shared" si="2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165" t="s">
        <v>1286</v>
      </c>
      <c r="AZ37" s="165"/>
    </row>
    <row r="38" spans="1:52" x14ac:dyDescent="0.35">
      <c r="A38" s="108">
        <v>30</v>
      </c>
      <c r="B38" s="122" t="s">
        <v>22</v>
      </c>
      <c r="C38" s="122" t="s">
        <v>851</v>
      </c>
      <c r="D38" s="122"/>
      <c r="E38" s="122" t="s">
        <v>852</v>
      </c>
      <c r="F38" s="122" t="s">
        <v>753</v>
      </c>
      <c r="G38" s="22">
        <f t="shared" si="0"/>
        <v>0</v>
      </c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29"/>
      <c r="U38" s="72"/>
      <c r="V38" s="29"/>
      <c r="W38" s="72"/>
      <c r="X38" s="72"/>
      <c r="Y38" s="29"/>
      <c r="Z38" s="29"/>
      <c r="AA38" s="29"/>
      <c r="AB38" s="72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4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3"/>
        <v>0</v>
      </c>
      <c r="AW38" s="24" t="str">
        <f t="shared" si="2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165" t="s">
        <v>1286</v>
      </c>
      <c r="AZ38" s="165"/>
    </row>
    <row r="39" spans="1:52" x14ac:dyDescent="0.35">
      <c r="A39" s="108">
        <v>31</v>
      </c>
      <c r="B39" s="122" t="s">
        <v>22</v>
      </c>
      <c r="C39" s="122" t="s">
        <v>845</v>
      </c>
      <c r="D39" s="122"/>
      <c r="E39" s="122" t="s">
        <v>846</v>
      </c>
      <c r="F39" s="122" t="s">
        <v>753</v>
      </c>
      <c r="G39" s="22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3"/>
        <v>0</v>
      </c>
      <c r="AW39" s="24" t="str">
        <f t="shared" si="2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165" t="s">
        <v>1286</v>
      </c>
      <c r="AZ39" s="165"/>
    </row>
    <row r="40" spans="1:52" x14ac:dyDescent="0.35">
      <c r="A40" s="108">
        <v>32</v>
      </c>
      <c r="B40" s="122" t="s">
        <v>22</v>
      </c>
      <c r="C40" s="122" t="s">
        <v>249</v>
      </c>
      <c r="D40" s="122"/>
      <c r="E40" s="122" t="s">
        <v>250</v>
      </c>
      <c r="F40" s="122" t="s">
        <v>753</v>
      </c>
      <c r="G40" s="22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3"/>
        <v>0</v>
      </c>
      <c r="AW40" s="24" t="str">
        <f t="shared" si="2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165" t="s">
        <v>1286</v>
      </c>
      <c r="AZ40" s="165"/>
    </row>
    <row r="41" spans="1:52" x14ac:dyDescent="0.35">
      <c r="A41" s="108">
        <v>33</v>
      </c>
      <c r="B41" s="122" t="s">
        <v>22</v>
      </c>
      <c r="C41" s="122" t="s">
        <v>843</v>
      </c>
      <c r="D41" s="122"/>
      <c r="E41" s="122" t="s">
        <v>844</v>
      </c>
      <c r="F41" s="122" t="s">
        <v>753</v>
      </c>
      <c r="G41" s="22">
        <f t="shared" ref="G41:G72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si="3"/>
        <v>0</v>
      </c>
      <c r="AW41" s="24" t="str">
        <f t="shared" ref="AW41:AW72" si="6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High Risk Customer</v>
      </c>
      <c r="AY41" s="165" t="s">
        <v>1286</v>
      </c>
      <c r="AZ41" s="165"/>
    </row>
    <row r="42" spans="1:52" x14ac:dyDescent="0.35">
      <c r="A42" s="108">
        <v>34</v>
      </c>
      <c r="B42" s="122" t="s">
        <v>22</v>
      </c>
      <c r="C42" s="122" t="s">
        <v>1131</v>
      </c>
      <c r="D42" s="122"/>
      <c r="E42" s="122" t="s">
        <v>1167</v>
      </c>
      <c r="F42" s="122" t="s">
        <v>753</v>
      </c>
      <c r="G42" s="22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3"/>
        <v>0</v>
      </c>
      <c r="AW42" s="24" t="str">
        <f t="shared" si="6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165" t="s">
        <v>1286</v>
      </c>
      <c r="AZ42" s="165"/>
    </row>
    <row r="43" spans="1:52" x14ac:dyDescent="0.35">
      <c r="A43" s="108">
        <v>35</v>
      </c>
      <c r="B43" s="122" t="s">
        <v>22</v>
      </c>
      <c r="C43" s="122" t="s">
        <v>248</v>
      </c>
      <c r="D43" s="122"/>
      <c r="E43" s="122" t="s">
        <v>214</v>
      </c>
      <c r="F43" s="122" t="s">
        <v>752</v>
      </c>
      <c r="G43" s="22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3"/>
        <v>0</v>
      </c>
      <c r="AW43" s="24" t="str">
        <f t="shared" si="6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High Risk Customer</v>
      </c>
      <c r="AY43" s="165" t="s">
        <v>1286</v>
      </c>
      <c r="AZ43" s="165"/>
    </row>
    <row r="44" spans="1:52" x14ac:dyDescent="0.35">
      <c r="A44" s="108">
        <v>36</v>
      </c>
      <c r="B44" s="122" t="s">
        <v>22</v>
      </c>
      <c r="C44" s="122" t="s">
        <v>246</v>
      </c>
      <c r="D44" s="122"/>
      <c r="E44" s="122" t="s">
        <v>247</v>
      </c>
      <c r="F44" s="122" t="s">
        <v>752</v>
      </c>
      <c r="G44" s="22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4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3"/>
        <v>0</v>
      </c>
      <c r="AW44" s="24" t="str">
        <f t="shared" si="6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165" t="s">
        <v>1286</v>
      </c>
      <c r="AZ44" s="165"/>
    </row>
    <row r="45" spans="1:52" x14ac:dyDescent="0.35">
      <c r="A45" s="108">
        <v>37</v>
      </c>
      <c r="B45" s="122" t="s">
        <v>22</v>
      </c>
      <c r="C45" s="122" t="s">
        <v>1132</v>
      </c>
      <c r="D45" s="122"/>
      <c r="E45" s="122" t="s">
        <v>1168</v>
      </c>
      <c r="F45" s="122" t="s">
        <v>753</v>
      </c>
      <c r="G45" s="22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3"/>
        <v>0</v>
      </c>
      <c r="AW45" s="24" t="str">
        <f t="shared" si="6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165" t="s">
        <v>1286</v>
      </c>
      <c r="AZ45" s="165"/>
    </row>
    <row r="46" spans="1:52" x14ac:dyDescent="0.35">
      <c r="A46" s="108">
        <v>38</v>
      </c>
      <c r="B46" s="122" t="s">
        <v>22</v>
      </c>
      <c r="C46" s="122" t="s">
        <v>1133</v>
      </c>
      <c r="D46" s="122"/>
      <c r="E46" s="122" t="s">
        <v>866</v>
      </c>
      <c r="F46" s="122" t="s">
        <v>753</v>
      </c>
      <c r="G46" s="22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3"/>
        <v>0</v>
      </c>
      <c r="AW46" s="24" t="str">
        <f t="shared" si="6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165" t="s">
        <v>1286</v>
      </c>
      <c r="AZ46" s="165"/>
    </row>
    <row r="47" spans="1:52" x14ac:dyDescent="0.35">
      <c r="A47" s="108">
        <v>39</v>
      </c>
      <c r="B47" s="122" t="s">
        <v>22</v>
      </c>
      <c r="C47" s="122" t="s">
        <v>1134</v>
      </c>
      <c r="D47" s="122"/>
      <c r="E47" s="122" t="s">
        <v>872</v>
      </c>
      <c r="F47" s="122" t="s">
        <v>753</v>
      </c>
      <c r="G47" s="22">
        <f t="shared" si="4"/>
        <v>0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3"/>
        <v>0</v>
      </c>
      <c r="AW47" s="24" t="str">
        <f t="shared" si="6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  <c r="AY47" s="165" t="s">
        <v>1286</v>
      </c>
      <c r="AZ47" s="165"/>
    </row>
    <row r="48" spans="1:52" x14ac:dyDescent="0.35">
      <c r="A48" s="108">
        <v>40</v>
      </c>
      <c r="B48" s="122" t="s">
        <v>22</v>
      </c>
      <c r="C48" s="122" t="s">
        <v>1135</v>
      </c>
      <c r="D48" s="122"/>
      <c r="E48" s="122" t="s">
        <v>860</v>
      </c>
      <c r="F48" s="122" t="s">
        <v>753</v>
      </c>
      <c r="G48" s="22">
        <f t="shared" si="4"/>
        <v>0</v>
      </c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29"/>
      <c r="W48" s="72"/>
      <c r="X48" s="72"/>
      <c r="Y48" s="72"/>
      <c r="Z48" s="72"/>
      <c r="AA48" s="72"/>
      <c r="AB48" s="72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3"/>
        <v>0</v>
      </c>
      <c r="AW48" s="24" t="str">
        <f t="shared" si="6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165" t="s">
        <v>1286</v>
      </c>
      <c r="AZ48" s="165"/>
    </row>
    <row r="49" spans="1:52" x14ac:dyDescent="0.35">
      <c r="A49" s="108">
        <v>41</v>
      </c>
      <c r="B49" s="122" t="s">
        <v>22</v>
      </c>
      <c r="C49" s="122" t="s">
        <v>245</v>
      </c>
      <c r="D49" s="122"/>
      <c r="E49" s="122" t="s">
        <v>1169</v>
      </c>
      <c r="F49" s="122" t="s">
        <v>753</v>
      </c>
      <c r="G49" s="22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3"/>
        <v>0</v>
      </c>
      <c r="AW49" s="24" t="str">
        <f t="shared" si="6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165" t="s">
        <v>1286</v>
      </c>
      <c r="AZ49" s="165"/>
    </row>
    <row r="50" spans="1:52" x14ac:dyDescent="0.35">
      <c r="A50" s="108">
        <v>42</v>
      </c>
      <c r="B50" s="122" t="s">
        <v>22</v>
      </c>
      <c r="C50" s="122" t="s">
        <v>861</v>
      </c>
      <c r="D50" s="122"/>
      <c r="E50" s="122" t="s">
        <v>862</v>
      </c>
      <c r="F50" s="122" t="s">
        <v>753</v>
      </c>
      <c r="G50" s="22">
        <f t="shared" si="4"/>
        <v>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3"/>
        <v>0</v>
      </c>
      <c r="AW50" s="24" t="str">
        <f t="shared" si="6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165" t="s">
        <v>1286</v>
      </c>
      <c r="AZ50" s="165"/>
    </row>
    <row r="51" spans="1:52" x14ac:dyDescent="0.35">
      <c r="A51" s="108">
        <v>43</v>
      </c>
      <c r="B51" s="122" t="s">
        <v>22</v>
      </c>
      <c r="C51" s="122" t="s">
        <v>1136</v>
      </c>
      <c r="D51" s="122"/>
      <c r="E51" s="122" t="s">
        <v>1170</v>
      </c>
      <c r="F51" s="122" t="s">
        <v>753</v>
      </c>
      <c r="G51" s="22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3"/>
        <v>0</v>
      </c>
      <c r="AW51" s="24" t="str">
        <f t="shared" si="6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165" t="s">
        <v>1286</v>
      </c>
      <c r="AZ51" s="165"/>
    </row>
    <row r="52" spans="1:52" x14ac:dyDescent="0.35">
      <c r="A52" s="108">
        <v>44</v>
      </c>
      <c r="B52" s="122" t="s">
        <v>22</v>
      </c>
      <c r="C52" s="122" t="s">
        <v>1137</v>
      </c>
      <c r="D52" s="122"/>
      <c r="E52" s="122" t="s">
        <v>1171</v>
      </c>
      <c r="F52" s="122" t="s">
        <v>753</v>
      </c>
      <c r="G52" s="22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3"/>
        <v>0</v>
      </c>
      <c r="AW52" s="24" t="str">
        <f t="shared" si="6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165" t="s">
        <v>1286</v>
      </c>
      <c r="AZ52" s="165"/>
    </row>
    <row r="53" spans="1:52" x14ac:dyDescent="0.35">
      <c r="A53" s="108">
        <v>45</v>
      </c>
      <c r="B53" s="122" t="s">
        <v>22</v>
      </c>
      <c r="C53" s="122" t="s">
        <v>1138</v>
      </c>
      <c r="D53" s="122"/>
      <c r="E53" s="122" t="s">
        <v>1172</v>
      </c>
      <c r="F53" s="122" t="s">
        <v>753</v>
      </c>
      <c r="G53" s="22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3"/>
        <v>0</v>
      </c>
      <c r="AW53" s="24" t="str">
        <f t="shared" si="6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  <c r="AY53" s="165" t="s">
        <v>1286</v>
      </c>
      <c r="AZ53" s="165"/>
    </row>
    <row r="54" spans="1:52" x14ac:dyDescent="0.35">
      <c r="A54" s="108">
        <v>46</v>
      </c>
      <c r="B54" s="122" t="s">
        <v>22</v>
      </c>
      <c r="C54" s="122" t="s">
        <v>1139</v>
      </c>
      <c r="D54" s="122"/>
      <c r="E54" s="122" t="s">
        <v>1173</v>
      </c>
      <c r="F54" s="122" t="s">
        <v>753</v>
      </c>
      <c r="G54" s="22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3"/>
        <v>0</v>
      </c>
      <c r="AW54" s="24" t="str">
        <f t="shared" si="6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165" t="s">
        <v>1286</v>
      </c>
      <c r="AZ54" s="165"/>
    </row>
    <row r="55" spans="1:52" x14ac:dyDescent="0.35">
      <c r="A55" s="108">
        <v>47</v>
      </c>
      <c r="B55" s="122" t="s">
        <v>22</v>
      </c>
      <c r="C55" s="122" t="s">
        <v>865</v>
      </c>
      <c r="D55" s="122"/>
      <c r="E55" s="122" t="s">
        <v>866</v>
      </c>
      <c r="F55" s="122" t="s">
        <v>752</v>
      </c>
      <c r="G55" s="22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3"/>
        <v>0</v>
      </c>
      <c r="AW55" s="24" t="str">
        <f t="shared" si="6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165" t="s">
        <v>1286</v>
      </c>
      <c r="AZ55" s="165"/>
    </row>
    <row r="56" spans="1:52" x14ac:dyDescent="0.35">
      <c r="A56" s="108">
        <v>48</v>
      </c>
      <c r="B56" s="122" t="s">
        <v>22</v>
      </c>
      <c r="C56" s="122" t="s">
        <v>863</v>
      </c>
      <c r="D56" s="122"/>
      <c r="E56" s="122" t="s">
        <v>864</v>
      </c>
      <c r="F56" s="122" t="s">
        <v>753</v>
      </c>
      <c r="G56" s="22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3"/>
        <v>0</v>
      </c>
      <c r="AW56" s="24" t="str">
        <f t="shared" si="6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165" t="s">
        <v>1286</v>
      </c>
      <c r="AZ56" s="165"/>
    </row>
    <row r="57" spans="1:52" x14ac:dyDescent="0.35">
      <c r="A57" s="108">
        <v>49</v>
      </c>
      <c r="B57" s="122" t="s">
        <v>22</v>
      </c>
      <c r="C57" s="122" t="s">
        <v>871</v>
      </c>
      <c r="D57" s="122"/>
      <c r="E57" s="122" t="s">
        <v>872</v>
      </c>
      <c r="F57" s="122" t="s">
        <v>752</v>
      </c>
      <c r="G57" s="22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3"/>
        <v>0</v>
      </c>
      <c r="AW57" s="24" t="str">
        <f t="shared" si="6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165" t="s">
        <v>1286</v>
      </c>
      <c r="AZ57" s="165"/>
    </row>
    <row r="58" spans="1:52" x14ac:dyDescent="0.35">
      <c r="A58" s="108">
        <v>50</v>
      </c>
      <c r="B58" s="122" t="s">
        <v>22</v>
      </c>
      <c r="C58" s="122" t="s">
        <v>876</v>
      </c>
      <c r="D58" s="122"/>
      <c r="E58" s="122" t="s">
        <v>877</v>
      </c>
      <c r="F58" s="122" t="s">
        <v>752</v>
      </c>
      <c r="G58" s="22">
        <f t="shared" si="4"/>
        <v>0</v>
      </c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3"/>
        <v>0</v>
      </c>
      <c r="AW58" s="24" t="str">
        <f t="shared" si="6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165" t="s">
        <v>1286</v>
      </c>
      <c r="AZ58" s="165"/>
    </row>
    <row r="59" spans="1:52" x14ac:dyDescent="0.35">
      <c r="A59" s="108">
        <v>51</v>
      </c>
      <c r="B59" s="122" t="s">
        <v>22</v>
      </c>
      <c r="C59" s="122" t="s">
        <v>859</v>
      </c>
      <c r="D59" s="122"/>
      <c r="E59" s="122" t="s">
        <v>860</v>
      </c>
      <c r="F59" s="122" t="s">
        <v>752</v>
      </c>
      <c r="G59" s="22">
        <f t="shared" si="4"/>
        <v>0</v>
      </c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3"/>
        <v>0</v>
      </c>
      <c r="AW59" s="24" t="str">
        <f t="shared" si="6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165" t="s">
        <v>1286</v>
      </c>
      <c r="AZ59" s="165"/>
    </row>
    <row r="60" spans="1:52" x14ac:dyDescent="0.35">
      <c r="A60" s="108">
        <v>52</v>
      </c>
      <c r="B60" s="122" t="s">
        <v>22</v>
      </c>
      <c r="C60" s="122" t="s">
        <v>867</v>
      </c>
      <c r="D60" s="122"/>
      <c r="E60" s="122" t="s">
        <v>868</v>
      </c>
      <c r="F60" s="122" t="s">
        <v>753</v>
      </c>
      <c r="G60" s="22">
        <f t="shared" si="4"/>
        <v>0</v>
      </c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3"/>
        <v>0</v>
      </c>
      <c r="AW60" s="24" t="str">
        <f t="shared" si="6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165" t="s">
        <v>1286</v>
      </c>
      <c r="AZ60" s="165"/>
    </row>
    <row r="61" spans="1:52" x14ac:dyDescent="0.35">
      <c r="A61" s="108">
        <v>53</v>
      </c>
      <c r="B61" s="122" t="s">
        <v>22</v>
      </c>
      <c r="C61" s="122" t="s">
        <v>869</v>
      </c>
      <c r="D61" s="122"/>
      <c r="E61" s="122" t="s">
        <v>870</v>
      </c>
      <c r="F61" s="122" t="s">
        <v>753</v>
      </c>
      <c r="G61" s="22">
        <f t="shared" si="4"/>
        <v>0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3"/>
        <v>0</v>
      </c>
      <c r="AW61" s="24" t="str">
        <f t="shared" si="6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165" t="s">
        <v>1286</v>
      </c>
      <c r="AZ61" s="165"/>
    </row>
    <row r="62" spans="1:52" x14ac:dyDescent="0.35">
      <c r="A62" s="108">
        <v>54</v>
      </c>
      <c r="B62" s="122" t="s">
        <v>22</v>
      </c>
      <c r="C62" s="122" t="s">
        <v>841</v>
      </c>
      <c r="D62" s="122"/>
      <c r="E62" s="122" t="s">
        <v>842</v>
      </c>
      <c r="F62" s="122" t="s">
        <v>753</v>
      </c>
      <c r="G62" s="22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3"/>
        <v>0</v>
      </c>
      <c r="AW62" s="24" t="str">
        <f t="shared" si="6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165" t="s">
        <v>1286</v>
      </c>
      <c r="AZ62" s="165"/>
    </row>
    <row r="63" spans="1:52" x14ac:dyDescent="0.35">
      <c r="A63" s="108">
        <v>55</v>
      </c>
      <c r="B63" s="122" t="s">
        <v>22</v>
      </c>
      <c r="C63" s="122" t="s">
        <v>215</v>
      </c>
      <c r="D63" s="122"/>
      <c r="E63" s="122" t="s">
        <v>216</v>
      </c>
      <c r="F63" s="122" t="s">
        <v>753</v>
      </c>
      <c r="G63" s="22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3"/>
        <v>0</v>
      </c>
      <c r="AW63" s="24" t="str">
        <f t="shared" si="6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165" t="s">
        <v>1286</v>
      </c>
      <c r="AZ63" s="165"/>
    </row>
    <row r="64" spans="1:52" x14ac:dyDescent="0.35">
      <c r="A64" s="108">
        <v>56</v>
      </c>
      <c r="B64" s="122" t="s">
        <v>22</v>
      </c>
      <c r="C64" s="122" t="s">
        <v>1140</v>
      </c>
      <c r="D64" s="122"/>
      <c r="E64" s="122" t="s">
        <v>852</v>
      </c>
      <c r="F64" s="122" t="s">
        <v>753</v>
      </c>
      <c r="G64" s="22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4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3"/>
        <v>0</v>
      </c>
      <c r="AW64" s="24" t="str">
        <f t="shared" si="6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165" t="s">
        <v>1286</v>
      </c>
      <c r="AZ64" s="165"/>
    </row>
    <row r="65" spans="1:52" x14ac:dyDescent="0.35">
      <c r="A65" s="108">
        <v>57</v>
      </c>
      <c r="B65" s="122" t="s">
        <v>22</v>
      </c>
      <c r="C65" s="122" t="s">
        <v>1141</v>
      </c>
      <c r="D65" s="122"/>
      <c r="E65" s="122" t="s">
        <v>846</v>
      </c>
      <c r="F65" s="122" t="s">
        <v>753</v>
      </c>
      <c r="G65" s="22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4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3"/>
        <v>0</v>
      </c>
      <c r="AW65" s="24" t="str">
        <f t="shared" si="6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165" t="s">
        <v>1286</v>
      </c>
      <c r="AZ65" s="165"/>
    </row>
    <row r="66" spans="1:52" x14ac:dyDescent="0.35">
      <c r="A66" s="108">
        <v>58</v>
      </c>
      <c r="B66" s="122" t="s">
        <v>22</v>
      </c>
      <c r="C66" s="122" t="s">
        <v>1142</v>
      </c>
      <c r="D66" s="122"/>
      <c r="E66" s="122" t="s">
        <v>844</v>
      </c>
      <c r="F66" s="122" t="s">
        <v>753</v>
      </c>
      <c r="G66" s="22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3"/>
        <v>0</v>
      </c>
      <c r="AW66" s="24" t="str">
        <f t="shared" si="6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165" t="s">
        <v>1286</v>
      </c>
      <c r="AZ66" s="165"/>
    </row>
    <row r="67" spans="1:52" x14ac:dyDescent="0.35">
      <c r="A67" s="108">
        <v>59</v>
      </c>
      <c r="B67" s="122" t="s">
        <v>22</v>
      </c>
      <c r="C67" s="122" t="s">
        <v>213</v>
      </c>
      <c r="D67" s="122"/>
      <c r="E67" s="122" t="s">
        <v>214</v>
      </c>
      <c r="F67" s="122" t="s">
        <v>753</v>
      </c>
      <c r="G67" s="22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4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3"/>
        <v>0</v>
      </c>
      <c r="AW67" s="24" t="str">
        <f t="shared" si="6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165" t="s">
        <v>1286</v>
      </c>
      <c r="AZ67" s="165"/>
    </row>
    <row r="68" spans="1:52" x14ac:dyDescent="0.35">
      <c r="A68" s="108">
        <v>60</v>
      </c>
      <c r="B68" s="122" t="s">
        <v>22</v>
      </c>
      <c r="C68" s="122" t="s">
        <v>1143</v>
      </c>
      <c r="D68" s="122"/>
      <c r="E68" s="122" t="s">
        <v>247</v>
      </c>
      <c r="F68" s="122" t="s">
        <v>753</v>
      </c>
      <c r="G68" s="22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4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3"/>
        <v>0</v>
      </c>
      <c r="AW68" s="24" t="str">
        <f t="shared" si="6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165" t="s">
        <v>1286</v>
      </c>
      <c r="AZ68" s="165"/>
    </row>
    <row r="69" spans="1:52" x14ac:dyDescent="0.35">
      <c r="A69" s="108">
        <v>61</v>
      </c>
      <c r="B69" s="122" t="s">
        <v>22</v>
      </c>
      <c r="C69" s="122" t="s">
        <v>1144</v>
      </c>
      <c r="D69" s="122"/>
      <c r="E69" s="122" t="s">
        <v>256</v>
      </c>
      <c r="F69" s="122" t="s">
        <v>753</v>
      </c>
      <c r="G69" s="22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4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3"/>
        <v>0</v>
      </c>
      <c r="AW69" s="24" t="str">
        <f t="shared" si="6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165" t="s">
        <v>1286</v>
      </c>
      <c r="AZ69" s="165"/>
    </row>
    <row r="70" spans="1:52" x14ac:dyDescent="0.35">
      <c r="A70" s="108">
        <v>62</v>
      </c>
      <c r="B70" s="122" t="s">
        <v>22</v>
      </c>
      <c r="C70" s="122" t="s">
        <v>1145</v>
      </c>
      <c r="D70" s="122"/>
      <c r="E70" s="122" t="s">
        <v>1174</v>
      </c>
      <c r="F70" s="122" t="s">
        <v>753</v>
      </c>
      <c r="G70" s="22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3"/>
        <v>0</v>
      </c>
      <c r="AW70" s="24" t="str">
        <f t="shared" si="6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165" t="s">
        <v>1286</v>
      </c>
      <c r="AZ70" s="165"/>
    </row>
    <row r="71" spans="1:52" x14ac:dyDescent="0.35">
      <c r="A71" s="108">
        <v>63</v>
      </c>
      <c r="B71" s="122" t="s">
        <v>22</v>
      </c>
      <c r="C71" s="122" t="s">
        <v>1146</v>
      </c>
      <c r="D71" s="122"/>
      <c r="E71" s="122" t="s">
        <v>1175</v>
      </c>
      <c r="F71" s="122" t="s">
        <v>753</v>
      </c>
      <c r="G71" s="22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3"/>
        <v>0</v>
      </c>
      <c r="AW71" s="24" t="str">
        <f t="shared" si="6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165" t="s">
        <v>1286</v>
      </c>
      <c r="AZ71" s="165"/>
    </row>
    <row r="72" spans="1:52" x14ac:dyDescent="0.35">
      <c r="A72" s="108">
        <v>64</v>
      </c>
      <c r="B72" s="122" t="s">
        <v>22</v>
      </c>
      <c r="C72" s="122" t="s">
        <v>1147</v>
      </c>
      <c r="D72" s="122"/>
      <c r="E72" s="122" t="s">
        <v>252</v>
      </c>
      <c r="F72" s="122" t="s">
        <v>752</v>
      </c>
      <c r="G72" s="22">
        <f t="shared" si="4"/>
        <v>0</v>
      </c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72"/>
      <c r="V72" s="72"/>
      <c r="W72" s="72"/>
      <c r="X72" s="72"/>
      <c r="Y72" s="72"/>
      <c r="Z72" s="72"/>
      <c r="AA72" s="72"/>
      <c r="AB72" s="72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3"/>
        <v>0</v>
      </c>
      <c r="AW72" s="24" t="str">
        <f t="shared" si="6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165" t="s">
        <v>1286</v>
      </c>
      <c r="AZ72" s="165"/>
    </row>
    <row r="73" spans="1:52" x14ac:dyDescent="0.35">
      <c r="A73" s="108">
        <v>65</v>
      </c>
      <c r="B73" s="122" t="s">
        <v>22</v>
      </c>
      <c r="C73" s="122" t="s">
        <v>1148</v>
      </c>
      <c r="D73" s="122"/>
      <c r="E73" s="122" t="s">
        <v>856</v>
      </c>
      <c r="F73" s="122" t="s">
        <v>753</v>
      </c>
      <c r="G73" s="22">
        <f t="shared" ref="G73:G105" si="7">SUM(H73:AB73)</f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5" si="8">SUM(AF73:AT73)</f>
        <v>0</v>
      </c>
      <c r="AF73" s="164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si="3"/>
        <v>0</v>
      </c>
      <c r="AW73" s="24" t="str">
        <f t="shared" ref="AW73:AW105" si="9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165" t="s">
        <v>1286</v>
      </c>
      <c r="AZ73" s="165"/>
    </row>
    <row r="74" spans="1:52" x14ac:dyDescent="0.35">
      <c r="A74" s="108">
        <v>66</v>
      </c>
      <c r="B74" s="122" t="s">
        <v>22</v>
      </c>
      <c r="C74" s="122" t="s">
        <v>853</v>
      </c>
      <c r="D74" s="122"/>
      <c r="E74" s="122" t="s">
        <v>854</v>
      </c>
      <c r="F74" s="122" t="s">
        <v>833</v>
      </c>
      <c r="G74" s="22">
        <f t="shared" si="7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4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ref="AV74:AV138" si="10">AC74*0.35</f>
        <v>0</v>
      </c>
      <c r="AW74" s="24" t="str">
        <f t="shared" si="9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165" t="s">
        <v>1286</v>
      </c>
      <c r="AZ74" s="165"/>
    </row>
    <row r="75" spans="1:52" x14ac:dyDescent="0.35">
      <c r="A75" s="108">
        <v>67</v>
      </c>
      <c r="B75" s="122" t="s">
        <v>22</v>
      </c>
      <c r="C75" s="122" t="s">
        <v>1149</v>
      </c>
      <c r="D75" s="122"/>
      <c r="E75" s="122" t="s">
        <v>1176</v>
      </c>
      <c r="F75" s="122" t="s">
        <v>753</v>
      </c>
      <c r="G75" s="22">
        <f t="shared" si="7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10"/>
        <v>0</v>
      </c>
      <c r="AW75" s="24" t="str">
        <f t="shared" si="9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165" t="s">
        <v>1286</v>
      </c>
      <c r="AZ75" s="165"/>
    </row>
    <row r="76" spans="1:52" x14ac:dyDescent="0.35">
      <c r="A76" s="108">
        <v>68</v>
      </c>
      <c r="B76" s="122" t="s">
        <v>22</v>
      </c>
      <c r="C76" s="122" t="s">
        <v>219</v>
      </c>
      <c r="D76" s="122"/>
      <c r="E76" s="122" t="s">
        <v>220</v>
      </c>
      <c r="F76" s="122" t="s">
        <v>752</v>
      </c>
      <c r="G76" s="22">
        <f t="shared" si="7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10"/>
        <v>0</v>
      </c>
      <c r="AW76" s="24" t="str">
        <f t="shared" si="9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Medium Risk Customer</v>
      </c>
      <c r="AY76" s="165" t="s">
        <v>1286</v>
      </c>
      <c r="AZ76" s="165"/>
    </row>
    <row r="77" spans="1:52" x14ac:dyDescent="0.35">
      <c r="A77" s="108">
        <v>69</v>
      </c>
      <c r="B77" s="122" t="s">
        <v>22</v>
      </c>
      <c r="C77" s="122" t="s">
        <v>1150</v>
      </c>
      <c r="D77" s="122"/>
      <c r="E77" s="122" t="s">
        <v>254</v>
      </c>
      <c r="F77" s="122" t="s">
        <v>753</v>
      </c>
      <c r="G77" s="22">
        <f t="shared" si="7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10"/>
        <v>0</v>
      </c>
      <c r="AW77" s="24" t="str">
        <f t="shared" si="9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165" t="s">
        <v>1286</v>
      </c>
      <c r="AZ77" s="165"/>
    </row>
    <row r="78" spans="1:52" x14ac:dyDescent="0.35">
      <c r="A78" s="108">
        <v>70</v>
      </c>
      <c r="B78" s="122" t="s">
        <v>22</v>
      </c>
      <c r="C78" s="122" t="s">
        <v>857</v>
      </c>
      <c r="D78" s="122"/>
      <c r="E78" s="122" t="s">
        <v>858</v>
      </c>
      <c r="F78" s="122" t="s">
        <v>753</v>
      </c>
      <c r="G78" s="22">
        <f t="shared" si="7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4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10"/>
        <v>0</v>
      </c>
      <c r="AW78" s="24" t="str">
        <f t="shared" si="9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165" t="s">
        <v>1286</v>
      </c>
      <c r="AZ78" s="165"/>
    </row>
    <row r="79" spans="1:52" x14ac:dyDescent="0.35">
      <c r="A79" s="108">
        <v>71</v>
      </c>
      <c r="B79" s="122" t="s">
        <v>22</v>
      </c>
      <c r="C79" s="122" t="s">
        <v>1339</v>
      </c>
      <c r="D79" s="122"/>
      <c r="E79" s="122" t="s">
        <v>1340</v>
      </c>
      <c r="F79" s="122" t="s">
        <v>753</v>
      </c>
      <c r="G79" s="22">
        <f t="shared" si="7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4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10"/>
        <v>0</v>
      </c>
      <c r="AW79" s="24" t="str">
        <f t="shared" si="9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165" t="s">
        <v>1286</v>
      </c>
      <c r="AZ79" s="165"/>
    </row>
    <row r="80" spans="1:52" x14ac:dyDescent="0.35">
      <c r="A80" s="108">
        <v>72</v>
      </c>
      <c r="B80" s="122" t="s">
        <v>22</v>
      </c>
      <c r="C80" s="122" t="s">
        <v>1341</v>
      </c>
      <c r="D80" s="122"/>
      <c r="E80" s="122" t="s">
        <v>1342</v>
      </c>
      <c r="F80" s="122" t="s">
        <v>753</v>
      </c>
      <c r="G80" s="22">
        <f t="shared" si="7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4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10"/>
        <v>0</v>
      </c>
      <c r="AW80" s="24" t="str">
        <f t="shared" si="9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165" t="s">
        <v>1286</v>
      </c>
      <c r="AZ80" s="165"/>
    </row>
    <row r="81" spans="1:52" x14ac:dyDescent="0.35">
      <c r="A81" s="108">
        <v>73</v>
      </c>
      <c r="B81" s="122" t="s">
        <v>22</v>
      </c>
      <c r="C81" s="122" t="s">
        <v>1343</v>
      </c>
      <c r="D81" s="122"/>
      <c r="E81" s="122" t="s">
        <v>1344</v>
      </c>
      <c r="F81" s="122" t="s">
        <v>753</v>
      </c>
      <c r="G81" s="22">
        <f t="shared" si="7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4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10"/>
        <v>0</v>
      </c>
      <c r="AW81" s="24" t="str">
        <f t="shared" si="9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165" t="s">
        <v>1286</v>
      </c>
      <c r="AZ81" s="165"/>
    </row>
    <row r="82" spans="1:52" x14ac:dyDescent="0.35">
      <c r="A82" s="108">
        <v>74</v>
      </c>
      <c r="B82" s="122" t="s">
        <v>22</v>
      </c>
      <c r="C82" s="122" t="s">
        <v>1345</v>
      </c>
      <c r="D82" s="122"/>
      <c r="E82" s="122" t="s">
        <v>1346</v>
      </c>
      <c r="F82" s="122" t="s">
        <v>753</v>
      </c>
      <c r="G82" s="22">
        <f t="shared" si="7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10"/>
        <v>0</v>
      </c>
      <c r="AW82" s="24" t="str">
        <f t="shared" si="9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Low Risk Customer</v>
      </c>
      <c r="AY82" s="165" t="s">
        <v>1286</v>
      </c>
      <c r="AZ82" s="165"/>
    </row>
    <row r="83" spans="1:52" x14ac:dyDescent="0.35">
      <c r="A83" s="108">
        <v>75</v>
      </c>
      <c r="B83" s="122" t="s">
        <v>22</v>
      </c>
      <c r="C83" s="122" t="s">
        <v>1347</v>
      </c>
      <c r="D83" s="122"/>
      <c r="E83" s="122" t="s">
        <v>1348</v>
      </c>
      <c r="F83" s="122" t="s">
        <v>753</v>
      </c>
      <c r="G83" s="22">
        <f t="shared" si="7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4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10"/>
        <v>0</v>
      </c>
      <c r="AW83" s="24" t="str">
        <f t="shared" si="9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165" t="s">
        <v>1286</v>
      </c>
      <c r="AZ83" s="165"/>
    </row>
    <row r="84" spans="1:52" x14ac:dyDescent="0.35">
      <c r="A84" s="108">
        <v>76</v>
      </c>
      <c r="B84" s="122" t="s">
        <v>22</v>
      </c>
      <c r="C84" s="122" t="s">
        <v>1349</v>
      </c>
      <c r="D84" s="122"/>
      <c r="E84" s="122" t="s">
        <v>1350</v>
      </c>
      <c r="F84" s="122" t="s">
        <v>752</v>
      </c>
      <c r="G84" s="22">
        <f t="shared" si="7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4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10"/>
        <v>0</v>
      </c>
      <c r="AW84" s="24" t="str">
        <f t="shared" si="9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165" t="s">
        <v>1286</v>
      </c>
      <c r="AZ84" s="165"/>
    </row>
    <row r="85" spans="1:52" x14ac:dyDescent="0.35">
      <c r="A85" s="108">
        <v>77</v>
      </c>
      <c r="B85" s="122" t="s">
        <v>22</v>
      </c>
      <c r="C85" s="122" t="s">
        <v>1351</v>
      </c>
      <c r="D85" s="122"/>
      <c r="E85" s="122" t="s">
        <v>1352</v>
      </c>
      <c r="F85" s="122" t="s">
        <v>753</v>
      </c>
      <c r="G85" s="22">
        <f t="shared" si="7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4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10"/>
        <v>0</v>
      </c>
      <c r="AW85" s="24" t="str">
        <f t="shared" si="9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165" t="s">
        <v>1286</v>
      </c>
      <c r="AZ85" s="165"/>
    </row>
    <row r="86" spans="1:52" x14ac:dyDescent="0.35">
      <c r="A86" s="108">
        <v>78</v>
      </c>
      <c r="B86" s="122" t="s">
        <v>22</v>
      </c>
      <c r="C86" s="122" t="s">
        <v>1353</v>
      </c>
      <c r="D86" s="122"/>
      <c r="E86" s="122" t="s">
        <v>1354</v>
      </c>
      <c r="F86" s="122" t="s">
        <v>753</v>
      </c>
      <c r="G86" s="22">
        <f t="shared" si="7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4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10"/>
        <v>0</v>
      </c>
      <c r="AW86" s="24" t="str">
        <f t="shared" si="9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165" t="s">
        <v>1286</v>
      </c>
      <c r="AZ86" s="165"/>
    </row>
    <row r="87" spans="1:52" x14ac:dyDescent="0.35">
      <c r="A87" s="108">
        <v>79</v>
      </c>
      <c r="B87" s="122" t="s">
        <v>22</v>
      </c>
      <c r="C87" s="122" t="s">
        <v>1355</v>
      </c>
      <c r="D87" s="122"/>
      <c r="E87" s="122" t="s">
        <v>1356</v>
      </c>
      <c r="F87" s="122" t="s">
        <v>753</v>
      </c>
      <c r="G87" s="22">
        <f t="shared" si="7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4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10"/>
        <v>0</v>
      </c>
      <c r="AW87" s="24" t="str">
        <f t="shared" si="9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165" t="s">
        <v>1286</v>
      </c>
      <c r="AZ87" s="165"/>
    </row>
    <row r="88" spans="1:52" x14ac:dyDescent="0.35">
      <c r="A88" s="108">
        <v>80</v>
      </c>
      <c r="B88" s="122" t="s">
        <v>22</v>
      </c>
      <c r="C88" s="122" t="s">
        <v>1357</v>
      </c>
      <c r="D88" s="122"/>
      <c r="E88" s="122" t="s">
        <v>1358</v>
      </c>
      <c r="F88" s="122" t="s">
        <v>753</v>
      </c>
      <c r="G88" s="22">
        <f t="shared" si="7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4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10"/>
        <v>0</v>
      </c>
      <c r="AW88" s="24" t="str">
        <f t="shared" si="9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165" t="s">
        <v>1286</v>
      </c>
      <c r="AZ88" s="165"/>
    </row>
    <row r="89" spans="1:52" x14ac:dyDescent="0.35">
      <c r="A89" s="108">
        <v>81</v>
      </c>
      <c r="B89" s="122" t="s">
        <v>22</v>
      </c>
      <c r="C89" s="122" t="s">
        <v>1359</v>
      </c>
      <c r="D89" s="122"/>
      <c r="E89" s="122" t="s">
        <v>1360</v>
      </c>
      <c r="F89" s="122" t="s">
        <v>752</v>
      </c>
      <c r="G89" s="22">
        <f t="shared" si="7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4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10"/>
        <v>0</v>
      </c>
      <c r="AW89" s="24" t="str">
        <f t="shared" si="9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Medium Risk Customer</v>
      </c>
      <c r="AY89" s="165" t="s">
        <v>1286</v>
      </c>
      <c r="AZ89" s="165"/>
    </row>
    <row r="90" spans="1:52" x14ac:dyDescent="0.35">
      <c r="A90" s="108">
        <v>82</v>
      </c>
      <c r="B90" s="122" t="s">
        <v>22</v>
      </c>
      <c r="C90" s="122" t="s">
        <v>1361</v>
      </c>
      <c r="D90" s="122"/>
      <c r="E90" s="122" t="s">
        <v>1362</v>
      </c>
      <c r="F90" s="122" t="s">
        <v>753</v>
      </c>
      <c r="G90" s="22">
        <f t="shared" si="7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4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10"/>
        <v>0</v>
      </c>
      <c r="AW90" s="24" t="str">
        <f t="shared" si="9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High Risk Customer</v>
      </c>
      <c r="AY90" s="165" t="s">
        <v>1286</v>
      </c>
      <c r="AZ90" s="165"/>
    </row>
    <row r="91" spans="1:52" x14ac:dyDescent="0.35">
      <c r="A91" s="108">
        <v>83</v>
      </c>
      <c r="B91" s="122" t="s">
        <v>22</v>
      </c>
      <c r="C91" s="122" t="s">
        <v>1413</v>
      </c>
      <c r="D91" s="122"/>
      <c r="E91" s="122" t="s">
        <v>1415</v>
      </c>
      <c r="F91" s="122" t="s">
        <v>61</v>
      </c>
      <c r="G91" s="109">
        <f t="shared" ref="G91" si="11">SUM(H91:AB91)</f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ref="AE91" si="12">SUM(AF91:AT91)</f>
        <v>0</v>
      </c>
      <c r="AF91" s="164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ref="AV91" si="13">AC91*0.35</f>
        <v>0</v>
      </c>
      <c r="AW91" s="24" t="str">
        <f t="shared" ref="AW91" si="14">IF(AU91&gt;AV91,"Credit is above Limit. Requires HOTM approval",IF(AU91=0," ",IF(AV91&gt;=AU91,"Credit is within Limit","CheckInput")))</f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Medium Risk Customer</v>
      </c>
      <c r="AY91" s="165" t="s">
        <v>1286</v>
      </c>
      <c r="AZ91" s="165"/>
    </row>
    <row r="92" spans="1:52" x14ac:dyDescent="0.35">
      <c r="A92" s="108">
        <v>83</v>
      </c>
      <c r="B92" s="122" t="s">
        <v>22</v>
      </c>
      <c r="C92" s="122" t="s">
        <v>1551</v>
      </c>
      <c r="D92" s="122"/>
      <c r="E92" s="122" t="s">
        <v>1552</v>
      </c>
      <c r="F92" s="122" t="s">
        <v>752</v>
      </c>
      <c r="G92" s="22">
        <f t="shared" si="7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4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10"/>
        <v>0</v>
      </c>
      <c r="AW92" s="24" t="str">
        <f t="shared" si="9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165" t="s">
        <v>1286</v>
      </c>
      <c r="AZ92" s="165"/>
    </row>
    <row r="93" spans="1:52" x14ac:dyDescent="0.35">
      <c r="A93" s="108">
        <v>84</v>
      </c>
      <c r="B93" s="122" t="s">
        <v>25</v>
      </c>
      <c r="C93" s="122" t="s">
        <v>710</v>
      </c>
      <c r="D93" s="122"/>
      <c r="E93" s="122" t="s">
        <v>711</v>
      </c>
      <c r="F93" s="122" t="s">
        <v>753</v>
      </c>
      <c r="G93" s="22">
        <f t="shared" si="7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4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10"/>
        <v>0</v>
      </c>
      <c r="AW93" s="24" t="str">
        <f t="shared" si="9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Low Risk Customer</v>
      </c>
      <c r="AY93" s="165" t="s">
        <v>1286</v>
      </c>
      <c r="AZ93" s="165"/>
    </row>
    <row r="94" spans="1:52" x14ac:dyDescent="0.35">
      <c r="A94" s="108">
        <v>85</v>
      </c>
      <c r="B94" s="122" t="s">
        <v>25</v>
      </c>
      <c r="C94" s="122" t="s">
        <v>700</v>
      </c>
      <c r="D94" s="122"/>
      <c r="E94" s="122" t="s">
        <v>701</v>
      </c>
      <c r="F94" s="122" t="s">
        <v>752</v>
      </c>
      <c r="G94" s="22">
        <f t="shared" si="7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4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10"/>
        <v>0</v>
      </c>
      <c r="AW94" s="24" t="str">
        <f t="shared" si="9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165" t="s">
        <v>1286</v>
      </c>
      <c r="AZ94" s="165"/>
    </row>
    <row r="95" spans="1:52" x14ac:dyDescent="0.35">
      <c r="A95" s="108">
        <v>86</v>
      </c>
      <c r="B95" s="122" t="s">
        <v>25</v>
      </c>
      <c r="C95" s="122" t="s">
        <v>696</v>
      </c>
      <c r="D95" s="122"/>
      <c r="E95" s="122" t="s">
        <v>697</v>
      </c>
      <c r="F95" s="122" t="s">
        <v>752</v>
      </c>
      <c r="G95" s="22">
        <f t="shared" si="7"/>
        <v>0</v>
      </c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10"/>
        <v>0</v>
      </c>
      <c r="AW95" s="24" t="str">
        <f t="shared" si="9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Medium Risk Customer</v>
      </c>
      <c r="AY95" s="165" t="s">
        <v>1286</v>
      </c>
      <c r="AZ95" s="165"/>
    </row>
    <row r="96" spans="1:52" x14ac:dyDescent="0.35">
      <c r="A96" s="108">
        <v>87</v>
      </c>
      <c r="B96" s="122" t="s">
        <v>25</v>
      </c>
      <c r="C96" s="122" t="s">
        <v>566</v>
      </c>
      <c r="D96" s="122"/>
      <c r="E96" s="122" t="s">
        <v>567</v>
      </c>
      <c r="F96" s="122" t="s">
        <v>753</v>
      </c>
      <c r="G96" s="22">
        <f t="shared" si="7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4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10"/>
        <v>0</v>
      </c>
      <c r="AW96" s="24" t="str">
        <f t="shared" si="9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165" t="s">
        <v>1286</v>
      </c>
      <c r="AZ96" s="165"/>
    </row>
    <row r="97" spans="1:52" x14ac:dyDescent="0.35">
      <c r="A97" s="108">
        <v>88</v>
      </c>
      <c r="B97" s="122" t="s">
        <v>25</v>
      </c>
      <c r="C97" s="122" t="s">
        <v>1177</v>
      </c>
      <c r="D97" s="122"/>
      <c r="E97" s="122" t="s">
        <v>1183</v>
      </c>
      <c r="F97" s="122" t="s">
        <v>753</v>
      </c>
      <c r="G97" s="22">
        <f t="shared" si="7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4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10"/>
        <v>0</v>
      </c>
      <c r="AW97" s="24" t="str">
        <f t="shared" si="9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165" t="s">
        <v>1286</v>
      </c>
      <c r="AZ97" s="165"/>
    </row>
    <row r="98" spans="1:52" x14ac:dyDescent="0.35">
      <c r="A98" s="108">
        <v>89</v>
      </c>
      <c r="B98" s="122" t="s">
        <v>25</v>
      </c>
      <c r="C98" s="122" t="s">
        <v>1178</v>
      </c>
      <c r="D98" s="122"/>
      <c r="E98" s="122" t="s">
        <v>1184</v>
      </c>
      <c r="F98" s="122" t="s">
        <v>753</v>
      </c>
      <c r="G98" s="22">
        <f t="shared" si="7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4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10"/>
        <v>0</v>
      </c>
      <c r="AW98" s="24" t="str">
        <f t="shared" si="9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165" t="s">
        <v>1286</v>
      </c>
      <c r="AZ98" s="165"/>
    </row>
    <row r="99" spans="1:52" x14ac:dyDescent="0.35">
      <c r="A99" s="108">
        <v>90</v>
      </c>
      <c r="B99" s="122" t="s">
        <v>25</v>
      </c>
      <c r="C99" s="122" t="s">
        <v>1179</v>
      </c>
      <c r="D99" s="122"/>
      <c r="E99" s="122" t="s">
        <v>1185</v>
      </c>
      <c r="F99" s="122" t="s">
        <v>753</v>
      </c>
      <c r="G99" s="22">
        <f t="shared" si="7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4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10"/>
        <v>0</v>
      </c>
      <c r="AW99" s="24" t="str">
        <f t="shared" si="9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165" t="s">
        <v>1286</v>
      </c>
      <c r="AZ99" s="165"/>
    </row>
    <row r="100" spans="1:52" x14ac:dyDescent="0.35">
      <c r="A100" s="108">
        <v>91</v>
      </c>
      <c r="B100" s="122" t="s">
        <v>25</v>
      </c>
      <c r="C100" s="122" t="s">
        <v>1180</v>
      </c>
      <c r="D100" s="122"/>
      <c r="E100" s="122" t="s">
        <v>583</v>
      </c>
      <c r="F100" s="122" t="s">
        <v>753</v>
      </c>
      <c r="G100" s="22">
        <f t="shared" si="7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4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10"/>
        <v>0</v>
      </c>
      <c r="AW100" s="24" t="str">
        <f t="shared" si="9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165" t="s">
        <v>1286</v>
      </c>
      <c r="AZ100" s="165"/>
    </row>
    <row r="101" spans="1:52" x14ac:dyDescent="0.35">
      <c r="A101" s="108">
        <v>92</v>
      </c>
      <c r="B101" s="122" t="s">
        <v>25</v>
      </c>
      <c r="C101" s="122" t="s">
        <v>603</v>
      </c>
      <c r="D101" s="122"/>
      <c r="E101" s="122" t="s">
        <v>892</v>
      </c>
      <c r="F101" s="122" t="s">
        <v>753</v>
      </c>
      <c r="G101" s="22">
        <f t="shared" si="7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4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10"/>
        <v>0</v>
      </c>
      <c r="AW101" s="24" t="str">
        <f t="shared" si="9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165" t="s">
        <v>1286</v>
      </c>
      <c r="AZ101" s="165"/>
    </row>
    <row r="102" spans="1:52" x14ac:dyDescent="0.35">
      <c r="A102" s="108">
        <v>93</v>
      </c>
      <c r="B102" s="122" t="s">
        <v>25</v>
      </c>
      <c r="C102" s="122" t="s">
        <v>1181</v>
      </c>
      <c r="D102" s="122"/>
      <c r="E102" s="122" t="s">
        <v>1186</v>
      </c>
      <c r="F102" s="122" t="s">
        <v>753</v>
      </c>
      <c r="G102" s="22">
        <f t="shared" si="7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4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10"/>
        <v>0</v>
      </c>
      <c r="AW102" s="24" t="str">
        <f t="shared" si="9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165" t="s">
        <v>1286</v>
      </c>
      <c r="AZ102" s="165"/>
    </row>
    <row r="103" spans="1:52" x14ac:dyDescent="0.35">
      <c r="A103" s="108">
        <v>94</v>
      </c>
      <c r="B103" s="122" t="s">
        <v>25</v>
      </c>
      <c r="C103" s="122" t="s">
        <v>1182</v>
      </c>
      <c r="D103" s="122"/>
      <c r="E103" s="122" t="s">
        <v>1187</v>
      </c>
      <c r="F103" s="122" t="s">
        <v>753</v>
      </c>
      <c r="G103" s="22">
        <f t="shared" si="7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4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10"/>
        <v>0</v>
      </c>
      <c r="AW103" s="24" t="str">
        <f t="shared" si="9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165" t="s">
        <v>1286</v>
      </c>
      <c r="AZ103" s="165"/>
    </row>
    <row r="104" spans="1:52" x14ac:dyDescent="0.35">
      <c r="A104" s="108">
        <v>95</v>
      </c>
      <c r="B104" s="122" t="s">
        <v>25</v>
      </c>
      <c r="C104" s="122" t="s">
        <v>736</v>
      </c>
      <c r="D104" s="122"/>
      <c r="E104" s="122" t="s">
        <v>737</v>
      </c>
      <c r="F104" s="122" t="s">
        <v>753</v>
      </c>
      <c r="G104" s="22">
        <f t="shared" si="7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4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10"/>
        <v>0</v>
      </c>
      <c r="AW104" s="24" t="str">
        <f t="shared" si="9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High Risk Customer</v>
      </c>
      <c r="AY104" s="165" t="s">
        <v>1286</v>
      </c>
      <c r="AZ104" s="165"/>
    </row>
    <row r="105" spans="1:52" x14ac:dyDescent="0.35">
      <c r="A105" s="108">
        <v>96</v>
      </c>
      <c r="B105" s="122" t="s">
        <v>25</v>
      </c>
      <c r="C105" s="122" t="s">
        <v>734</v>
      </c>
      <c r="D105" s="122"/>
      <c r="E105" s="122" t="s">
        <v>735</v>
      </c>
      <c r="F105" s="122" t="s">
        <v>753</v>
      </c>
      <c r="G105" s="22">
        <f t="shared" si="7"/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si="8"/>
        <v>0</v>
      </c>
      <c r="AF105" s="164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si="10"/>
        <v>0</v>
      </c>
      <c r="AW105" s="24" t="str">
        <f t="shared" si="9"/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165" t="s">
        <v>1286</v>
      </c>
      <c r="AZ105" s="165"/>
    </row>
    <row r="106" spans="1:52" x14ac:dyDescent="0.35">
      <c r="A106" s="108">
        <v>97</v>
      </c>
      <c r="B106" s="122" t="s">
        <v>25</v>
      </c>
      <c r="C106" s="122" t="s">
        <v>609</v>
      </c>
      <c r="D106" s="122"/>
      <c r="E106" s="122" t="s">
        <v>610</v>
      </c>
      <c r="F106" s="122" t="s">
        <v>752</v>
      </c>
      <c r="G106" s="22">
        <f t="shared" ref="G106:G137" si="15">SUM(H106:AB106)</f>
        <v>0</v>
      </c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ref="AE106:AE137" si="16">SUM(AF106:AT106)</f>
        <v>0</v>
      </c>
      <c r="AF106" s="164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0"/>
        <v>0</v>
      </c>
      <c r="AW106" s="24" t="str">
        <f t="shared" ref="AW106:AW137" si="17">IF(AU106&gt;AV106,"Credit is above Limit. Requires HOTM approval",IF(AU106=0," ",IF(AV106&gt;=AU106,"Credit is within Limit","CheckInput")))</f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High Risk Customer</v>
      </c>
      <c r="AY106" s="165" t="s">
        <v>1286</v>
      </c>
      <c r="AZ106" s="165"/>
    </row>
    <row r="107" spans="1:52" x14ac:dyDescent="0.35">
      <c r="A107" s="108">
        <v>98</v>
      </c>
      <c r="B107" s="122" t="s">
        <v>25</v>
      </c>
      <c r="C107" s="122" t="s">
        <v>605</v>
      </c>
      <c r="D107" s="122"/>
      <c r="E107" s="122" t="s">
        <v>889</v>
      </c>
      <c r="F107" s="122" t="s">
        <v>752</v>
      </c>
      <c r="G107" s="22">
        <f t="shared" si="15"/>
        <v>0</v>
      </c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6"/>
        <v>0</v>
      </c>
      <c r="AF107" s="164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0"/>
        <v>0</v>
      </c>
      <c r="AW107" s="24" t="str">
        <f t="shared" si="17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165" t="s">
        <v>1286</v>
      </c>
      <c r="AZ107" s="165"/>
    </row>
    <row r="108" spans="1:52" x14ac:dyDescent="0.35">
      <c r="A108" s="108">
        <v>99</v>
      </c>
      <c r="B108" s="122" t="s">
        <v>25</v>
      </c>
      <c r="C108" s="122" t="s">
        <v>586</v>
      </c>
      <c r="D108" s="122"/>
      <c r="E108" s="122" t="s">
        <v>587</v>
      </c>
      <c r="F108" s="122" t="s">
        <v>753</v>
      </c>
      <c r="G108" s="22">
        <f t="shared" si="15"/>
        <v>0</v>
      </c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6"/>
        <v>0</v>
      </c>
      <c r="AF108" s="164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0"/>
        <v>0</v>
      </c>
      <c r="AW108" s="24" t="str">
        <f t="shared" si="17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165" t="s">
        <v>1286</v>
      </c>
      <c r="AZ108" s="165"/>
    </row>
    <row r="109" spans="1:52" x14ac:dyDescent="0.35">
      <c r="A109" s="108">
        <v>100</v>
      </c>
      <c r="B109" s="122" t="s">
        <v>25</v>
      </c>
      <c r="C109" s="122" t="s">
        <v>584</v>
      </c>
      <c r="D109" s="122"/>
      <c r="E109" s="122" t="s">
        <v>585</v>
      </c>
      <c r="F109" s="122" t="s">
        <v>753</v>
      </c>
      <c r="G109" s="22">
        <f t="shared" si="15"/>
        <v>0</v>
      </c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6"/>
        <v>0</v>
      </c>
      <c r="AF109" s="164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0"/>
        <v>0</v>
      </c>
      <c r="AW109" s="24" t="str">
        <f t="shared" si="17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Low Risk Customer</v>
      </c>
      <c r="AY109" s="165" t="s">
        <v>1286</v>
      </c>
      <c r="AZ109" s="165"/>
    </row>
    <row r="110" spans="1:52" x14ac:dyDescent="0.35">
      <c r="A110" s="108">
        <v>101</v>
      </c>
      <c r="B110" s="122" t="s">
        <v>25</v>
      </c>
      <c r="C110" s="122" t="s">
        <v>885</v>
      </c>
      <c r="D110" s="122"/>
      <c r="E110" s="122" t="s">
        <v>886</v>
      </c>
      <c r="F110" s="122" t="s">
        <v>753</v>
      </c>
      <c r="G110" s="22">
        <f t="shared" si="15"/>
        <v>0</v>
      </c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6"/>
        <v>0</v>
      </c>
      <c r="AF110" s="164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0"/>
        <v>0</v>
      </c>
      <c r="AW110" s="24" t="str">
        <f t="shared" si="17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Medium Risk Customer</v>
      </c>
      <c r="AY110" s="165" t="s">
        <v>1286</v>
      </c>
      <c r="AZ110" s="165"/>
    </row>
    <row r="111" spans="1:52" x14ac:dyDescent="0.35">
      <c r="A111" s="108">
        <v>102</v>
      </c>
      <c r="B111" s="122" t="s">
        <v>25</v>
      </c>
      <c r="C111" s="122" t="s">
        <v>572</v>
      </c>
      <c r="D111" s="122"/>
      <c r="E111" s="122" t="s">
        <v>573</v>
      </c>
      <c r="F111" s="122" t="s">
        <v>753</v>
      </c>
      <c r="G111" s="22">
        <f t="shared" si="15"/>
        <v>0</v>
      </c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6"/>
        <v>0</v>
      </c>
      <c r="AF111" s="164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0"/>
        <v>0</v>
      </c>
      <c r="AW111" s="24" t="str">
        <f t="shared" si="17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165" t="s">
        <v>1286</v>
      </c>
      <c r="AZ111" s="165"/>
    </row>
    <row r="112" spans="1:52" x14ac:dyDescent="0.35">
      <c r="A112" s="108">
        <v>103</v>
      </c>
      <c r="B112" s="122" t="s">
        <v>25</v>
      </c>
      <c r="C112" s="122" t="s">
        <v>570</v>
      </c>
      <c r="D112" s="122"/>
      <c r="E112" s="122" t="s">
        <v>571</v>
      </c>
      <c r="F112" s="122" t="s">
        <v>753</v>
      </c>
      <c r="G112" s="22">
        <f t="shared" si="15"/>
        <v>0</v>
      </c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6"/>
        <v>0</v>
      </c>
      <c r="AF112" s="164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0"/>
        <v>0</v>
      </c>
      <c r="AW112" s="24" t="str">
        <f t="shared" si="17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Medium Risk Customer</v>
      </c>
      <c r="AY112" s="165" t="s">
        <v>1286</v>
      </c>
      <c r="AZ112" s="165"/>
    </row>
    <row r="113" spans="1:52" x14ac:dyDescent="0.35">
      <c r="A113" s="108">
        <v>104</v>
      </c>
      <c r="B113" s="122" t="s">
        <v>25</v>
      </c>
      <c r="C113" s="122" t="s">
        <v>890</v>
      </c>
      <c r="D113" s="122"/>
      <c r="E113" s="122" t="s">
        <v>891</v>
      </c>
      <c r="F113" s="122" t="s">
        <v>753</v>
      </c>
      <c r="G113" s="22">
        <f t="shared" si="15"/>
        <v>0</v>
      </c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6"/>
        <v>0</v>
      </c>
      <c r="AF113" s="164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0"/>
        <v>0</v>
      </c>
      <c r="AW113" s="24" t="str">
        <f t="shared" si="17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High Risk Customer</v>
      </c>
      <c r="AY113" s="165" t="s">
        <v>1286</v>
      </c>
      <c r="AZ113" s="165"/>
    </row>
    <row r="114" spans="1:52" x14ac:dyDescent="0.35">
      <c r="A114" s="108">
        <v>105</v>
      </c>
      <c r="B114" s="122" t="s">
        <v>25</v>
      </c>
      <c r="C114" s="122" t="s">
        <v>564</v>
      </c>
      <c r="D114" s="122"/>
      <c r="E114" s="122" t="s">
        <v>565</v>
      </c>
      <c r="F114" s="122" t="s">
        <v>833</v>
      </c>
      <c r="G114" s="22">
        <f t="shared" si="15"/>
        <v>0</v>
      </c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6"/>
        <v>0</v>
      </c>
      <c r="AF114" s="164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0"/>
        <v>0</v>
      </c>
      <c r="AW114" s="24" t="str">
        <f t="shared" si="17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High Risk Customer</v>
      </c>
      <c r="AY114" s="165" t="s">
        <v>1286</v>
      </c>
      <c r="AZ114" s="165"/>
    </row>
    <row r="115" spans="1:52" x14ac:dyDescent="0.35">
      <c r="A115" s="108">
        <v>106</v>
      </c>
      <c r="B115" s="122" t="s">
        <v>25</v>
      </c>
      <c r="C115" s="122" t="s">
        <v>887</v>
      </c>
      <c r="D115" s="122"/>
      <c r="E115" s="122" t="s">
        <v>888</v>
      </c>
      <c r="F115" s="122" t="s">
        <v>753</v>
      </c>
      <c r="G115" s="22">
        <f t="shared" si="15"/>
        <v>0</v>
      </c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6"/>
        <v>0</v>
      </c>
      <c r="AF115" s="164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0"/>
        <v>0</v>
      </c>
      <c r="AW115" s="24" t="str">
        <f t="shared" si="17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High Risk Customer</v>
      </c>
      <c r="AY115" s="165" t="s">
        <v>1286</v>
      </c>
      <c r="AZ115" s="165"/>
    </row>
    <row r="116" spans="1:52" x14ac:dyDescent="0.35">
      <c r="A116" s="108">
        <v>107</v>
      </c>
      <c r="B116" s="122" t="s">
        <v>25</v>
      </c>
      <c r="C116" s="122" t="s">
        <v>562</v>
      </c>
      <c r="D116" s="122"/>
      <c r="E116" s="122" t="s">
        <v>563</v>
      </c>
      <c r="F116" s="122" t="s">
        <v>753</v>
      </c>
      <c r="G116" s="22">
        <f t="shared" si="15"/>
        <v>0</v>
      </c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6"/>
        <v>0</v>
      </c>
      <c r="AF116" s="164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0"/>
        <v>0</v>
      </c>
      <c r="AW116" s="24" t="str">
        <f t="shared" si="17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High Risk Customer</v>
      </c>
      <c r="AY116" s="165" t="s">
        <v>1286</v>
      </c>
      <c r="AZ116" s="165"/>
    </row>
    <row r="117" spans="1:52" x14ac:dyDescent="0.35">
      <c r="A117" s="108">
        <v>108</v>
      </c>
      <c r="B117" s="122" t="s">
        <v>25</v>
      </c>
      <c r="C117" s="122" t="s">
        <v>560</v>
      </c>
      <c r="D117" s="122"/>
      <c r="E117" s="122" t="s">
        <v>561</v>
      </c>
      <c r="F117" s="122" t="s">
        <v>752</v>
      </c>
      <c r="G117" s="22">
        <f t="shared" si="15"/>
        <v>0</v>
      </c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6"/>
        <v>0</v>
      </c>
      <c r="AF117" s="164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0"/>
        <v>0</v>
      </c>
      <c r="AW117" s="24" t="str">
        <f t="shared" si="17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High Risk Customer</v>
      </c>
      <c r="AY117" s="165" t="s">
        <v>1286</v>
      </c>
      <c r="AZ117" s="165"/>
    </row>
    <row r="118" spans="1:52" x14ac:dyDescent="0.35">
      <c r="A118" s="108">
        <v>109</v>
      </c>
      <c r="B118" s="122" t="s">
        <v>25</v>
      </c>
      <c r="C118" s="122" t="s">
        <v>556</v>
      </c>
      <c r="D118" s="122"/>
      <c r="E118" s="122" t="s">
        <v>557</v>
      </c>
      <c r="F118" s="122" t="s">
        <v>752</v>
      </c>
      <c r="G118" s="22">
        <f t="shared" si="15"/>
        <v>0</v>
      </c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29"/>
      <c r="U118" s="72"/>
      <c r="V118" s="29"/>
      <c r="W118" s="72"/>
      <c r="X118" s="72"/>
      <c r="Y118" s="29"/>
      <c r="Z118" s="29"/>
      <c r="AA118" s="29"/>
      <c r="AB118" s="72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6"/>
        <v>0</v>
      </c>
      <c r="AF118" s="164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0"/>
        <v>0</v>
      </c>
      <c r="AW118" s="24" t="str">
        <f t="shared" si="17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165" t="s">
        <v>1286</v>
      </c>
      <c r="AZ118" s="165"/>
    </row>
    <row r="119" spans="1:52" x14ac:dyDescent="0.35">
      <c r="A119" s="108">
        <v>110</v>
      </c>
      <c r="B119" s="122" t="s">
        <v>25</v>
      </c>
      <c r="C119" s="122" t="s">
        <v>621</v>
      </c>
      <c r="D119" s="122"/>
      <c r="E119" s="122" t="s">
        <v>622</v>
      </c>
      <c r="F119" s="122" t="s">
        <v>753</v>
      </c>
      <c r="G119" s="22">
        <f t="shared" si="15"/>
        <v>0</v>
      </c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6"/>
        <v>0</v>
      </c>
      <c r="AF119" s="164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0"/>
        <v>0</v>
      </c>
      <c r="AW119" s="24" t="str">
        <f t="shared" si="17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165" t="s">
        <v>1286</v>
      </c>
      <c r="AZ119" s="165"/>
    </row>
    <row r="120" spans="1:52" x14ac:dyDescent="0.35">
      <c r="A120" s="108">
        <v>111</v>
      </c>
      <c r="B120" s="122" t="s">
        <v>25</v>
      </c>
      <c r="C120" s="122" t="s">
        <v>619</v>
      </c>
      <c r="D120" s="122"/>
      <c r="E120" s="122" t="s">
        <v>620</v>
      </c>
      <c r="F120" s="122" t="s">
        <v>753</v>
      </c>
      <c r="G120" s="22">
        <f t="shared" si="15"/>
        <v>0</v>
      </c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6"/>
        <v>0</v>
      </c>
      <c r="AF120" s="164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0"/>
        <v>0</v>
      </c>
      <c r="AW120" s="24" t="str">
        <f t="shared" si="17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165" t="s">
        <v>1286</v>
      </c>
      <c r="AZ120" s="165"/>
    </row>
    <row r="121" spans="1:52" x14ac:dyDescent="0.35">
      <c r="A121" s="108">
        <v>112</v>
      </c>
      <c r="B121" s="122" t="s">
        <v>25</v>
      </c>
      <c r="C121" s="122" t="s">
        <v>617</v>
      </c>
      <c r="D121" s="122"/>
      <c r="E121" s="122" t="s">
        <v>618</v>
      </c>
      <c r="F121" s="122" t="s">
        <v>753</v>
      </c>
      <c r="G121" s="22">
        <f t="shared" si="15"/>
        <v>0</v>
      </c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6"/>
        <v>0</v>
      </c>
      <c r="AF121" s="164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0"/>
        <v>0</v>
      </c>
      <c r="AW121" s="24" t="str">
        <f t="shared" si="17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165" t="s">
        <v>1286</v>
      </c>
      <c r="AZ121" s="165"/>
    </row>
    <row r="122" spans="1:52" x14ac:dyDescent="0.35">
      <c r="A122" s="108">
        <v>113</v>
      </c>
      <c r="B122" s="122" t="s">
        <v>25</v>
      </c>
      <c r="C122" s="122" t="s">
        <v>615</v>
      </c>
      <c r="D122" s="122"/>
      <c r="E122" s="122" t="s">
        <v>616</v>
      </c>
      <c r="F122" s="122" t="s">
        <v>753</v>
      </c>
      <c r="G122" s="22">
        <f t="shared" si="15"/>
        <v>0</v>
      </c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6"/>
        <v>0</v>
      </c>
      <c r="AF122" s="164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0"/>
        <v>0</v>
      </c>
      <c r="AW122" s="24" t="str">
        <f t="shared" si="17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65" t="s">
        <v>1286</v>
      </c>
      <c r="AZ122" s="165"/>
    </row>
    <row r="123" spans="1:52" x14ac:dyDescent="0.35">
      <c r="A123" s="108">
        <v>114</v>
      </c>
      <c r="B123" s="122" t="s">
        <v>25</v>
      </c>
      <c r="C123" s="122" t="s">
        <v>1363</v>
      </c>
      <c r="D123" s="122" t="s">
        <v>1364</v>
      </c>
      <c r="E123" s="122" t="s">
        <v>1365</v>
      </c>
      <c r="F123" s="122" t="s">
        <v>753</v>
      </c>
      <c r="G123" s="22">
        <f t="shared" si="15"/>
        <v>0</v>
      </c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6"/>
        <v>0</v>
      </c>
      <c r="AF123" s="164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0"/>
        <v>0</v>
      </c>
      <c r="AW123" s="24" t="str">
        <f t="shared" si="17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65" t="s">
        <v>1286</v>
      </c>
      <c r="AZ123" s="165"/>
    </row>
    <row r="124" spans="1:52" x14ac:dyDescent="0.35">
      <c r="A124" s="108">
        <v>115</v>
      </c>
      <c r="B124" s="122" t="s">
        <v>25</v>
      </c>
      <c r="C124" s="122" t="s">
        <v>1366</v>
      </c>
      <c r="D124" s="122" t="s">
        <v>1364</v>
      </c>
      <c r="E124" s="122" t="s">
        <v>1367</v>
      </c>
      <c r="F124" s="122" t="s">
        <v>753</v>
      </c>
      <c r="G124" s="22">
        <f t="shared" si="15"/>
        <v>0</v>
      </c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6"/>
        <v>0</v>
      </c>
      <c r="AF124" s="164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0"/>
        <v>0</v>
      </c>
      <c r="AW124" s="24" t="str">
        <f t="shared" si="17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Low Risk Customer</v>
      </c>
      <c r="AY124" s="165" t="s">
        <v>1286</v>
      </c>
      <c r="AZ124" s="165"/>
    </row>
    <row r="125" spans="1:52" x14ac:dyDescent="0.35">
      <c r="A125" s="108">
        <v>116</v>
      </c>
      <c r="B125" s="122" t="s">
        <v>25</v>
      </c>
      <c r="C125" s="122" t="s">
        <v>1412</v>
      </c>
      <c r="D125" s="122"/>
      <c r="E125" s="122" t="s">
        <v>1414</v>
      </c>
      <c r="F125" s="122" t="s">
        <v>61</v>
      </c>
      <c r="G125" s="22">
        <f t="shared" si="15"/>
        <v>0</v>
      </c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6"/>
        <v>0</v>
      </c>
      <c r="AF125" s="164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0"/>
        <v>0</v>
      </c>
      <c r="AW125" s="24" t="str">
        <f t="shared" si="17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65" t="s">
        <v>1286</v>
      </c>
      <c r="AZ125" s="165"/>
    </row>
    <row r="126" spans="1:52" x14ac:dyDescent="0.35">
      <c r="A126" s="108">
        <v>117</v>
      </c>
      <c r="B126" s="122" t="s">
        <v>23</v>
      </c>
      <c r="C126" s="122" t="s">
        <v>1188</v>
      </c>
      <c r="D126" s="122"/>
      <c r="E126" s="122" t="s">
        <v>1191</v>
      </c>
      <c r="F126" s="122" t="s">
        <v>61</v>
      </c>
      <c r="G126" s="22">
        <f t="shared" si="15"/>
        <v>0</v>
      </c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72"/>
      <c r="V126" s="29"/>
      <c r="W126" s="72"/>
      <c r="X126" s="72"/>
      <c r="Y126" s="72"/>
      <c r="Z126" s="72"/>
      <c r="AA126" s="72"/>
      <c r="AB126" s="72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6"/>
        <v>0</v>
      </c>
      <c r="AF126" s="164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0"/>
        <v>0</v>
      </c>
      <c r="AW126" s="24" t="str">
        <f t="shared" si="17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65" t="s">
        <v>1286</v>
      </c>
      <c r="AZ126" s="165"/>
    </row>
    <row r="127" spans="1:52" x14ac:dyDescent="0.35">
      <c r="A127" s="108">
        <v>118</v>
      </c>
      <c r="B127" s="122" t="s">
        <v>23</v>
      </c>
      <c r="C127" s="122" t="s">
        <v>882</v>
      </c>
      <c r="D127" s="122"/>
      <c r="E127" s="122" t="s">
        <v>1192</v>
      </c>
      <c r="F127" s="122" t="s">
        <v>753</v>
      </c>
      <c r="G127" s="22">
        <f t="shared" si="15"/>
        <v>0</v>
      </c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6"/>
        <v>0</v>
      </c>
      <c r="AF127" s="164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0"/>
        <v>0</v>
      </c>
      <c r="AW127" s="24" t="str">
        <f t="shared" si="17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65" t="s">
        <v>1286</v>
      </c>
      <c r="AZ127" s="165"/>
    </row>
    <row r="128" spans="1:52" x14ac:dyDescent="0.35">
      <c r="A128" s="108">
        <v>119</v>
      </c>
      <c r="B128" s="122" t="s">
        <v>23</v>
      </c>
      <c r="C128" s="122" t="s">
        <v>750</v>
      </c>
      <c r="D128" s="122"/>
      <c r="E128" s="122" t="s">
        <v>751</v>
      </c>
      <c r="F128" s="122" t="s">
        <v>752</v>
      </c>
      <c r="G128" s="22">
        <f t="shared" si="15"/>
        <v>0</v>
      </c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6"/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0"/>
        <v>0</v>
      </c>
      <c r="AW128" s="24" t="str">
        <f t="shared" si="17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65" t="s">
        <v>1286</v>
      </c>
      <c r="AZ128" s="165"/>
    </row>
    <row r="129" spans="1:52" x14ac:dyDescent="0.35">
      <c r="A129" s="108">
        <v>120</v>
      </c>
      <c r="B129" s="122" t="s">
        <v>23</v>
      </c>
      <c r="C129" s="122" t="s">
        <v>915</v>
      </c>
      <c r="D129" s="122"/>
      <c r="E129" s="122" t="s">
        <v>916</v>
      </c>
      <c r="F129" s="122" t="s">
        <v>753</v>
      </c>
      <c r="G129" s="22">
        <f t="shared" si="15"/>
        <v>0</v>
      </c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72"/>
      <c r="V129" s="72"/>
      <c r="W129" s="72"/>
      <c r="X129" s="72"/>
      <c r="Y129" s="72"/>
      <c r="Z129" s="72"/>
      <c r="AA129" s="72"/>
      <c r="AB129" s="72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6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0"/>
        <v>0</v>
      </c>
      <c r="AW129" s="24" t="str">
        <f t="shared" si="17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Medium Risk Customer</v>
      </c>
      <c r="AY129" s="165" t="s">
        <v>1286</v>
      </c>
      <c r="AZ129" s="165"/>
    </row>
    <row r="130" spans="1:52" x14ac:dyDescent="0.35">
      <c r="A130" s="108">
        <v>121</v>
      </c>
      <c r="B130" s="122" t="s">
        <v>23</v>
      </c>
      <c r="C130" s="122" t="s">
        <v>262</v>
      </c>
      <c r="D130" s="122"/>
      <c r="E130" s="122" t="s">
        <v>263</v>
      </c>
      <c r="F130" s="122" t="s">
        <v>61</v>
      </c>
      <c r="G130" s="22">
        <f t="shared" si="15"/>
        <v>0</v>
      </c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6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0"/>
        <v>0</v>
      </c>
      <c r="AW130" s="24" t="str">
        <f t="shared" si="17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65" t="s">
        <v>1286</v>
      </c>
      <c r="AZ130" s="165"/>
    </row>
    <row r="131" spans="1:52" x14ac:dyDescent="0.35">
      <c r="A131" s="108">
        <v>122</v>
      </c>
      <c r="B131" s="121" t="s">
        <v>23</v>
      </c>
      <c r="C131" s="121" t="s">
        <v>257</v>
      </c>
      <c r="D131" s="121"/>
      <c r="E131" s="121" t="s">
        <v>258</v>
      </c>
      <c r="F131" s="121" t="s">
        <v>753</v>
      </c>
      <c r="G131" s="22">
        <f t="shared" si="15"/>
        <v>0</v>
      </c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6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0"/>
        <v>0</v>
      </c>
      <c r="AW131" s="24" t="str">
        <f t="shared" si="17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65" t="s">
        <v>1286</v>
      </c>
      <c r="AZ131" s="165"/>
    </row>
    <row r="132" spans="1:52" x14ac:dyDescent="0.35">
      <c r="A132" s="108">
        <v>123</v>
      </c>
      <c r="B132" s="122" t="s">
        <v>23</v>
      </c>
      <c r="C132" s="122" t="s">
        <v>914</v>
      </c>
      <c r="D132" s="122"/>
      <c r="E132" s="122" t="s">
        <v>1049</v>
      </c>
      <c r="F132" s="121" t="s">
        <v>753</v>
      </c>
      <c r="G132" s="22">
        <f t="shared" si="15"/>
        <v>0</v>
      </c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6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0"/>
        <v>0</v>
      </c>
      <c r="AW132" s="24" t="str">
        <f t="shared" si="17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High Risk Customer</v>
      </c>
      <c r="AY132" s="165" t="s">
        <v>1286</v>
      </c>
      <c r="AZ132" s="165"/>
    </row>
    <row r="133" spans="1:52" x14ac:dyDescent="0.35">
      <c r="A133" s="108">
        <v>124</v>
      </c>
      <c r="B133" s="122" t="s">
        <v>23</v>
      </c>
      <c r="C133" s="122" t="s">
        <v>241</v>
      </c>
      <c r="D133" s="122"/>
      <c r="E133" s="122" t="s">
        <v>242</v>
      </c>
      <c r="F133" s="121" t="s">
        <v>753</v>
      </c>
      <c r="G133" s="22">
        <f t="shared" si="15"/>
        <v>0</v>
      </c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6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0"/>
        <v>0</v>
      </c>
      <c r="AW133" s="24" t="str">
        <f t="shared" si="17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65" t="s">
        <v>1286</v>
      </c>
      <c r="AZ133" s="165"/>
    </row>
    <row r="134" spans="1:52" x14ac:dyDescent="0.35">
      <c r="A134" s="108">
        <v>125</v>
      </c>
      <c r="B134" s="122" t="s">
        <v>23</v>
      </c>
      <c r="C134" s="122" t="s">
        <v>1189</v>
      </c>
      <c r="D134" s="122"/>
      <c r="E134" s="122" t="s">
        <v>1193</v>
      </c>
      <c r="F134" s="121" t="s">
        <v>753</v>
      </c>
      <c r="G134" s="22">
        <f t="shared" si="15"/>
        <v>0</v>
      </c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6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0"/>
        <v>0</v>
      </c>
      <c r="AW134" s="24" t="str">
        <f t="shared" si="17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65" t="s">
        <v>1286</v>
      </c>
      <c r="AZ134" s="165"/>
    </row>
    <row r="135" spans="1:52" x14ac:dyDescent="0.35">
      <c r="A135" s="108">
        <v>126</v>
      </c>
      <c r="B135" s="122" t="s">
        <v>23</v>
      </c>
      <c r="C135" s="122" t="s">
        <v>898</v>
      </c>
      <c r="D135" s="122"/>
      <c r="E135" s="122" t="s">
        <v>899</v>
      </c>
      <c r="F135" s="121" t="s">
        <v>753</v>
      </c>
      <c r="G135" s="22">
        <f t="shared" si="15"/>
        <v>0</v>
      </c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6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0"/>
        <v>0</v>
      </c>
      <c r="AW135" s="24" t="str">
        <f t="shared" si="17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65" t="s">
        <v>1286</v>
      </c>
      <c r="AZ135" s="165"/>
    </row>
    <row r="136" spans="1:52" x14ac:dyDescent="0.35">
      <c r="A136" s="108">
        <v>127</v>
      </c>
      <c r="B136" s="122" t="s">
        <v>23</v>
      </c>
      <c r="C136" s="122" t="s">
        <v>191</v>
      </c>
      <c r="D136" s="122"/>
      <c r="E136" s="122" t="s">
        <v>895</v>
      </c>
      <c r="F136" s="121" t="s">
        <v>753</v>
      </c>
      <c r="G136" s="22">
        <f t="shared" si="15"/>
        <v>0</v>
      </c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6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0"/>
        <v>0</v>
      </c>
      <c r="AW136" s="24" t="str">
        <f t="shared" si="17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65" t="s">
        <v>1286</v>
      </c>
      <c r="AZ136" s="165"/>
    </row>
    <row r="137" spans="1:52" x14ac:dyDescent="0.35">
      <c r="A137" s="108">
        <v>128</v>
      </c>
      <c r="B137" s="122" t="s">
        <v>23</v>
      </c>
      <c r="C137" s="122" t="s">
        <v>908</v>
      </c>
      <c r="D137" s="122"/>
      <c r="E137" s="122" t="s">
        <v>909</v>
      </c>
      <c r="F137" s="121" t="s">
        <v>753</v>
      </c>
      <c r="G137" s="22">
        <f t="shared" si="15"/>
        <v>0</v>
      </c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si="16"/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0"/>
        <v>0</v>
      </c>
      <c r="AW137" s="24" t="str">
        <f t="shared" si="17"/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65" t="s">
        <v>1286</v>
      </c>
      <c r="AZ137" s="165"/>
    </row>
    <row r="138" spans="1:52" x14ac:dyDescent="0.35">
      <c r="A138" s="108">
        <v>129</v>
      </c>
      <c r="B138" s="122" t="s">
        <v>23</v>
      </c>
      <c r="C138" s="122" t="s">
        <v>169</v>
      </c>
      <c r="D138" s="122"/>
      <c r="E138" s="122" t="s">
        <v>910</v>
      </c>
      <c r="F138" s="121" t="s">
        <v>753</v>
      </c>
      <c r="G138" s="22">
        <f t="shared" ref="G138:G169" si="18">SUM(H138:AB138)</f>
        <v>0</v>
      </c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:AE169" si="19">SUM(AF138:AT138)</f>
        <v>0</v>
      </c>
      <c r="AF138" s="164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si="10"/>
        <v>0</v>
      </c>
      <c r="AW138" s="24" t="str">
        <f t="shared" ref="AW138:AW169" si="20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 t="s">
        <v>1286</v>
      </c>
      <c r="AZ138" s="165"/>
    </row>
    <row r="139" spans="1:52" x14ac:dyDescent="0.35">
      <c r="A139" s="108">
        <v>130</v>
      </c>
      <c r="B139" s="122" t="s">
        <v>23</v>
      </c>
      <c r="C139" s="122" t="s">
        <v>902</v>
      </c>
      <c r="D139" s="122"/>
      <c r="E139" s="122" t="s">
        <v>903</v>
      </c>
      <c r="F139" s="121" t="s">
        <v>753</v>
      </c>
      <c r="G139" s="22">
        <f t="shared" si="18"/>
        <v>0</v>
      </c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3">
        <f>(VLOOKUP($H$8,Prices[],2,FALSE)*H139)+(VLOOKUP($I$8,Prices[],2,FALSE)*I139)+(VLOOKUP($J$8,Prices[],2,FALSE)*J139)+(VLOOKUP($K$8,Prices[],2,FALSE)*K139)+(VLOOKUP($L$8,Prices[],2,FALSE)*L139)+(VLOOKUP($M$8,Prices[],2,FALSE)*M139)+(VLOOKUP($N$8,Prices[],2,FALSE)*N139)+(VLOOKUP($T$8,Prices[],2,FALSE)*T139)+(VLOOKUP($U$8,Prices[],2,FALSE)*U139)+(VLOOKUP($V$8,Prices[],2,FALSE)*V139)+(VLOOKUP($W$8,Prices[],2,FALSE)*W139)+(VLOOKUP($X$8,Prices[],2,FALSE)*X139)+(VLOOKUP($Y$8,Prices[],2,FALSE)*Y139)+(VLOOKUP($Z$8,Prices[],2,FALSE)*Z139)+(VLOOKUP($AB$8,Prices[],2,FALSE)*AB139)+(VLOOKUP($O$8,Prices[],2,FALSE)*O139)+(VLOOKUP($P$8,Prices[],2,FALSE)*P139)+(VLOOKUP($Q$8,Prices[],2,FALSE)*Q139)+(VLOOKUP($R$8,Prices[],2,FALSE)*R139)+(VLOOKUP($AA$8,Prices[],2,FALSE)*AA139)+(VLOOKUP($S$8,Prices[],2,FALSE)*S139)</f>
        <v>0</v>
      </c>
      <c r="AE139" s="23">
        <f t="shared" si="19"/>
        <v>0</v>
      </c>
      <c r="AF139" s="164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23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3">
        <f t="shared" ref="AV139:AV200" si="21">AC139*0.35</f>
        <v>0</v>
      </c>
      <c r="AW139" s="24" t="str">
        <f t="shared" si="20"/>
        <v xml:space="preserve"> </v>
      </c>
      <c r="AX139" s="24" t="str">
        <f>IFERROR(IF(VLOOKUP(C139,'Overdue Credits'!$A:$F,6,0)&gt;2,"High Risk Customer",IF(VLOOKUP(C139,'Overdue Credits'!$A:$F,6,0)&gt;0,"Medium Risk Customer","Low Risk Customer")),"Low Risk Customer")</f>
        <v>Low Risk Customer</v>
      </c>
      <c r="AY139" s="165" t="s">
        <v>1286</v>
      </c>
      <c r="AZ139" s="165"/>
    </row>
    <row r="140" spans="1:52" x14ac:dyDescent="0.35">
      <c r="A140" s="108">
        <v>131</v>
      </c>
      <c r="B140" s="122" t="s">
        <v>23</v>
      </c>
      <c r="C140" s="122" t="s">
        <v>904</v>
      </c>
      <c r="D140" s="122"/>
      <c r="E140" s="122" t="s">
        <v>905</v>
      </c>
      <c r="F140" s="121" t="s">
        <v>753</v>
      </c>
      <c r="G140" s="22">
        <f t="shared" si="18"/>
        <v>0</v>
      </c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3">
        <f>(VLOOKUP($H$8,Prices[],2,FALSE)*H140)+(VLOOKUP($I$8,Prices[],2,FALSE)*I140)+(VLOOKUP($J$8,Prices[],2,FALSE)*J140)+(VLOOKUP($K$8,Prices[],2,FALSE)*K140)+(VLOOKUP($L$8,Prices[],2,FALSE)*L140)+(VLOOKUP($M$8,Prices[],2,FALSE)*M140)+(VLOOKUP($N$8,Prices[],2,FALSE)*N140)+(VLOOKUP($T$8,Prices[],2,FALSE)*T140)+(VLOOKUP($U$8,Prices[],2,FALSE)*U140)+(VLOOKUP($V$8,Prices[],2,FALSE)*V140)+(VLOOKUP($W$8,Prices[],2,FALSE)*W140)+(VLOOKUP($X$8,Prices[],2,FALSE)*X140)+(VLOOKUP($Y$8,Prices[],2,FALSE)*Y140)+(VLOOKUP($Z$8,Prices[],2,FALSE)*Z140)+(VLOOKUP($AB$8,Prices[],2,FALSE)*AB140)+(VLOOKUP($O$8,Prices[],2,FALSE)*O140)+(VLOOKUP($P$8,Prices[],2,FALSE)*P140)+(VLOOKUP($Q$8,Prices[],2,FALSE)*Q140)+(VLOOKUP($R$8,Prices[],2,FALSE)*R140)+(VLOOKUP($AA$8,Prices[],2,FALSE)*AA140)+(VLOOKUP($S$8,Prices[],2,FALSE)*S140)</f>
        <v>0</v>
      </c>
      <c r="AE140" s="23">
        <f t="shared" si="19"/>
        <v>0</v>
      </c>
      <c r="AF140" s="164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23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3">
        <f t="shared" si="21"/>
        <v>0</v>
      </c>
      <c r="AW140" s="24" t="str">
        <f t="shared" si="20"/>
        <v xml:space="preserve"> </v>
      </c>
      <c r="AX140" s="24" t="str">
        <f>IFERROR(IF(VLOOKUP(C140,'Overdue Credits'!$A:$F,6,0)&gt;2,"High Risk Customer",IF(VLOOKUP(C140,'Overdue Credits'!$A:$F,6,0)&gt;0,"Medium Risk Customer","Low Risk Customer")),"Low Risk Customer")</f>
        <v>Low Risk Customer</v>
      </c>
      <c r="AY140" s="165" t="s">
        <v>1286</v>
      </c>
      <c r="AZ140" s="165"/>
    </row>
    <row r="141" spans="1:52" x14ac:dyDescent="0.35">
      <c r="A141" s="108">
        <v>132</v>
      </c>
      <c r="B141" s="122" t="s">
        <v>23</v>
      </c>
      <c r="C141" s="122" t="s">
        <v>1190</v>
      </c>
      <c r="D141" s="122"/>
      <c r="E141" s="122" t="s">
        <v>1194</v>
      </c>
      <c r="F141" s="121" t="s">
        <v>753</v>
      </c>
      <c r="G141" s="22">
        <f t="shared" si="18"/>
        <v>0</v>
      </c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3">
        <f>(VLOOKUP($H$8,Prices[],2,FALSE)*H141)+(VLOOKUP($I$8,Prices[],2,FALSE)*I141)+(VLOOKUP($J$8,Prices[],2,FALSE)*J141)+(VLOOKUP($K$8,Prices[],2,FALSE)*K141)+(VLOOKUP($L$8,Prices[],2,FALSE)*L141)+(VLOOKUP($M$8,Prices[],2,FALSE)*M141)+(VLOOKUP($N$8,Prices[],2,FALSE)*N141)+(VLOOKUP($T$8,Prices[],2,FALSE)*T141)+(VLOOKUP($U$8,Prices[],2,FALSE)*U141)+(VLOOKUP($V$8,Prices[],2,FALSE)*V141)+(VLOOKUP($W$8,Prices[],2,FALSE)*W141)+(VLOOKUP($X$8,Prices[],2,FALSE)*X141)+(VLOOKUP($Y$8,Prices[],2,FALSE)*Y141)+(VLOOKUP($Z$8,Prices[],2,FALSE)*Z141)+(VLOOKUP($AB$8,Prices[],2,FALSE)*AB141)+(VLOOKUP($O$8,Prices[],2,FALSE)*O141)+(VLOOKUP($P$8,Prices[],2,FALSE)*P141)+(VLOOKUP($Q$8,Prices[],2,FALSE)*Q141)+(VLOOKUP($R$8,Prices[],2,FALSE)*R141)+(VLOOKUP($AA$8,Prices[],2,FALSE)*AA141)+(VLOOKUP($S$8,Prices[],2,FALSE)*S141)</f>
        <v>0</v>
      </c>
      <c r="AE141" s="23">
        <f t="shared" si="19"/>
        <v>0</v>
      </c>
      <c r="AF141" s="164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23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3">
        <f t="shared" si="21"/>
        <v>0</v>
      </c>
      <c r="AW141" s="24" t="str">
        <f t="shared" si="20"/>
        <v xml:space="preserve"> </v>
      </c>
      <c r="AX141" s="24" t="str">
        <f>IFERROR(IF(VLOOKUP(C141,'Overdue Credits'!$A:$F,6,0)&gt;2,"High Risk Customer",IF(VLOOKUP(C141,'Overdue Credits'!$A:$F,6,0)&gt;0,"Medium Risk Customer","Low Risk Customer")),"Low Risk Customer")</f>
        <v>Low Risk Customer</v>
      </c>
      <c r="AY141" s="165" t="s">
        <v>1286</v>
      </c>
      <c r="AZ141" s="165"/>
    </row>
    <row r="142" spans="1:52" x14ac:dyDescent="0.35">
      <c r="A142" s="108">
        <v>133</v>
      </c>
      <c r="B142" s="122" t="s">
        <v>23</v>
      </c>
      <c r="C142" s="122" t="s">
        <v>207</v>
      </c>
      <c r="D142" s="122"/>
      <c r="E142" s="122" t="s">
        <v>208</v>
      </c>
      <c r="F142" s="121" t="s">
        <v>752</v>
      </c>
      <c r="G142" s="22">
        <f t="shared" si="18"/>
        <v>0</v>
      </c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3">
        <f>(VLOOKUP($H$8,Prices[],2,FALSE)*H142)+(VLOOKUP($I$8,Prices[],2,FALSE)*I142)+(VLOOKUP($J$8,Prices[],2,FALSE)*J142)+(VLOOKUP($K$8,Prices[],2,FALSE)*K142)+(VLOOKUP($L$8,Prices[],2,FALSE)*L142)+(VLOOKUP($M$8,Prices[],2,FALSE)*M142)+(VLOOKUP($N$8,Prices[],2,FALSE)*N142)+(VLOOKUP($T$8,Prices[],2,FALSE)*T142)+(VLOOKUP($U$8,Prices[],2,FALSE)*U142)+(VLOOKUP($V$8,Prices[],2,FALSE)*V142)+(VLOOKUP($W$8,Prices[],2,FALSE)*W142)+(VLOOKUP($X$8,Prices[],2,FALSE)*X142)+(VLOOKUP($Y$8,Prices[],2,FALSE)*Y142)+(VLOOKUP($Z$8,Prices[],2,FALSE)*Z142)+(VLOOKUP($AB$8,Prices[],2,FALSE)*AB142)+(VLOOKUP($O$8,Prices[],2,FALSE)*O142)+(VLOOKUP($P$8,Prices[],2,FALSE)*P142)+(VLOOKUP($Q$8,Prices[],2,FALSE)*Q142)+(VLOOKUP($R$8,Prices[],2,FALSE)*R142)+(VLOOKUP($AA$8,Prices[],2,FALSE)*AA142)+(VLOOKUP($S$8,Prices[],2,FALSE)*S142)</f>
        <v>0</v>
      </c>
      <c r="AE142" s="23">
        <f t="shared" si="19"/>
        <v>0</v>
      </c>
      <c r="AF142" s="164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23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3">
        <f t="shared" si="21"/>
        <v>0</v>
      </c>
      <c r="AW142" s="24" t="str">
        <f t="shared" si="20"/>
        <v xml:space="preserve"> </v>
      </c>
      <c r="AX142" s="24" t="str">
        <f>IFERROR(IF(VLOOKUP(C142,'Overdue Credits'!$A:$F,6,0)&gt;2,"High Risk Customer",IF(VLOOKUP(C142,'Overdue Credits'!$A:$F,6,0)&gt;0,"Medium Risk Customer","Low Risk Customer")),"Low Risk Customer")</f>
        <v>Low Risk Customer</v>
      </c>
      <c r="AY142" s="165" t="s">
        <v>1286</v>
      </c>
      <c r="AZ142" s="165"/>
    </row>
    <row r="143" spans="1:52" x14ac:dyDescent="0.35">
      <c r="A143" s="108">
        <v>134</v>
      </c>
      <c r="B143" s="122" t="s">
        <v>23</v>
      </c>
      <c r="C143" s="122" t="s">
        <v>183</v>
      </c>
      <c r="D143" s="122"/>
      <c r="E143" s="122" t="s">
        <v>184</v>
      </c>
      <c r="F143" s="121" t="s">
        <v>753</v>
      </c>
      <c r="G143" s="22">
        <f t="shared" si="18"/>
        <v>0</v>
      </c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3">
        <f>(VLOOKUP($H$8,Prices[],2,FALSE)*H143)+(VLOOKUP($I$8,Prices[],2,FALSE)*I143)+(VLOOKUP($J$8,Prices[],2,FALSE)*J143)+(VLOOKUP($K$8,Prices[],2,FALSE)*K143)+(VLOOKUP($L$8,Prices[],2,FALSE)*L143)+(VLOOKUP($M$8,Prices[],2,FALSE)*M143)+(VLOOKUP($N$8,Prices[],2,FALSE)*N143)+(VLOOKUP($T$8,Prices[],2,FALSE)*T143)+(VLOOKUP($U$8,Prices[],2,FALSE)*U143)+(VLOOKUP($V$8,Prices[],2,FALSE)*V143)+(VLOOKUP($W$8,Prices[],2,FALSE)*W143)+(VLOOKUP($X$8,Prices[],2,FALSE)*X143)+(VLOOKUP($Y$8,Prices[],2,FALSE)*Y143)+(VLOOKUP($Z$8,Prices[],2,FALSE)*Z143)+(VLOOKUP($AB$8,Prices[],2,FALSE)*AB143)+(VLOOKUP($O$8,Prices[],2,FALSE)*O143)+(VLOOKUP($P$8,Prices[],2,FALSE)*P143)+(VLOOKUP($Q$8,Prices[],2,FALSE)*Q143)+(VLOOKUP($R$8,Prices[],2,FALSE)*R143)+(VLOOKUP($AA$8,Prices[],2,FALSE)*AA143)+(VLOOKUP($S$8,Prices[],2,FALSE)*S143)</f>
        <v>0</v>
      </c>
      <c r="AE143" s="23">
        <f t="shared" si="19"/>
        <v>0</v>
      </c>
      <c r="AF143" s="164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23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3">
        <f t="shared" si="21"/>
        <v>0</v>
      </c>
      <c r="AW143" s="24" t="str">
        <f t="shared" si="20"/>
        <v xml:space="preserve"> </v>
      </c>
      <c r="AX143" s="24" t="str">
        <f>IFERROR(IF(VLOOKUP(C143,'Overdue Credits'!$A:$F,6,0)&gt;2,"High Risk Customer",IF(VLOOKUP(C143,'Overdue Credits'!$A:$F,6,0)&gt;0,"Medium Risk Customer","Low Risk Customer")),"Low Risk Customer")</f>
        <v>Low Risk Customer</v>
      </c>
      <c r="AY143" s="165" t="s">
        <v>1286</v>
      </c>
      <c r="AZ143" s="165"/>
    </row>
    <row r="144" spans="1:52" x14ac:dyDescent="0.35">
      <c r="A144" s="108">
        <v>135</v>
      </c>
      <c r="B144" s="122" t="s">
        <v>23</v>
      </c>
      <c r="C144" s="122" t="s">
        <v>167</v>
      </c>
      <c r="D144" s="122"/>
      <c r="E144" s="122" t="s">
        <v>168</v>
      </c>
      <c r="F144" s="121" t="s">
        <v>752</v>
      </c>
      <c r="G144" s="22">
        <f t="shared" si="18"/>
        <v>0</v>
      </c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3">
        <f>(VLOOKUP($H$8,Prices[],2,FALSE)*H144)+(VLOOKUP($I$8,Prices[],2,FALSE)*I144)+(VLOOKUP($J$8,Prices[],2,FALSE)*J144)+(VLOOKUP($K$8,Prices[],2,FALSE)*K144)+(VLOOKUP($L$8,Prices[],2,FALSE)*L144)+(VLOOKUP($M$8,Prices[],2,FALSE)*M144)+(VLOOKUP($N$8,Prices[],2,FALSE)*N144)+(VLOOKUP($T$8,Prices[],2,FALSE)*T144)+(VLOOKUP($U$8,Prices[],2,FALSE)*U144)+(VLOOKUP($V$8,Prices[],2,FALSE)*V144)+(VLOOKUP($W$8,Prices[],2,FALSE)*W144)+(VLOOKUP($X$8,Prices[],2,FALSE)*X144)+(VLOOKUP($Y$8,Prices[],2,FALSE)*Y144)+(VLOOKUP($Z$8,Prices[],2,FALSE)*Z144)+(VLOOKUP($AB$8,Prices[],2,FALSE)*AB144)+(VLOOKUP($O$8,Prices[],2,FALSE)*O144)+(VLOOKUP($P$8,Prices[],2,FALSE)*P144)+(VLOOKUP($Q$8,Prices[],2,FALSE)*Q144)+(VLOOKUP($R$8,Prices[],2,FALSE)*R144)+(VLOOKUP($AA$8,Prices[],2,FALSE)*AA144)+(VLOOKUP($S$8,Prices[],2,FALSE)*S144)</f>
        <v>0</v>
      </c>
      <c r="AE144" s="23">
        <f t="shared" si="19"/>
        <v>0</v>
      </c>
      <c r="AF144" s="164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23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3">
        <f t="shared" si="21"/>
        <v>0</v>
      </c>
      <c r="AW144" s="24" t="str">
        <f t="shared" si="20"/>
        <v xml:space="preserve"> </v>
      </c>
      <c r="AX144" s="24" t="str">
        <f>IFERROR(IF(VLOOKUP(C144,'Overdue Credits'!$A:$F,6,0)&gt;2,"High Risk Customer",IF(VLOOKUP(C144,'Overdue Credits'!$A:$F,6,0)&gt;0,"Medium Risk Customer","Low Risk Customer")),"Low Risk Customer")</f>
        <v>Low Risk Customer</v>
      </c>
      <c r="AY144" s="165" t="s">
        <v>1286</v>
      </c>
      <c r="AZ144" s="165"/>
    </row>
    <row r="145" spans="1:52" x14ac:dyDescent="0.35">
      <c r="A145" s="108">
        <v>136</v>
      </c>
      <c r="B145" s="122" t="s">
        <v>23</v>
      </c>
      <c r="C145" s="122" t="s">
        <v>165</v>
      </c>
      <c r="D145" s="122"/>
      <c r="E145" s="122" t="s">
        <v>166</v>
      </c>
      <c r="F145" s="121" t="s">
        <v>752</v>
      </c>
      <c r="G145" s="22">
        <f t="shared" si="18"/>
        <v>0</v>
      </c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3">
        <f>(VLOOKUP($H$8,Prices[],2,FALSE)*H145)+(VLOOKUP($I$8,Prices[],2,FALSE)*I145)+(VLOOKUP($J$8,Prices[],2,FALSE)*J145)+(VLOOKUP($K$8,Prices[],2,FALSE)*K145)+(VLOOKUP($L$8,Prices[],2,FALSE)*L145)+(VLOOKUP($M$8,Prices[],2,FALSE)*M145)+(VLOOKUP($N$8,Prices[],2,FALSE)*N145)+(VLOOKUP($T$8,Prices[],2,FALSE)*T145)+(VLOOKUP($U$8,Prices[],2,FALSE)*U145)+(VLOOKUP($V$8,Prices[],2,FALSE)*V145)+(VLOOKUP($W$8,Prices[],2,FALSE)*W145)+(VLOOKUP($X$8,Prices[],2,FALSE)*X145)+(VLOOKUP($Y$8,Prices[],2,FALSE)*Y145)+(VLOOKUP($Z$8,Prices[],2,FALSE)*Z145)+(VLOOKUP($AB$8,Prices[],2,FALSE)*AB145)+(VLOOKUP($O$8,Prices[],2,FALSE)*O145)+(VLOOKUP($P$8,Prices[],2,FALSE)*P145)+(VLOOKUP($Q$8,Prices[],2,FALSE)*Q145)+(VLOOKUP($R$8,Prices[],2,FALSE)*R145)+(VLOOKUP($AA$8,Prices[],2,FALSE)*AA145)+(VLOOKUP($S$8,Prices[],2,FALSE)*S145)</f>
        <v>0</v>
      </c>
      <c r="AE145" s="23">
        <f t="shared" si="19"/>
        <v>0</v>
      </c>
      <c r="AF145" s="164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23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3">
        <f t="shared" si="21"/>
        <v>0</v>
      </c>
      <c r="AW145" s="24" t="str">
        <f t="shared" si="20"/>
        <v xml:space="preserve"> </v>
      </c>
      <c r="AX145" s="24" t="str">
        <f>IFERROR(IF(VLOOKUP(C145,'Overdue Credits'!$A:$F,6,0)&gt;2,"High Risk Customer",IF(VLOOKUP(C145,'Overdue Credits'!$A:$F,6,0)&gt;0,"Medium Risk Customer","Low Risk Customer")),"Low Risk Customer")</f>
        <v>Low Risk Customer</v>
      </c>
      <c r="AY145" s="165" t="s">
        <v>1286</v>
      </c>
      <c r="AZ145" s="165"/>
    </row>
    <row r="146" spans="1:52" x14ac:dyDescent="0.35">
      <c r="A146" s="108">
        <v>137</v>
      </c>
      <c r="B146" s="122" t="s">
        <v>23</v>
      </c>
      <c r="C146" s="122" t="s">
        <v>893</v>
      </c>
      <c r="D146" s="122"/>
      <c r="E146" s="122" t="s">
        <v>894</v>
      </c>
      <c r="F146" s="121" t="s">
        <v>753</v>
      </c>
      <c r="G146" s="22">
        <f t="shared" si="18"/>
        <v>0</v>
      </c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3">
        <f>(VLOOKUP($H$8,Prices[],2,FALSE)*H146)+(VLOOKUP($I$8,Prices[],2,FALSE)*I146)+(VLOOKUP($J$8,Prices[],2,FALSE)*J146)+(VLOOKUP($K$8,Prices[],2,FALSE)*K146)+(VLOOKUP($L$8,Prices[],2,FALSE)*L146)+(VLOOKUP($M$8,Prices[],2,FALSE)*M146)+(VLOOKUP($N$8,Prices[],2,FALSE)*N146)+(VLOOKUP($T$8,Prices[],2,FALSE)*T146)+(VLOOKUP($U$8,Prices[],2,FALSE)*U146)+(VLOOKUP($V$8,Prices[],2,FALSE)*V146)+(VLOOKUP($W$8,Prices[],2,FALSE)*W146)+(VLOOKUP($X$8,Prices[],2,FALSE)*X146)+(VLOOKUP($Y$8,Prices[],2,FALSE)*Y146)+(VLOOKUP($Z$8,Prices[],2,FALSE)*Z146)+(VLOOKUP($AB$8,Prices[],2,FALSE)*AB146)+(VLOOKUP($O$8,Prices[],2,FALSE)*O146)+(VLOOKUP($P$8,Prices[],2,FALSE)*P146)+(VLOOKUP($Q$8,Prices[],2,FALSE)*Q146)+(VLOOKUP($R$8,Prices[],2,FALSE)*R146)+(VLOOKUP($AA$8,Prices[],2,FALSE)*AA146)+(VLOOKUP($S$8,Prices[],2,FALSE)*S146)</f>
        <v>0</v>
      </c>
      <c r="AE146" s="23">
        <f t="shared" si="19"/>
        <v>0</v>
      </c>
      <c r="AF146" s="164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23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3">
        <f t="shared" si="21"/>
        <v>0</v>
      </c>
      <c r="AW146" s="24" t="str">
        <f t="shared" si="20"/>
        <v xml:space="preserve"> </v>
      </c>
      <c r="AX146" s="24" t="str">
        <f>IFERROR(IF(VLOOKUP(C146,'Overdue Credits'!$A:$F,6,0)&gt;2,"High Risk Customer",IF(VLOOKUP(C146,'Overdue Credits'!$A:$F,6,0)&gt;0,"Medium Risk Customer","Low Risk Customer")),"Low Risk Customer")</f>
        <v>Low Risk Customer</v>
      </c>
      <c r="AY146" s="165" t="s">
        <v>1286</v>
      </c>
      <c r="AZ146" s="165"/>
    </row>
    <row r="147" spans="1:52" x14ac:dyDescent="0.35">
      <c r="A147" s="108">
        <v>138</v>
      </c>
      <c r="B147" s="122" t="s">
        <v>23</v>
      </c>
      <c r="C147" s="122" t="s">
        <v>221</v>
      </c>
      <c r="D147" s="122"/>
      <c r="E147" s="122" t="s">
        <v>222</v>
      </c>
      <c r="F147" s="121" t="s">
        <v>752</v>
      </c>
      <c r="G147" s="22">
        <f t="shared" si="18"/>
        <v>0</v>
      </c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3">
        <f>(VLOOKUP($H$8,Prices[],2,FALSE)*H147)+(VLOOKUP($I$8,Prices[],2,FALSE)*I147)+(VLOOKUP($J$8,Prices[],2,FALSE)*J147)+(VLOOKUP($K$8,Prices[],2,FALSE)*K147)+(VLOOKUP($L$8,Prices[],2,FALSE)*L147)+(VLOOKUP($M$8,Prices[],2,FALSE)*M147)+(VLOOKUP($N$8,Prices[],2,FALSE)*N147)+(VLOOKUP($T$8,Prices[],2,FALSE)*T147)+(VLOOKUP($U$8,Prices[],2,FALSE)*U147)+(VLOOKUP($V$8,Prices[],2,FALSE)*V147)+(VLOOKUP($W$8,Prices[],2,FALSE)*W147)+(VLOOKUP($X$8,Prices[],2,FALSE)*X147)+(VLOOKUP($Y$8,Prices[],2,FALSE)*Y147)+(VLOOKUP($Z$8,Prices[],2,FALSE)*Z147)+(VLOOKUP($AB$8,Prices[],2,FALSE)*AB147)+(VLOOKUP($O$8,Prices[],2,FALSE)*O147)+(VLOOKUP($P$8,Prices[],2,FALSE)*P147)+(VLOOKUP($Q$8,Prices[],2,FALSE)*Q147)+(VLOOKUP($R$8,Prices[],2,FALSE)*R147)+(VLOOKUP($AA$8,Prices[],2,FALSE)*AA147)+(VLOOKUP($S$8,Prices[],2,FALSE)*S147)</f>
        <v>0</v>
      </c>
      <c r="AE147" s="23">
        <f t="shared" si="19"/>
        <v>0</v>
      </c>
      <c r="AF147" s="164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23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3">
        <f t="shared" si="21"/>
        <v>0</v>
      </c>
      <c r="AW147" s="24" t="str">
        <f t="shared" si="20"/>
        <v xml:space="preserve"> </v>
      </c>
      <c r="AX147" s="24" t="str">
        <f>IFERROR(IF(VLOOKUP(C147,'Overdue Credits'!$A:$F,6,0)&gt;2,"High Risk Customer",IF(VLOOKUP(C147,'Overdue Credits'!$A:$F,6,0)&gt;0,"Medium Risk Customer","Low Risk Customer")),"Low Risk Customer")</f>
        <v>Low Risk Customer</v>
      </c>
      <c r="AY147" s="165" t="s">
        <v>1286</v>
      </c>
      <c r="AZ147" s="165"/>
    </row>
    <row r="148" spans="1:52" x14ac:dyDescent="0.35">
      <c r="A148" s="108">
        <v>139</v>
      </c>
      <c r="B148" s="122" t="s">
        <v>23</v>
      </c>
      <c r="C148" s="122" t="s">
        <v>193</v>
      </c>
      <c r="D148" s="122"/>
      <c r="E148" s="122" t="s">
        <v>194</v>
      </c>
      <c r="F148" s="121" t="s">
        <v>752</v>
      </c>
      <c r="G148" s="22">
        <f t="shared" si="18"/>
        <v>0</v>
      </c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3">
        <f>(VLOOKUP($H$8,Prices[],2,FALSE)*H148)+(VLOOKUP($I$8,Prices[],2,FALSE)*I148)+(VLOOKUP($J$8,Prices[],2,FALSE)*J148)+(VLOOKUP($K$8,Prices[],2,FALSE)*K148)+(VLOOKUP($L$8,Prices[],2,FALSE)*L148)+(VLOOKUP($M$8,Prices[],2,FALSE)*M148)+(VLOOKUP($N$8,Prices[],2,FALSE)*N148)+(VLOOKUP($T$8,Prices[],2,FALSE)*T148)+(VLOOKUP($U$8,Prices[],2,FALSE)*U148)+(VLOOKUP($V$8,Prices[],2,FALSE)*V148)+(VLOOKUP($W$8,Prices[],2,FALSE)*W148)+(VLOOKUP($X$8,Prices[],2,FALSE)*X148)+(VLOOKUP($Y$8,Prices[],2,FALSE)*Y148)+(VLOOKUP($Z$8,Prices[],2,FALSE)*Z148)+(VLOOKUP($AB$8,Prices[],2,FALSE)*AB148)+(VLOOKUP($O$8,Prices[],2,FALSE)*O148)+(VLOOKUP($P$8,Prices[],2,FALSE)*P148)+(VLOOKUP($Q$8,Prices[],2,FALSE)*Q148)+(VLOOKUP($R$8,Prices[],2,FALSE)*R148)+(VLOOKUP($AA$8,Prices[],2,FALSE)*AA148)+(VLOOKUP($S$8,Prices[],2,FALSE)*S148)</f>
        <v>0</v>
      </c>
      <c r="AE148" s="23">
        <f t="shared" si="19"/>
        <v>0</v>
      </c>
      <c r="AF148" s="164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23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3">
        <f t="shared" si="21"/>
        <v>0</v>
      </c>
      <c r="AW148" s="24" t="str">
        <f t="shared" si="20"/>
        <v xml:space="preserve"> </v>
      </c>
      <c r="AX148" s="24" t="str">
        <f>IFERROR(IF(VLOOKUP(C148,'Overdue Credits'!$A:$F,6,0)&gt;2,"High Risk Customer",IF(VLOOKUP(C148,'Overdue Credits'!$A:$F,6,0)&gt;0,"Medium Risk Customer","Low Risk Customer")),"Low Risk Customer")</f>
        <v>High Risk Customer</v>
      </c>
      <c r="AY148" s="165" t="s">
        <v>1286</v>
      </c>
      <c r="AZ148" s="165"/>
    </row>
    <row r="149" spans="1:52" x14ac:dyDescent="0.35">
      <c r="A149" s="108">
        <v>140</v>
      </c>
      <c r="B149" s="122" t="s">
        <v>23</v>
      </c>
      <c r="C149" s="122" t="s">
        <v>315</v>
      </c>
      <c r="D149" s="122"/>
      <c r="E149" s="122" t="s">
        <v>316</v>
      </c>
      <c r="F149" s="121" t="s">
        <v>753</v>
      </c>
      <c r="G149" s="22">
        <f t="shared" si="18"/>
        <v>0</v>
      </c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3">
        <f>(VLOOKUP($H$8,Prices[],2,FALSE)*H149)+(VLOOKUP($I$8,Prices[],2,FALSE)*I149)+(VLOOKUP($J$8,Prices[],2,FALSE)*J149)+(VLOOKUP($K$8,Prices[],2,FALSE)*K149)+(VLOOKUP($L$8,Prices[],2,FALSE)*L149)+(VLOOKUP($M$8,Prices[],2,FALSE)*M149)+(VLOOKUP($N$8,Prices[],2,FALSE)*N149)+(VLOOKUP($T$8,Prices[],2,FALSE)*T149)+(VLOOKUP($U$8,Prices[],2,FALSE)*U149)+(VLOOKUP($V$8,Prices[],2,FALSE)*V149)+(VLOOKUP($W$8,Prices[],2,FALSE)*W149)+(VLOOKUP($X$8,Prices[],2,FALSE)*X149)+(VLOOKUP($Y$8,Prices[],2,FALSE)*Y149)+(VLOOKUP($Z$8,Prices[],2,FALSE)*Z149)+(VLOOKUP($AB$8,Prices[],2,FALSE)*AB149)+(VLOOKUP($O$8,Prices[],2,FALSE)*O149)+(VLOOKUP($P$8,Prices[],2,FALSE)*P149)+(VLOOKUP($Q$8,Prices[],2,FALSE)*Q149)+(VLOOKUP($R$8,Prices[],2,FALSE)*R149)+(VLOOKUP($AA$8,Prices[],2,FALSE)*AA149)+(VLOOKUP($S$8,Prices[],2,FALSE)*S149)</f>
        <v>0</v>
      </c>
      <c r="AE149" s="23">
        <f t="shared" si="19"/>
        <v>0</v>
      </c>
      <c r="AF149" s="164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23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3">
        <f t="shared" si="21"/>
        <v>0</v>
      </c>
      <c r="AW149" s="24" t="str">
        <f t="shared" si="20"/>
        <v xml:space="preserve"> </v>
      </c>
      <c r="AX149" s="24" t="str">
        <f>IFERROR(IF(VLOOKUP(C149,'Overdue Credits'!$A:$F,6,0)&gt;2,"High Risk Customer",IF(VLOOKUP(C149,'Overdue Credits'!$A:$F,6,0)&gt;0,"Medium Risk Customer","Low Risk Customer")),"Low Risk Customer")</f>
        <v>Low Risk Customer</v>
      </c>
      <c r="AY149" s="165" t="s">
        <v>1286</v>
      </c>
      <c r="AZ149" s="165"/>
    </row>
    <row r="150" spans="1:52" x14ac:dyDescent="0.35">
      <c r="A150" s="108">
        <v>141</v>
      </c>
      <c r="B150" s="122" t="s">
        <v>23</v>
      </c>
      <c r="C150" s="122" t="s">
        <v>913</v>
      </c>
      <c r="D150" s="122"/>
      <c r="E150" s="122" t="s">
        <v>1195</v>
      </c>
      <c r="F150" s="121" t="s">
        <v>753</v>
      </c>
      <c r="G150" s="22">
        <f t="shared" si="18"/>
        <v>0</v>
      </c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3">
        <f>(VLOOKUP($H$8,Prices[],2,FALSE)*H150)+(VLOOKUP($I$8,Prices[],2,FALSE)*I150)+(VLOOKUP($J$8,Prices[],2,FALSE)*J150)+(VLOOKUP($K$8,Prices[],2,FALSE)*K150)+(VLOOKUP($L$8,Prices[],2,FALSE)*L150)+(VLOOKUP($M$8,Prices[],2,FALSE)*M150)+(VLOOKUP($N$8,Prices[],2,FALSE)*N150)+(VLOOKUP($T$8,Prices[],2,FALSE)*T150)+(VLOOKUP($U$8,Prices[],2,FALSE)*U150)+(VLOOKUP($V$8,Prices[],2,FALSE)*V150)+(VLOOKUP($W$8,Prices[],2,FALSE)*W150)+(VLOOKUP($X$8,Prices[],2,FALSE)*X150)+(VLOOKUP($Y$8,Prices[],2,FALSE)*Y150)+(VLOOKUP($Z$8,Prices[],2,FALSE)*Z150)+(VLOOKUP($AB$8,Prices[],2,FALSE)*AB150)+(VLOOKUP($O$8,Prices[],2,FALSE)*O150)+(VLOOKUP($P$8,Prices[],2,FALSE)*P150)+(VLOOKUP($Q$8,Prices[],2,FALSE)*Q150)+(VLOOKUP($R$8,Prices[],2,FALSE)*R150)+(VLOOKUP($AA$8,Prices[],2,FALSE)*AA150)+(VLOOKUP($S$8,Prices[],2,FALSE)*S150)</f>
        <v>0</v>
      </c>
      <c r="AE150" s="23">
        <f t="shared" si="19"/>
        <v>0</v>
      </c>
      <c r="AF150" s="164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23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3">
        <f t="shared" si="21"/>
        <v>0</v>
      </c>
      <c r="AW150" s="24" t="str">
        <f t="shared" si="20"/>
        <v xml:space="preserve"> </v>
      </c>
      <c r="AX150" s="24" t="str">
        <f>IFERROR(IF(VLOOKUP(C150,'Overdue Credits'!$A:$F,6,0)&gt;2,"High Risk Customer",IF(VLOOKUP(C150,'Overdue Credits'!$A:$F,6,0)&gt;0,"Medium Risk Customer","Low Risk Customer")),"Low Risk Customer")</f>
        <v>Low Risk Customer</v>
      </c>
      <c r="AY150" s="165" t="s">
        <v>1286</v>
      </c>
      <c r="AZ150" s="165"/>
    </row>
    <row r="151" spans="1:52" x14ac:dyDescent="0.35">
      <c r="A151" s="108">
        <v>142</v>
      </c>
      <c r="B151" s="122" t="s">
        <v>23</v>
      </c>
      <c r="C151" s="122" t="s">
        <v>181</v>
      </c>
      <c r="D151" s="122"/>
      <c r="E151" s="122" t="s">
        <v>182</v>
      </c>
      <c r="F151" s="121" t="s">
        <v>752</v>
      </c>
      <c r="G151" s="22">
        <f t="shared" si="18"/>
        <v>0</v>
      </c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3">
        <f>(VLOOKUP($H$8,Prices[],2,FALSE)*H151)+(VLOOKUP($I$8,Prices[],2,FALSE)*I151)+(VLOOKUP($J$8,Prices[],2,FALSE)*J151)+(VLOOKUP($K$8,Prices[],2,FALSE)*K151)+(VLOOKUP($L$8,Prices[],2,FALSE)*L151)+(VLOOKUP($M$8,Prices[],2,FALSE)*M151)+(VLOOKUP($N$8,Prices[],2,FALSE)*N151)+(VLOOKUP($T$8,Prices[],2,FALSE)*T151)+(VLOOKUP($U$8,Prices[],2,FALSE)*U151)+(VLOOKUP($V$8,Prices[],2,FALSE)*V151)+(VLOOKUP($W$8,Prices[],2,FALSE)*W151)+(VLOOKUP($X$8,Prices[],2,FALSE)*X151)+(VLOOKUP($Y$8,Prices[],2,FALSE)*Y151)+(VLOOKUP($Z$8,Prices[],2,FALSE)*Z151)+(VLOOKUP($AB$8,Prices[],2,FALSE)*AB151)+(VLOOKUP($O$8,Prices[],2,FALSE)*O151)+(VLOOKUP($P$8,Prices[],2,FALSE)*P151)+(VLOOKUP($Q$8,Prices[],2,FALSE)*Q151)+(VLOOKUP($R$8,Prices[],2,FALSE)*R151)+(VLOOKUP($AA$8,Prices[],2,FALSE)*AA151)+(VLOOKUP($S$8,Prices[],2,FALSE)*S151)</f>
        <v>0</v>
      </c>
      <c r="AE151" s="23">
        <f t="shared" si="19"/>
        <v>0</v>
      </c>
      <c r="AF151" s="164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23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3">
        <f t="shared" si="21"/>
        <v>0</v>
      </c>
      <c r="AW151" s="24" t="str">
        <f t="shared" si="20"/>
        <v xml:space="preserve"> </v>
      </c>
      <c r="AX151" s="24" t="str">
        <f>IFERROR(IF(VLOOKUP(C151,'Overdue Credits'!$A:$F,6,0)&gt;2,"High Risk Customer",IF(VLOOKUP(C151,'Overdue Credits'!$A:$F,6,0)&gt;0,"Medium Risk Customer","Low Risk Customer")),"Low Risk Customer")</f>
        <v>Low Risk Customer</v>
      </c>
      <c r="AY151" s="165" t="s">
        <v>1286</v>
      </c>
      <c r="AZ151" s="165"/>
    </row>
    <row r="152" spans="1:52" x14ac:dyDescent="0.35">
      <c r="A152" s="108">
        <v>143</v>
      </c>
      <c r="B152" s="122" t="s">
        <v>23</v>
      </c>
      <c r="C152" s="122" t="s">
        <v>911</v>
      </c>
      <c r="D152" s="122"/>
      <c r="E152" s="122" t="s">
        <v>912</v>
      </c>
      <c r="F152" s="121" t="s">
        <v>752</v>
      </c>
      <c r="G152" s="22">
        <f t="shared" si="18"/>
        <v>0</v>
      </c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3">
        <f>(VLOOKUP($H$8,Prices[],2,FALSE)*H152)+(VLOOKUP($I$8,Prices[],2,FALSE)*I152)+(VLOOKUP($J$8,Prices[],2,FALSE)*J152)+(VLOOKUP($K$8,Prices[],2,FALSE)*K152)+(VLOOKUP($L$8,Prices[],2,FALSE)*L152)+(VLOOKUP($M$8,Prices[],2,FALSE)*M152)+(VLOOKUP($N$8,Prices[],2,FALSE)*N152)+(VLOOKUP($T$8,Prices[],2,FALSE)*T152)+(VLOOKUP($U$8,Prices[],2,FALSE)*U152)+(VLOOKUP($V$8,Prices[],2,FALSE)*V152)+(VLOOKUP($W$8,Prices[],2,FALSE)*W152)+(VLOOKUP($X$8,Prices[],2,FALSE)*X152)+(VLOOKUP($Y$8,Prices[],2,FALSE)*Y152)+(VLOOKUP($Z$8,Prices[],2,FALSE)*Z152)+(VLOOKUP($AB$8,Prices[],2,FALSE)*AB152)+(VLOOKUP($O$8,Prices[],2,FALSE)*O152)+(VLOOKUP($P$8,Prices[],2,FALSE)*P152)+(VLOOKUP($Q$8,Prices[],2,FALSE)*Q152)+(VLOOKUP($R$8,Prices[],2,FALSE)*R152)+(VLOOKUP($AA$8,Prices[],2,FALSE)*AA152)+(VLOOKUP($S$8,Prices[],2,FALSE)*S152)</f>
        <v>0</v>
      </c>
      <c r="AE152" s="23">
        <f t="shared" si="19"/>
        <v>0</v>
      </c>
      <c r="AF152" s="164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23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3">
        <f t="shared" si="21"/>
        <v>0</v>
      </c>
      <c r="AW152" s="24" t="str">
        <f t="shared" si="20"/>
        <v xml:space="preserve"> </v>
      </c>
      <c r="AX152" s="24" t="str">
        <f>IFERROR(IF(VLOOKUP(C152,'Overdue Credits'!$A:$F,6,0)&gt;2,"High Risk Customer",IF(VLOOKUP(C152,'Overdue Credits'!$A:$F,6,0)&gt;0,"Medium Risk Customer","Low Risk Customer")),"Low Risk Customer")</f>
        <v>Low Risk Customer</v>
      </c>
      <c r="AY152" s="165" t="s">
        <v>1286</v>
      </c>
      <c r="AZ152" s="165"/>
    </row>
    <row r="153" spans="1:52" x14ac:dyDescent="0.35">
      <c r="A153" s="108">
        <v>144</v>
      </c>
      <c r="B153" s="122" t="s">
        <v>23</v>
      </c>
      <c r="C153" s="122" t="s">
        <v>161</v>
      </c>
      <c r="D153" s="122"/>
      <c r="E153" s="122" t="s">
        <v>162</v>
      </c>
      <c r="F153" s="121" t="s">
        <v>753</v>
      </c>
      <c r="G153" s="22">
        <f t="shared" si="18"/>
        <v>0</v>
      </c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3">
        <f>(VLOOKUP($H$8,Prices[],2,FALSE)*H153)+(VLOOKUP($I$8,Prices[],2,FALSE)*I153)+(VLOOKUP($J$8,Prices[],2,FALSE)*J153)+(VLOOKUP($K$8,Prices[],2,FALSE)*K153)+(VLOOKUP($L$8,Prices[],2,FALSE)*L153)+(VLOOKUP($M$8,Prices[],2,FALSE)*M153)+(VLOOKUP($N$8,Prices[],2,FALSE)*N153)+(VLOOKUP($T$8,Prices[],2,FALSE)*T153)+(VLOOKUP($U$8,Prices[],2,FALSE)*U153)+(VLOOKUP($V$8,Prices[],2,FALSE)*V153)+(VLOOKUP($W$8,Prices[],2,FALSE)*W153)+(VLOOKUP($X$8,Prices[],2,FALSE)*X153)+(VLOOKUP($Y$8,Prices[],2,FALSE)*Y153)+(VLOOKUP($Z$8,Prices[],2,FALSE)*Z153)+(VLOOKUP($AB$8,Prices[],2,FALSE)*AB153)+(VLOOKUP($O$8,Prices[],2,FALSE)*O153)+(VLOOKUP($P$8,Prices[],2,FALSE)*P153)+(VLOOKUP($Q$8,Prices[],2,FALSE)*Q153)+(VLOOKUP($R$8,Prices[],2,FALSE)*R153)+(VLOOKUP($AA$8,Prices[],2,FALSE)*AA153)+(VLOOKUP($S$8,Prices[],2,FALSE)*S153)</f>
        <v>0</v>
      </c>
      <c r="AE153" s="23">
        <f t="shared" si="19"/>
        <v>0</v>
      </c>
      <c r="AF153" s="164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23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3">
        <f t="shared" si="21"/>
        <v>0</v>
      </c>
      <c r="AW153" s="24" t="str">
        <f t="shared" si="20"/>
        <v xml:space="preserve"> </v>
      </c>
      <c r="AX153" s="24" t="str">
        <f>IFERROR(IF(VLOOKUP(C153,'Overdue Credits'!$A:$F,6,0)&gt;2,"High Risk Customer",IF(VLOOKUP(C153,'Overdue Credits'!$A:$F,6,0)&gt;0,"Medium Risk Customer","Low Risk Customer")),"Low Risk Customer")</f>
        <v>Low Risk Customer</v>
      </c>
      <c r="AY153" s="165" t="s">
        <v>1286</v>
      </c>
      <c r="AZ153" s="165"/>
    </row>
    <row r="154" spans="1:52" x14ac:dyDescent="0.35">
      <c r="A154" s="108">
        <v>145</v>
      </c>
      <c r="B154" s="122" t="s">
        <v>23</v>
      </c>
      <c r="C154" s="122" t="s">
        <v>155</v>
      </c>
      <c r="D154" s="122"/>
      <c r="E154" s="122" t="s">
        <v>156</v>
      </c>
      <c r="F154" s="121" t="s">
        <v>753</v>
      </c>
      <c r="G154" s="22">
        <f t="shared" si="18"/>
        <v>0</v>
      </c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3">
        <f>(VLOOKUP($H$8,Prices[],2,FALSE)*H154)+(VLOOKUP($I$8,Prices[],2,FALSE)*I154)+(VLOOKUP($J$8,Prices[],2,FALSE)*J154)+(VLOOKUP($K$8,Prices[],2,FALSE)*K154)+(VLOOKUP($L$8,Prices[],2,FALSE)*L154)+(VLOOKUP($M$8,Prices[],2,FALSE)*M154)+(VLOOKUP($N$8,Prices[],2,FALSE)*N154)+(VLOOKUP($T$8,Prices[],2,FALSE)*T154)+(VLOOKUP($U$8,Prices[],2,FALSE)*U154)+(VLOOKUP($V$8,Prices[],2,FALSE)*V154)+(VLOOKUP($W$8,Prices[],2,FALSE)*W154)+(VLOOKUP($X$8,Prices[],2,FALSE)*X154)+(VLOOKUP($Y$8,Prices[],2,FALSE)*Y154)+(VLOOKUP($Z$8,Prices[],2,FALSE)*Z154)+(VLOOKUP($AB$8,Prices[],2,FALSE)*AB154)+(VLOOKUP($O$8,Prices[],2,FALSE)*O154)+(VLOOKUP($P$8,Prices[],2,FALSE)*P154)+(VLOOKUP($Q$8,Prices[],2,FALSE)*Q154)+(VLOOKUP($R$8,Prices[],2,FALSE)*R154)+(VLOOKUP($AA$8,Prices[],2,FALSE)*AA154)+(VLOOKUP($S$8,Prices[],2,FALSE)*S154)</f>
        <v>0</v>
      </c>
      <c r="AE154" s="23">
        <f t="shared" si="19"/>
        <v>0</v>
      </c>
      <c r="AF154" s="164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23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3">
        <f t="shared" si="21"/>
        <v>0</v>
      </c>
      <c r="AW154" s="24" t="str">
        <f t="shared" si="20"/>
        <v xml:space="preserve"> </v>
      </c>
      <c r="AX154" s="24" t="str">
        <f>IFERROR(IF(VLOOKUP(C154,'Overdue Credits'!$A:$F,6,0)&gt;2,"High Risk Customer",IF(VLOOKUP(C154,'Overdue Credits'!$A:$F,6,0)&gt;0,"Medium Risk Customer","Low Risk Customer")),"Low Risk Customer")</f>
        <v>Medium Risk Customer</v>
      </c>
      <c r="AY154" s="165" t="s">
        <v>1286</v>
      </c>
      <c r="AZ154" s="165"/>
    </row>
    <row r="155" spans="1:52" x14ac:dyDescent="0.35">
      <c r="A155" s="108">
        <v>146</v>
      </c>
      <c r="B155" s="122" t="s">
        <v>23</v>
      </c>
      <c r="C155" s="122" t="s">
        <v>209</v>
      </c>
      <c r="D155" s="122"/>
      <c r="E155" s="122" t="s">
        <v>210</v>
      </c>
      <c r="F155" s="121" t="s">
        <v>753</v>
      </c>
      <c r="G155" s="22">
        <f t="shared" si="18"/>
        <v>0</v>
      </c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3">
        <f>(VLOOKUP($H$8,Prices[],2,FALSE)*H155)+(VLOOKUP($I$8,Prices[],2,FALSE)*I155)+(VLOOKUP($J$8,Prices[],2,FALSE)*J155)+(VLOOKUP($K$8,Prices[],2,FALSE)*K155)+(VLOOKUP($L$8,Prices[],2,FALSE)*L155)+(VLOOKUP($M$8,Prices[],2,FALSE)*M155)+(VLOOKUP($N$8,Prices[],2,FALSE)*N155)+(VLOOKUP($T$8,Prices[],2,FALSE)*T155)+(VLOOKUP($U$8,Prices[],2,FALSE)*U155)+(VLOOKUP($V$8,Prices[],2,FALSE)*V155)+(VLOOKUP($W$8,Prices[],2,FALSE)*W155)+(VLOOKUP($X$8,Prices[],2,FALSE)*X155)+(VLOOKUP($Y$8,Prices[],2,FALSE)*Y155)+(VLOOKUP($Z$8,Prices[],2,FALSE)*Z155)+(VLOOKUP($AB$8,Prices[],2,FALSE)*AB155)+(VLOOKUP($O$8,Prices[],2,FALSE)*O155)+(VLOOKUP($P$8,Prices[],2,FALSE)*P155)+(VLOOKUP($Q$8,Prices[],2,FALSE)*Q155)+(VLOOKUP($R$8,Prices[],2,FALSE)*R155)+(VLOOKUP($AA$8,Prices[],2,FALSE)*AA155)+(VLOOKUP($S$8,Prices[],2,FALSE)*S155)</f>
        <v>0</v>
      </c>
      <c r="AE155" s="23">
        <f t="shared" si="19"/>
        <v>0</v>
      </c>
      <c r="AF155" s="164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23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3">
        <f t="shared" si="21"/>
        <v>0</v>
      </c>
      <c r="AW155" s="24" t="str">
        <f t="shared" si="20"/>
        <v xml:space="preserve"> </v>
      </c>
      <c r="AX155" s="24" t="str">
        <f>IFERROR(IF(VLOOKUP(C155,'Overdue Credits'!$A:$F,6,0)&gt;2,"High Risk Customer",IF(VLOOKUP(C155,'Overdue Credits'!$A:$F,6,0)&gt;0,"Medium Risk Customer","Low Risk Customer")),"Low Risk Customer")</f>
        <v>Low Risk Customer</v>
      </c>
      <c r="AY155" s="165" t="s">
        <v>1286</v>
      </c>
      <c r="AZ155" s="165"/>
    </row>
    <row r="156" spans="1:52" x14ac:dyDescent="0.35">
      <c r="A156" s="108">
        <v>147</v>
      </c>
      <c r="B156" s="122" t="s">
        <v>23</v>
      </c>
      <c r="C156" s="122" t="s">
        <v>185</v>
      </c>
      <c r="D156" s="122"/>
      <c r="E156" s="122" t="s">
        <v>186</v>
      </c>
      <c r="F156" s="121" t="s">
        <v>753</v>
      </c>
      <c r="G156" s="22">
        <f t="shared" si="18"/>
        <v>0</v>
      </c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3">
        <f>(VLOOKUP($H$8,Prices[],2,FALSE)*H156)+(VLOOKUP($I$8,Prices[],2,FALSE)*I156)+(VLOOKUP($J$8,Prices[],2,FALSE)*J156)+(VLOOKUP($K$8,Prices[],2,FALSE)*K156)+(VLOOKUP($L$8,Prices[],2,FALSE)*L156)+(VLOOKUP($M$8,Prices[],2,FALSE)*M156)+(VLOOKUP($N$8,Prices[],2,FALSE)*N156)+(VLOOKUP($T$8,Prices[],2,FALSE)*T156)+(VLOOKUP($U$8,Prices[],2,FALSE)*U156)+(VLOOKUP($V$8,Prices[],2,FALSE)*V156)+(VLOOKUP($W$8,Prices[],2,FALSE)*W156)+(VLOOKUP($X$8,Prices[],2,FALSE)*X156)+(VLOOKUP($Y$8,Prices[],2,FALSE)*Y156)+(VLOOKUP($Z$8,Prices[],2,FALSE)*Z156)+(VLOOKUP($AB$8,Prices[],2,FALSE)*AB156)+(VLOOKUP($O$8,Prices[],2,FALSE)*O156)+(VLOOKUP($P$8,Prices[],2,FALSE)*P156)+(VLOOKUP($Q$8,Prices[],2,FALSE)*Q156)+(VLOOKUP($R$8,Prices[],2,FALSE)*R156)+(VLOOKUP($AA$8,Prices[],2,FALSE)*AA156)+(VLOOKUP($S$8,Prices[],2,FALSE)*S156)</f>
        <v>0</v>
      </c>
      <c r="AE156" s="23">
        <f t="shared" si="19"/>
        <v>0</v>
      </c>
      <c r="AF156" s="164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23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3">
        <f t="shared" si="21"/>
        <v>0</v>
      </c>
      <c r="AW156" s="24" t="str">
        <f t="shared" si="20"/>
        <v xml:space="preserve"> </v>
      </c>
      <c r="AX156" s="24" t="str">
        <f>IFERROR(IF(VLOOKUP(C156,'Overdue Credits'!$A:$F,6,0)&gt;2,"High Risk Customer",IF(VLOOKUP(C156,'Overdue Credits'!$A:$F,6,0)&gt;0,"Medium Risk Customer","Low Risk Customer")),"Low Risk Customer")</f>
        <v>Low Risk Customer</v>
      </c>
      <c r="AY156" s="165" t="s">
        <v>1286</v>
      </c>
      <c r="AZ156" s="165"/>
    </row>
    <row r="157" spans="1:52" x14ac:dyDescent="0.35">
      <c r="A157" s="108">
        <v>148</v>
      </c>
      <c r="B157" s="122" t="s">
        <v>23</v>
      </c>
      <c r="C157" s="122" t="s">
        <v>171</v>
      </c>
      <c r="D157" s="122"/>
      <c r="E157" s="122" t="s">
        <v>172</v>
      </c>
      <c r="F157" s="121" t="s">
        <v>752</v>
      </c>
      <c r="G157" s="22">
        <f t="shared" si="18"/>
        <v>0</v>
      </c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3">
        <f>(VLOOKUP($H$8,Prices[],2,FALSE)*H157)+(VLOOKUP($I$8,Prices[],2,FALSE)*I157)+(VLOOKUP($J$8,Prices[],2,FALSE)*J157)+(VLOOKUP($K$8,Prices[],2,FALSE)*K157)+(VLOOKUP($L$8,Prices[],2,FALSE)*L157)+(VLOOKUP($M$8,Prices[],2,FALSE)*M157)+(VLOOKUP($N$8,Prices[],2,FALSE)*N157)+(VLOOKUP($T$8,Prices[],2,FALSE)*T157)+(VLOOKUP($U$8,Prices[],2,FALSE)*U157)+(VLOOKUP($V$8,Prices[],2,FALSE)*V157)+(VLOOKUP($W$8,Prices[],2,FALSE)*W157)+(VLOOKUP($X$8,Prices[],2,FALSE)*X157)+(VLOOKUP($Y$8,Prices[],2,FALSE)*Y157)+(VLOOKUP($Z$8,Prices[],2,FALSE)*Z157)+(VLOOKUP($AB$8,Prices[],2,FALSE)*AB157)+(VLOOKUP($O$8,Prices[],2,FALSE)*O157)+(VLOOKUP($P$8,Prices[],2,FALSE)*P157)+(VLOOKUP($Q$8,Prices[],2,FALSE)*Q157)+(VLOOKUP($R$8,Prices[],2,FALSE)*R157)+(VLOOKUP($AA$8,Prices[],2,FALSE)*AA157)+(VLOOKUP($S$8,Prices[],2,FALSE)*S157)</f>
        <v>0</v>
      </c>
      <c r="AE157" s="23">
        <f t="shared" si="19"/>
        <v>0</v>
      </c>
      <c r="AF157" s="164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23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3">
        <f t="shared" si="21"/>
        <v>0</v>
      </c>
      <c r="AW157" s="24" t="str">
        <f t="shared" si="20"/>
        <v xml:space="preserve"> </v>
      </c>
      <c r="AX157" s="24" t="str">
        <f>IFERROR(IF(VLOOKUP(C157,'Overdue Credits'!$A:$F,6,0)&gt;2,"High Risk Customer",IF(VLOOKUP(C157,'Overdue Credits'!$A:$F,6,0)&gt;0,"Medium Risk Customer","Low Risk Customer")),"Low Risk Customer")</f>
        <v>Low Risk Customer</v>
      </c>
      <c r="AY157" s="165" t="s">
        <v>1286</v>
      </c>
      <c r="AZ157" s="165"/>
    </row>
    <row r="158" spans="1:52" x14ac:dyDescent="0.35">
      <c r="A158" s="108">
        <v>149</v>
      </c>
      <c r="B158" s="122" t="s">
        <v>23</v>
      </c>
      <c r="C158" s="122" t="s">
        <v>233</v>
      </c>
      <c r="D158" s="122"/>
      <c r="E158" s="122" t="s">
        <v>234</v>
      </c>
      <c r="F158" s="121" t="s">
        <v>753</v>
      </c>
      <c r="G158" s="22">
        <f t="shared" si="18"/>
        <v>0</v>
      </c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3">
        <f>(VLOOKUP($H$8,Prices[],2,FALSE)*H158)+(VLOOKUP($I$8,Prices[],2,FALSE)*I158)+(VLOOKUP($J$8,Prices[],2,FALSE)*J158)+(VLOOKUP($K$8,Prices[],2,FALSE)*K158)+(VLOOKUP($L$8,Prices[],2,FALSE)*L158)+(VLOOKUP($M$8,Prices[],2,FALSE)*M158)+(VLOOKUP($N$8,Prices[],2,FALSE)*N158)+(VLOOKUP($T$8,Prices[],2,FALSE)*T158)+(VLOOKUP($U$8,Prices[],2,FALSE)*U158)+(VLOOKUP($V$8,Prices[],2,FALSE)*V158)+(VLOOKUP($W$8,Prices[],2,FALSE)*W158)+(VLOOKUP($X$8,Prices[],2,FALSE)*X158)+(VLOOKUP($Y$8,Prices[],2,FALSE)*Y158)+(VLOOKUP($Z$8,Prices[],2,FALSE)*Z158)+(VLOOKUP($AB$8,Prices[],2,FALSE)*AB158)+(VLOOKUP($O$8,Prices[],2,FALSE)*O158)+(VLOOKUP($P$8,Prices[],2,FALSE)*P158)+(VLOOKUP($Q$8,Prices[],2,FALSE)*Q158)+(VLOOKUP($R$8,Prices[],2,FALSE)*R158)+(VLOOKUP($AA$8,Prices[],2,FALSE)*AA158)+(VLOOKUP($S$8,Prices[],2,FALSE)*S158)</f>
        <v>0</v>
      </c>
      <c r="AE158" s="23">
        <f t="shared" si="19"/>
        <v>0</v>
      </c>
      <c r="AF158" s="164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23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3">
        <f t="shared" si="21"/>
        <v>0</v>
      </c>
      <c r="AW158" s="24" t="str">
        <f t="shared" si="20"/>
        <v xml:space="preserve"> </v>
      </c>
      <c r="AX158" s="24" t="str">
        <f>IFERROR(IF(VLOOKUP(C158,'Overdue Credits'!$A:$F,6,0)&gt;2,"High Risk Customer",IF(VLOOKUP(C158,'Overdue Credits'!$A:$F,6,0)&gt;0,"Medium Risk Customer","Low Risk Customer")),"Low Risk Customer")</f>
        <v>Low Risk Customer</v>
      </c>
      <c r="AY158" s="165" t="s">
        <v>1286</v>
      </c>
      <c r="AZ158" s="165"/>
    </row>
    <row r="159" spans="1:52" x14ac:dyDescent="0.35">
      <c r="A159" s="108">
        <v>150</v>
      </c>
      <c r="B159" s="122" t="s">
        <v>23</v>
      </c>
      <c r="C159" s="122" t="s">
        <v>896</v>
      </c>
      <c r="D159" s="122"/>
      <c r="E159" s="122" t="s">
        <v>897</v>
      </c>
      <c r="F159" s="121" t="s">
        <v>753</v>
      </c>
      <c r="G159" s="22">
        <f t="shared" si="18"/>
        <v>0</v>
      </c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3">
        <f>(VLOOKUP($H$8,Prices[],2,FALSE)*H159)+(VLOOKUP($I$8,Prices[],2,FALSE)*I159)+(VLOOKUP($J$8,Prices[],2,FALSE)*J159)+(VLOOKUP($K$8,Prices[],2,FALSE)*K159)+(VLOOKUP($L$8,Prices[],2,FALSE)*L159)+(VLOOKUP($M$8,Prices[],2,FALSE)*M159)+(VLOOKUP($N$8,Prices[],2,FALSE)*N159)+(VLOOKUP($T$8,Prices[],2,FALSE)*T159)+(VLOOKUP($U$8,Prices[],2,FALSE)*U159)+(VLOOKUP($V$8,Prices[],2,FALSE)*V159)+(VLOOKUP($W$8,Prices[],2,FALSE)*W159)+(VLOOKUP($X$8,Prices[],2,FALSE)*X159)+(VLOOKUP($Y$8,Prices[],2,FALSE)*Y159)+(VLOOKUP($Z$8,Prices[],2,FALSE)*Z159)+(VLOOKUP($AB$8,Prices[],2,FALSE)*AB159)+(VLOOKUP($O$8,Prices[],2,FALSE)*O159)+(VLOOKUP($P$8,Prices[],2,FALSE)*P159)+(VLOOKUP($Q$8,Prices[],2,FALSE)*Q159)+(VLOOKUP($R$8,Prices[],2,FALSE)*R159)+(VLOOKUP($AA$8,Prices[],2,FALSE)*AA159)+(VLOOKUP($S$8,Prices[],2,FALSE)*S159)</f>
        <v>0</v>
      </c>
      <c r="AE159" s="23">
        <f t="shared" si="19"/>
        <v>0</v>
      </c>
      <c r="AF159" s="164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23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3">
        <f t="shared" si="21"/>
        <v>0</v>
      </c>
      <c r="AW159" s="24" t="str">
        <f t="shared" si="20"/>
        <v xml:space="preserve"> </v>
      </c>
      <c r="AX159" s="24" t="str">
        <f>IFERROR(IF(VLOOKUP(C159,'Overdue Credits'!$A:$F,6,0)&gt;2,"High Risk Customer",IF(VLOOKUP(C159,'Overdue Credits'!$A:$F,6,0)&gt;0,"Medium Risk Customer","Low Risk Customer")),"Low Risk Customer")</f>
        <v>Low Risk Customer</v>
      </c>
      <c r="AY159" s="165" t="s">
        <v>1286</v>
      </c>
      <c r="AZ159" s="165"/>
    </row>
    <row r="160" spans="1:52" x14ac:dyDescent="0.35">
      <c r="A160" s="108">
        <v>151</v>
      </c>
      <c r="B160" s="122" t="s">
        <v>23</v>
      </c>
      <c r="C160" s="122" t="s">
        <v>231</v>
      </c>
      <c r="D160" s="122"/>
      <c r="E160" s="122" t="s">
        <v>232</v>
      </c>
      <c r="F160" s="121" t="s">
        <v>753</v>
      </c>
      <c r="G160" s="22">
        <f t="shared" si="18"/>
        <v>0</v>
      </c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3">
        <f>(VLOOKUP($H$8,Prices[],2,FALSE)*H160)+(VLOOKUP($I$8,Prices[],2,FALSE)*I160)+(VLOOKUP($J$8,Prices[],2,FALSE)*J160)+(VLOOKUP($K$8,Prices[],2,FALSE)*K160)+(VLOOKUP($L$8,Prices[],2,FALSE)*L160)+(VLOOKUP($M$8,Prices[],2,FALSE)*M160)+(VLOOKUP($N$8,Prices[],2,FALSE)*N160)+(VLOOKUP($T$8,Prices[],2,FALSE)*T160)+(VLOOKUP($U$8,Prices[],2,FALSE)*U160)+(VLOOKUP($V$8,Prices[],2,FALSE)*V160)+(VLOOKUP($W$8,Prices[],2,FALSE)*W160)+(VLOOKUP($X$8,Prices[],2,FALSE)*X160)+(VLOOKUP($Y$8,Prices[],2,FALSE)*Y160)+(VLOOKUP($Z$8,Prices[],2,FALSE)*Z160)+(VLOOKUP($AB$8,Prices[],2,FALSE)*AB160)+(VLOOKUP($O$8,Prices[],2,FALSE)*O160)+(VLOOKUP($P$8,Prices[],2,FALSE)*P160)+(VLOOKUP($Q$8,Prices[],2,FALSE)*Q160)+(VLOOKUP($R$8,Prices[],2,FALSE)*R160)+(VLOOKUP($AA$8,Prices[],2,FALSE)*AA160)+(VLOOKUP($S$8,Prices[],2,FALSE)*S160)</f>
        <v>0</v>
      </c>
      <c r="AE160" s="23">
        <f t="shared" si="19"/>
        <v>0</v>
      </c>
      <c r="AF160" s="164"/>
      <c r="AG160" s="165"/>
      <c r="AH160" s="165"/>
      <c r="AI160" s="165"/>
      <c r="AJ160" s="165"/>
      <c r="AK160" s="165"/>
      <c r="AL160" s="165"/>
      <c r="AM160" s="165"/>
      <c r="AN160" s="165"/>
      <c r="AO160" s="165"/>
      <c r="AP160" s="165"/>
      <c r="AQ160" s="165"/>
      <c r="AR160" s="165"/>
      <c r="AS160" s="165"/>
      <c r="AT160" s="165"/>
      <c r="AU160" s="23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3">
        <f t="shared" si="21"/>
        <v>0</v>
      </c>
      <c r="AW160" s="24" t="str">
        <f t="shared" si="20"/>
        <v xml:space="preserve"> </v>
      </c>
      <c r="AX160" s="24" t="str">
        <f>IFERROR(IF(VLOOKUP(C160,'Overdue Credits'!$A:$F,6,0)&gt;2,"High Risk Customer",IF(VLOOKUP(C160,'Overdue Credits'!$A:$F,6,0)&gt;0,"Medium Risk Customer","Low Risk Customer")),"Low Risk Customer")</f>
        <v>Low Risk Customer</v>
      </c>
      <c r="AY160" s="165" t="s">
        <v>1286</v>
      </c>
      <c r="AZ160" s="165"/>
    </row>
    <row r="161" spans="1:52" x14ac:dyDescent="0.35">
      <c r="A161" s="108">
        <v>152</v>
      </c>
      <c r="B161" s="122" t="s">
        <v>23</v>
      </c>
      <c r="C161" s="122" t="s">
        <v>203</v>
      </c>
      <c r="D161" s="122"/>
      <c r="E161" s="122" t="s">
        <v>204</v>
      </c>
      <c r="F161" s="121" t="s">
        <v>752</v>
      </c>
      <c r="G161" s="22">
        <f t="shared" si="18"/>
        <v>0</v>
      </c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3">
        <f>(VLOOKUP($H$8,Prices[],2,FALSE)*H161)+(VLOOKUP($I$8,Prices[],2,FALSE)*I161)+(VLOOKUP($J$8,Prices[],2,FALSE)*J161)+(VLOOKUP($K$8,Prices[],2,FALSE)*K161)+(VLOOKUP($L$8,Prices[],2,FALSE)*L161)+(VLOOKUP($M$8,Prices[],2,FALSE)*M161)+(VLOOKUP($N$8,Prices[],2,FALSE)*N161)+(VLOOKUP($T$8,Prices[],2,FALSE)*T161)+(VLOOKUP($U$8,Prices[],2,FALSE)*U161)+(VLOOKUP($V$8,Prices[],2,FALSE)*V161)+(VLOOKUP($W$8,Prices[],2,FALSE)*W161)+(VLOOKUP($X$8,Prices[],2,FALSE)*X161)+(VLOOKUP($Y$8,Prices[],2,FALSE)*Y161)+(VLOOKUP($Z$8,Prices[],2,FALSE)*Z161)+(VLOOKUP($AB$8,Prices[],2,FALSE)*AB161)+(VLOOKUP($O$8,Prices[],2,FALSE)*O161)+(VLOOKUP($P$8,Prices[],2,FALSE)*P161)+(VLOOKUP($Q$8,Prices[],2,FALSE)*Q161)+(VLOOKUP($R$8,Prices[],2,FALSE)*R161)+(VLOOKUP($AA$8,Prices[],2,FALSE)*AA161)+(VLOOKUP($S$8,Prices[],2,FALSE)*S161)</f>
        <v>0</v>
      </c>
      <c r="AE161" s="23">
        <f t="shared" si="19"/>
        <v>0</v>
      </c>
      <c r="AF161" s="164"/>
      <c r="AG161" s="165"/>
      <c r="AH161" s="165"/>
      <c r="AI161" s="165"/>
      <c r="AJ161" s="165"/>
      <c r="AK161" s="165"/>
      <c r="AL161" s="165"/>
      <c r="AM161" s="165"/>
      <c r="AN161" s="165"/>
      <c r="AO161" s="165"/>
      <c r="AP161" s="165"/>
      <c r="AQ161" s="165"/>
      <c r="AR161" s="165"/>
      <c r="AS161" s="165"/>
      <c r="AT161" s="165"/>
      <c r="AU161" s="23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3">
        <f t="shared" si="21"/>
        <v>0</v>
      </c>
      <c r="AW161" s="24" t="str">
        <f t="shared" si="20"/>
        <v xml:space="preserve"> </v>
      </c>
      <c r="AX161" s="24" t="str">
        <f>IFERROR(IF(VLOOKUP(C161,'Overdue Credits'!$A:$F,6,0)&gt;2,"High Risk Customer",IF(VLOOKUP(C161,'Overdue Credits'!$A:$F,6,0)&gt;0,"Medium Risk Customer","Low Risk Customer")),"Low Risk Customer")</f>
        <v>Low Risk Customer</v>
      </c>
      <c r="AY161" s="165" t="s">
        <v>1286</v>
      </c>
      <c r="AZ161" s="165"/>
    </row>
    <row r="162" spans="1:52" x14ac:dyDescent="0.35">
      <c r="A162" s="108">
        <v>153</v>
      </c>
      <c r="B162" s="122" t="s">
        <v>23</v>
      </c>
      <c r="C162" s="122" t="s">
        <v>900</v>
      </c>
      <c r="D162" s="122"/>
      <c r="E162" s="122" t="s">
        <v>901</v>
      </c>
      <c r="F162" s="121" t="s">
        <v>753</v>
      </c>
      <c r="G162" s="22">
        <f t="shared" si="18"/>
        <v>0</v>
      </c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3">
        <f>(VLOOKUP($H$8,Prices[],2,FALSE)*H162)+(VLOOKUP($I$8,Prices[],2,FALSE)*I162)+(VLOOKUP($J$8,Prices[],2,FALSE)*J162)+(VLOOKUP($K$8,Prices[],2,FALSE)*K162)+(VLOOKUP($L$8,Prices[],2,FALSE)*L162)+(VLOOKUP($M$8,Prices[],2,FALSE)*M162)+(VLOOKUP($N$8,Prices[],2,FALSE)*N162)+(VLOOKUP($T$8,Prices[],2,FALSE)*T162)+(VLOOKUP($U$8,Prices[],2,FALSE)*U162)+(VLOOKUP($V$8,Prices[],2,FALSE)*V162)+(VLOOKUP($W$8,Prices[],2,FALSE)*W162)+(VLOOKUP($X$8,Prices[],2,FALSE)*X162)+(VLOOKUP($Y$8,Prices[],2,FALSE)*Y162)+(VLOOKUP($Z$8,Prices[],2,FALSE)*Z162)+(VLOOKUP($AB$8,Prices[],2,FALSE)*AB162)+(VLOOKUP($O$8,Prices[],2,FALSE)*O162)+(VLOOKUP($P$8,Prices[],2,FALSE)*P162)+(VLOOKUP($Q$8,Prices[],2,FALSE)*Q162)+(VLOOKUP($R$8,Prices[],2,FALSE)*R162)+(VLOOKUP($AA$8,Prices[],2,FALSE)*AA162)+(VLOOKUP($S$8,Prices[],2,FALSE)*S162)</f>
        <v>0</v>
      </c>
      <c r="AE162" s="23">
        <f t="shared" si="19"/>
        <v>0</v>
      </c>
      <c r="AF162" s="164"/>
      <c r="AG162" s="165"/>
      <c r="AH162" s="165"/>
      <c r="AI162" s="165"/>
      <c r="AJ162" s="165"/>
      <c r="AK162" s="165"/>
      <c r="AL162" s="165"/>
      <c r="AM162" s="165"/>
      <c r="AN162" s="165"/>
      <c r="AO162" s="165"/>
      <c r="AP162" s="165"/>
      <c r="AQ162" s="165"/>
      <c r="AR162" s="165"/>
      <c r="AS162" s="165"/>
      <c r="AT162" s="165"/>
      <c r="AU162" s="23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3">
        <f t="shared" si="21"/>
        <v>0</v>
      </c>
      <c r="AW162" s="24" t="str">
        <f t="shared" si="20"/>
        <v xml:space="preserve"> </v>
      </c>
      <c r="AX162" s="24" t="str">
        <f>IFERROR(IF(VLOOKUP(C162,'Overdue Credits'!$A:$F,6,0)&gt;2,"High Risk Customer",IF(VLOOKUP(C162,'Overdue Credits'!$A:$F,6,0)&gt;0,"Medium Risk Customer","Low Risk Customer")),"Low Risk Customer")</f>
        <v>High Risk Customer</v>
      </c>
      <c r="AY162" s="165" t="s">
        <v>1286</v>
      </c>
      <c r="AZ162" s="165"/>
    </row>
    <row r="163" spans="1:52" x14ac:dyDescent="0.35">
      <c r="A163" s="108">
        <v>154</v>
      </c>
      <c r="B163" s="122" t="s">
        <v>23</v>
      </c>
      <c r="C163" s="122" t="s">
        <v>906</v>
      </c>
      <c r="D163" s="122"/>
      <c r="E163" s="122" t="s">
        <v>907</v>
      </c>
      <c r="F163" s="121" t="s">
        <v>753</v>
      </c>
      <c r="G163" s="22">
        <f t="shared" si="18"/>
        <v>0</v>
      </c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3">
        <f>(VLOOKUP($H$8,Prices[],2,FALSE)*H163)+(VLOOKUP($I$8,Prices[],2,FALSE)*I163)+(VLOOKUP($J$8,Prices[],2,FALSE)*J163)+(VLOOKUP($K$8,Prices[],2,FALSE)*K163)+(VLOOKUP($L$8,Prices[],2,FALSE)*L163)+(VLOOKUP($M$8,Prices[],2,FALSE)*M163)+(VLOOKUP($N$8,Prices[],2,FALSE)*N163)+(VLOOKUP($T$8,Prices[],2,FALSE)*T163)+(VLOOKUP($U$8,Prices[],2,FALSE)*U163)+(VLOOKUP($V$8,Prices[],2,FALSE)*V163)+(VLOOKUP($W$8,Prices[],2,FALSE)*W163)+(VLOOKUP($X$8,Prices[],2,FALSE)*X163)+(VLOOKUP($Y$8,Prices[],2,FALSE)*Y163)+(VLOOKUP($Z$8,Prices[],2,FALSE)*Z163)+(VLOOKUP($AB$8,Prices[],2,FALSE)*AB163)+(VLOOKUP($O$8,Prices[],2,FALSE)*O163)+(VLOOKUP($P$8,Prices[],2,FALSE)*P163)+(VLOOKUP($Q$8,Prices[],2,FALSE)*Q163)+(VLOOKUP($R$8,Prices[],2,FALSE)*R163)+(VLOOKUP($AA$8,Prices[],2,FALSE)*AA163)+(VLOOKUP($S$8,Prices[],2,FALSE)*S163)</f>
        <v>0</v>
      </c>
      <c r="AE163" s="23">
        <f t="shared" si="19"/>
        <v>0</v>
      </c>
      <c r="AF163" s="164"/>
      <c r="AG163" s="165"/>
      <c r="AH163" s="165"/>
      <c r="AI163" s="165"/>
      <c r="AJ163" s="165"/>
      <c r="AK163" s="165"/>
      <c r="AL163" s="165"/>
      <c r="AM163" s="165"/>
      <c r="AN163" s="165"/>
      <c r="AO163" s="165"/>
      <c r="AP163" s="165"/>
      <c r="AQ163" s="165"/>
      <c r="AR163" s="165"/>
      <c r="AS163" s="165"/>
      <c r="AT163" s="165"/>
      <c r="AU163" s="23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3">
        <f t="shared" si="21"/>
        <v>0</v>
      </c>
      <c r="AW163" s="24" t="str">
        <f t="shared" si="20"/>
        <v xml:space="preserve"> </v>
      </c>
      <c r="AX163" s="24" t="str">
        <f>IFERROR(IF(VLOOKUP(C163,'Overdue Credits'!$A:$F,6,0)&gt;2,"High Risk Customer",IF(VLOOKUP(C163,'Overdue Credits'!$A:$F,6,0)&gt;0,"Medium Risk Customer","Low Risk Customer")),"Low Risk Customer")</f>
        <v>Low Risk Customer</v>
      </c>
      <c r="AY163" s="165" t="s">
        <v>1286</v>
      </c>
      <c r="AZ163" s="165"/>
    </row>
    <row r="164" spans="1:52" x14ac:dyDescent="0.35">
      <c r="A164" s="108">
        <v>155</v>
      </c>
      <c r="B164" s="122" t="s">
        <v>24</v>
      </c>
      <c r="C164" s="122" t="s">
        <v>933</v>
      </c>
      <c r="D164" s="122"/>
      <c r="E164" s="122" t="s">
        <v>1202</v>
      </c>
      <c r="F164" s="121" t="s">
        <v>61</v>
      </c>
      <c r="G164" s="22">
        <f t="shared" si="18"/>
        <v>0</v>
      </c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3">
        <f>(VLOOKUP($H$8,Prices[],2,FALSE)*H164)+(VLOOKUP($I$8,Prices[],2,FALSE)*I164)+(VLOOKUP($J$8,Prices[],2,FALSE)*J164)+(VLOOKUP($K$8,Prices[],2,FALSE)*K164)+(VLOOKUP($L$8,Prices[],2,FALSE)*L164)+(VLOOKUP($M$8,Prices[],2,FALSE)*M164)+(VLOOKUP($N$8,Prices[],2,FALSE)*N164)+(VLOOKUP($T$8,Prices[],2,FALSE)*T164)+(VLOOKUP($U$8,Prices[],2,FALSE)*U164)+(VLOOKUP($V$8,Prices[],2,FALSE)*V164)+(VLOOKUP($W$8,Prices[],2,FALSE)*W164)+(VLOOKUP($X$8,Prices[],2,FALSE)*X164)+(VLOOKUP($Y$8,Prices[],2,FALSE)*Y164)+(VLOOKUP($Z$8,Prices[],2,FALSE)*Z164)+(VLOOKUP($AB$8,Prices[],2,FALSE)*AB164)+(VLOOKUP($O$8,Prices[],2,FALSE)*O164)+(VLOOKUP($P$8,Prices[],2,FALSE)*P164)+(VLOOKUP($Q$8,Prices[],2,FALSE)*Q164)+(VLOOKUP($R$8,Prices[],2,FALSE)*R164)+(VLOOKUP($AA$8,Prices[],2,FALSE)*AA164)+(VLOOKUP($S$8,Prices[],2,FALSE)*S164)</f>
        <v>0</v>
      </c>
      <c r="AE164" s="23">
        <f t="shared" si="19"/>
        <v>0</v>
      </c>
      <c r="AF164" s="164"/>
      <c r="AG164" s="165"/>
      <c r="AH164" s="165"/>
      <c r="AI164" s="165"/>
      <c r="AJ164" s="165"/>
      <c r="AK164" s="165"/>
      <c r="AL164" s="165"/>
      <c r="AM164" s="165"/>
      <c r="AN164" s="165"/>
      <c r="AO164" s="165"/>
      <c r="AP164" s="165"/>
      <c r="AQ164" s="165"/>
      <c r="AR164" s="165"/>
      <c r="AS164" s="165"/>
      <c r="AT164" s="165"/>
      <c r="AU164" s="23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3">
        <f t="shared" si="21"/>
        <v>0</v>
      </c>
      <c r="AW164" s="24" t="str">
        <f t="shared" si="20"/>
        <v xml:space="preserve"> </v>
      </c>
      <c r="AX164" s="24" t="str">
        <f>IFERROR(IF(VLOOKUP(C164,'Overdue Credits'!$A:$F,6,0)&gt;2,"High Risk Customer",IF(VLOOKUP(C164,'Overdue Credits'!$A:$F,6,0)&gt;0,"Medium Risk Customer","Low Risk Customer")),"Low Risk Customer")</f>
        <v>Low Risk Customer</v>
      </c>
      <c r="AY164" s="165" t="s">
        <v>1286</v>
      </c>
      <c r="AZ164" s="165"/>
    </row>
    <row r="165" spans="1:52" x14ac:dyDescent="0.35">
      <c r="A165" s="108">
        <v>156</v>
      </c>
      <c r="B165" s="122" t="s">
        <v>24</v>
      </c>
      <c r="C165" s="122" t="s">
        <v>930</v>
      </c>
      <c r="D165" s="122"/>
      <c r="E165" s="122" t="s">
        <v>1203</v>
      </c>
      <c r="F165" s="121" t="s">
        <v>61</v>
      </c>
      <c r="G165" s="22">
        <f t="shared" si="18"/>
        <v>0</v>
      </c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3">
        <f>(VLOOKUP($H$8,Prices[],2,FALSE)*H165)+(VLOOKUP($I$8,Prices[],2,FALSE)*I165)+(VLOOKUP($J$8,Prices[],2,FALSE)*J165)+(VLOOKUP($K$8,Prices[],2,FALSE)*K165)+(VLOOKUP($L$8,Prices[],2,FALSE)*L165)+(VLOOKUP($M$8,Prices[],2,FALSE)*M165)+(VLOOKUP($N$8,Prices[],2,FALSE)*N165)+(VLOOKUP($T$8,Prices[],2,FALSE)*T165)+(VLOOKUP($U$8,Prices[],2,FALSE)*U165)+(VLOOKUP($V$8,Prices[],2,FALSE)*V165)+(VLOOKUP($W$8,Prices[],2,FALSE)*W165)+(VLOOKUP($X$8,Prices[],2,FALSE)*X165)+(VLOOKUP($Y$8,Prices[],2,FALSE)*Y165)+(VLOOKUP($Z$8,Prices[],2,FALSE)*Z165)+(VLOOKUP($AB$8,Prices[],2,FALSE)*AB165)+(VLOOKUP($O$8,Prices[],2,FALSE)*O165)+(VLOOKUP($P$8,Prices[],2,FALSE)*P165)+(VLOOKUP($Q$8,Prices[],2,FALSE)*Q165)+(VLOOKUP($R$8,Prices[],2,FALSE)*R165)+(VLOOKUP($AA$8,Prices[],2,FALSE)*AA165)+(VLOOKUP($S$8,Prices[],2,FALSE)*S165)</f>
        <v>0</v>
      </c>
      <c r="AE165" s="23">
        <f t="shared" si="19"/>
        <v>0</v>
      </c>
      <c r="AF165" s="164"/>
      <c r="AG165" s="165"/>
      <c r="AH165" s="165"/>
      <c r="AI165" s="165"/>
      <c r="AJ165" s="165"/>
      <c r="AK165" s="165"/>
      <c r="AL165" s="165"/>
      <c r="AM165" s="165"/>
      <c r="AN165" s="165"/>
      <c r="AO165" s="165"/>
      <c r="AP165" s="165"/>
      <c r="AQ165" s="165"/>
      <c r="AR165" s="165"/>
      <c r="AS165" s="165"/>
      <c r="AT165" s="165"/>
      <c r="AU165" s="23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3">
        <f t="shared" si="21"/>
        <v>0</v>
      </c>
      <c r="AW165" s="24" t="str">
        <f t="shared" si="20"/>
        <v xml:space="preserve"> </v>
      </c>
      <c r="AX165" s="24" t="str">
        <f>IFERROR(IF(VLOOKUP(C165,'Overdue Credits'!$A:$F,6,0)&gt;2,"High Risk Customer",IF(VLOOKUP(C165,'Overdue Credits'!$A:$F,6,0)&gt;0,"Medium Risk Customer","Low Risk Customer")),"Low Risk Customer")</f>
        <v>Low Risk Customer</v>
      </c>
      <c r="AY165" s="165" t="s">
        <v>1286</v>
      </c>
      <c r="AZ165" s="165"/>
    </row>
    <row r="166" spans="1:52" x14ac:dyDescent="0.35">
      <c r="A166" s="108">
        <v>157</v>
      </c>
      <c r="B166" s="122" t="s">
        <v>24</v>
      </c>
      <c r="C166" s="122" t="s">
        <v>932</v>
      </c>
      <c r="D166" s="122"/>
      <c r="E166" s="122" t="s">
        <v>1204</v>
      </c>
      <c r="F166" s="121" t="s">
        <v>61</v>
      </c>
      <c r="G166" s="22">
        <f t="shared" si="18"/>
        <v>0</v>
      </c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3">
        <f>(VLOOKUP($H$8,Prices[],2,FALSE)*H166)+(VLOOKUP($I$8,Prices[],2,FALSE)*I166)+(VLOOKUP($J$8,Prices[],2,FALSE)*J166)+(VLOOKUP($K$8,Prices[],2,FALSE)*K166)+(VLOOKUP($L$8,Prices[],2,FALSE)*L166)+(VLOOKUP($M$8,Prices[],2,FALSE)*M166)+(VLOOKUP($N$8,Prices[],2,FALSE)*N166)+(VLOOKUP($T$8,Prices[],2,FALSE)*T166)+(VLOOKUP($U$8,Prices[],2,FALSE)*U166)+(VLOOKUP($V$8,Prices[],2,FALSE)*V166)+(VLOOKUP($W$8,Prices[],2,FALSE)*W166)+(VLOOKUP($X$8,Prices[],2,FALSE)*X166)+(VLOOKUP($Y$8,Prices[],2,FALSE)*Y166)+(VLOOKUP($Z$8,Prices[],2,FALSE)*Z166)+(VLOOKUP($AB$8,Prices[],2,FALSE)*AB166)+(VLOOKUP($O$8,Prices[],2,FALSE)*O166)+(VLOOKUP($P$8,Prices[],2,FALSE)*P166)+(VLOOKUP($Q$8,Prices[],2,FALSE)*Q166)+(VLOOKUP($R$8,Prices[],2,FALSE)*R166)+(VLOOKUP($AA$8,Prices[],2,FALSE)*AA166)+(VLOOKUP($S$8,Prices[],2,FALSE)*S166)</f>
        <v>0</v>
      </c>
      <c r="AE166" s="23">
        <f t="shared" si="19"/>
        <v>0</v>
      </c>
      <c r="AF166" s="164"/>
      <c r="AG166" s="165"/>
      <c r="AH166" s="165"/>
      <c r="AI166" s="165"/>
      <c r="AJ166" s="165"/>
      <c r="AK166" s="165"/>
      <c r="AL166" s="165"/>
      <c r="AM166" s="165"/>
      <c r="AN166" s="165"/>
      <c r="AO166" s="165"/>
      <c r="AP166" s="165"/>
      <c r="AQ166" s="165"/>
      <c r="AR166" s="165"/>
      <c r="AS166" s="165"/>
      <c r="AT166" s="165"/>
      <c r="AU166" s="23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3">
        <f t="shared" si="21"/>
        <v>0</v>
      </c>
      <c r="AW166" s="24" t="str">
        <f t="shared" si="20"/>
        <v xml:space="preserve"> </v>
      </c>
      <c r="AX166" s="24" t="str">
        <f>IFERROR(IF(VLOOKUP(C166,'Overdue Credits'!$A:$F,6,0)&gt;2,"High Risk Customer",IF(VLOOKUP(C166,'Overdue Credits'!$A:$F,6,0)&gt;0,"Medium Risk Customer","Low Risk Customer")),"Low Risk Customer")</f>
        <v>Low Risk Customer</v>
      </c>
      <c r="AY166" s="165" t="s">
        <v>1286</v>
      </c>
      <c r="AZ166" s="165"/>
    </row>
    <row r="167" spans="1:52" x14ac:dyDescent="0.35">
      <c r="A167" s="108">
        <v>158</v>
      </c>
      <c r="B167" s="122" t="s">
        <v>24</v>
      </c>
      <c r="C167" s="122" t="s">
        <v>931</v>
      </c>
      <c r="D167" s="122"/>
      <c r="E167" s="122" t="s">
        <v>1033</v>
      </c>
      <c r="F167" s="121" t="s">
        <v>752</v>
      </c>
      <c r="G167" s="22">
        <f t="shared" si="18"/>
        <v>0</v>
      </c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3">
        <f>(VLOOKUP($H$8,Prices[],2,FALSE)*H167)+(VLOOKUP($I$8,Prices[],2,FALSE)*I167)+(VLOOKUP($J$8,Prices[],2,FALSE)*J167)+(VLOOKUP($K$8,Prices[],2,FALSE)*K167)+(VLOOKUP($L$8,Prices[],2,FALSE)*L167)+(VLOOKUP($M$8,Prices[],2,FALSE)*M167)+(VLOOKUP($N$8,Prices[],2,FALSE)*N167)+(VLOOKUP($T$8,Prices[],2,FALSE)*T167)+(VLOOKUP($U$8,Prices[],2,FALSE)*U167)+(VLOOKUP($V$8,Prices[],2,FALSE)*V167)+(VLOOKUP($W$8,Prices[],2,FALSE)*W167)+(VLOOKUP($X$8,Prices[],2,FALSE)*X167)+(VLOOKUP($Y$8,Prices[],2,FALSE)*Y167)+(VLOOKUP($Z$8,Prices[],2,FALSE)*Z167)+(VLOOKUP($AB$8,Prices[],2,FALSE)*AB167)+(VLOOKUP($O$8,Prices[],2,FALSE)*O167)+(VLOOKUP($P$8,Prices[],2,FALSE)*P167)+(VLOOKUP($Q$8,Prices[],2,FALSE)*Q167)+(VLOOKUP($R$8,Prices[],2,FALSE)*R167)+(VLOOKUP($AA$8,Prices[],2,FALSE)*AA167)+(VLOOKUP($S$8,Prices[],2,FALSE)*S167)</f>
        <v>0</v>
      </c>
      <c r="AE167" s="23">
        <f t="shared" si="19"/>
        <v>0</v>
      </c>
      <c r="AF167" s="164"/>
      <c r="AG167" s="165"/>
      <c r="AH167" s="165"/>
      <c r="AI167" s="165"/>
      <c r="AJ167" s="165"/>
      <c r="AK167" s="165"/>
      <c r="AL167" s="165"/>
      <c r="AM167" s="165"/>
      <c r="AN167" s="165"/>
      <c r="AO167" s="165"/>
      <c r="AP167" s="165"/>
      <c r="AQ167" s="165"/>
      <c r="AR167" s="165"/>
      <c r="AS167" s="165"/>
      <c r="AT167" s="165"/>
      <c r="AU167" s="23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3">
        <f t="shared" si="21"/>
        <v>0</v>
      </c>
      <c r="AW167" s="24" t="str">
        <f t="shared" si="20"/>
        <v xml:space="preserve"> </v>
      </c>
      <c r="AX167" s="24" t="str">
        <f>IFERROR(IF(VLOOKUP(C167,'Overdue Credits'!$A:$F,6,0)&gt;2,"High Risk Customer",IF(VLOOKUP(C167,'Overdue Credits'!$A:$F,6,0)&gt;0,"Medium Risk Customer","Low Risk Customer")),"Low Risk Customer")</f>
        <v>Low Risk Customer</v>
      </c>
      <c r="AY167" s="165" t="s">
        <v>1286</v>
      </c>
      <c r="AZ167" s="165"/>
    </row>
    <row r="168" spans="1:52" x14ac:dyDescent="0.35">
      <c r="A168" s="108">
        <v>159</v>
      </c>
      <c r="B168" s="122" t="s">
        <v>24</v>
      </c>
      <c r="C168" s="122" t="s">
        <v>239</v>
      </c>
      <c r="D168" s="122"/>
      <c r="E168" s="122" t="s">
        <v>240</v>
      </c>
      <c r="F168" s="121" t="s">
        <v>753</v>
      </c>
      <c r="G168" s="22">
        <f t="shared" si="18"/>
        <v>0</v>
      </c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3">
        <f>(VLOOKUP($H$8,Prices[],2,FALSE)*H168)+(VLOOKUP($I$8,Prices[],2,FALSE)*I168)+(VLOOKUP($J$8,Prices[],2,FALSE)*J168)+(VLOOKUP($K$8,Prices[],2,FALSE)*K168)+(VLOOKUP($L$8,Prices[],2,FALSE)*L168)+(VLOOKUP($M$8,Prices[],2,FALSE)*M168)+(VLOOKUP($N$8,Prices[],2,FALSE)*N168)+(VLOOKUP($T$8,Prices[],2,FALSE)*T168)+(VLOOKUP($U$8,Prices[],2,FALSE)*U168)+(VLOOKUP($V$8,Prices[],2,FALSE)*V168)+(VLOOKUP($W$8,Prices[],2,FALSE)*W168)+(VLOOKUP($X$8,Prices[],2,FALSE)*X168)+(VLOOKUP($Y$8,Prices[],2,FALSE)*Y168)+(VLOOKUP($Z$8,Prices[],2,FALSE)*Z168)+(VLOOKUP($AB$8,Prices[],2,FALSE)*AB168)+(VLOOKUP($O$8,Prices[],2,FALSE)*O168)+(VLOOKUP($P$8,Prices[],2,FALSE)*P168)+(VLOOKUP($Q$8,Prices[],2,FALSE)*Q168)+(VLOOKUP($R$8,Prices[],2,FALSE)*R168)+(VLOOKUP($AA$8,Prices[],2,FALSE)*AA168)+(VLOOKUP($S$8,Prices[],2,FALSE)*S168)</f>
        <v>0</v>
      </c>
      <c r="AE168" s="23">
        <f t="shared" si="19"/>
        <v>0</v>
      </c>
      <c r="AF168" s="164"/>
      <c r="AG168" s="165"/>
      <c r="AH168" s="165"/>
      <c r="AI168" s="165"/>
      <c r="AJ168" s="165"/>
      <c r="AK168" s="165"/>
      <c r="AL168" s="165"/>
      <c r="AM168" s="165"/>
      <c r="AN168" s="165"/>
      <c r="AO168" s="165"/>
      <c r="AP168" s="165"/>
      <c r="AQ168" s="165"/>
      <c r="AR168" s="165"/>
      <c r="AS168" s="165"/>
      <c r="AT168" s="165"/>
      <c r="AU168" s="23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3">
        <f t="shared" si="21"/>
        <v>0</v>
      </c>
      <c r="AW168" s="24" t="str">
        <f t="shared" si="20"/>
        <v xml:space="preserve"> </v>
      </c>
      <c r="AX168" s="24" t="str">
        <f>IFERROR(IF(VLOOKUP(C168,'Overdue Credits'!$A:$F,6,0)&gt;2,"High Risk Customer",IF(VLOOKUP(C168,'Overdue Credits'!$A:$F,6,0)&gt;0,"Medium Risk Customer","Low Risk Customer")),"Low Risk Customer")</f>
        <v>Low Risk Customer</v>
      </c>
      <c r="AY168" s="165" t="s">
        <v>1286</v>
      </c>
      <c r="AZ168" s="165"/>
    </row>
    <row r="169" spans="1:52" x14ac:dyDescent="0.35">
      <c r="A169" s="108">
        <v>160</v>
      </c>
      <c r="B169" s="122" t="s">
        <v>24</v>
      </c>
      <c r="C169" s="122" t="s">
        <v>237</v>
      </c>
      <c r="D169" s="122"/>
      <c r="E169" s="122" t="s">
        <v>238</v>
      </c>
      <c r="F169" s="121" t="s">
        <v>752</v>
      </c>
      <c r="G169" s="22">
        <f t="shared" si="18"/>
        <v>0</v>
      </c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3">
        <f>(VLOOKUP($H$8,Prices[],2,FALSE)*H169)+(VLOOKUP($I$8,Prices[],2,FALSE)*I169)+(VLOOKUP($J$8,Prices[],2,FALSE)*J169)+(VLOOKUP($K$8,Prices[],2,FALSE)*K169)+(VLOOKUP($L$8,Prices[],2,FALSE)*L169)+(VLOOKUP($M$8,Prices[],2,FALSE)*M169)+(VLOOKUP($N$8,Prices[],2,FALSE)*N169)+(VLOOKUP($T$8,Prices[],2,FALSE)*T169)+(VLOOKUP($U$8,Prices[],2,FALSE)*U169)+(VLOOKUP($V$8,Prices[],2,FALSE)*V169)+(VLOOKUP($W$8,Prices[],2,FALSE)*W169)+(VLOOKUP($X$8,Prices[],2,FALSE)*X169)+(VLOOKUP($Y$8,Prices[],2,FALSE)*Y169)+(VLOOKUP($Z$8,Prices[],2,FALSE)*Z169)+(VLOOKUP($AB$8,Prices[],2,FALSE)*AB169)+(VLOOKUP($O$8,Prices[],2,FALSE)*O169)+(VLOOKUP($P$8,Prices[],2,FALSE)*P169)+(VLOOKUP($Q$8,Prices[],2,FALSE)*Q169)+(VLOOKUP($R$8,Prices[],2,FALSE)*R169)+(VLOOKUP($AA$8,Prices[],2,FALSE)*AA169)+(VLOOKUP($S$8,Prices[],2,FALSE)*S169)</f>
        <v>0</v>
      </c>
      <c r="AE169" s="23">
        <f t="shared" si="19"/>
        <v>0</v>
      </c>
      <c r="AF169" s="164"/>
      <c r="AG169" s="165"/>
      <c r="AH169" s="165"/>
      <c r="AI169" s="165"/>
      <c r="AJ169" s="165"/>
      <c r="AK169" s="165"/>
      <c r="AL169" s="165"/>
      <c r="AM169" s="165"/>
      <c r="AN169" s="165"/>
      <c r="AO169" s="165"/>
      <c r="AP169" s="165"/>
      <c r="AQ169" s="165"/>
      <c r="AR169" s="165"/>
      <c r="AS169" s="165"/>
      <c r="AT169" s="165"/>
      <c r="AU169" s="23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3">
        <f t="shared" si="21"/>
        <v>0</v>
      </c>
      <c r="AW169" s="24" t="str">
        <f t="shared" si="20"/>
        <v xml:space="preserve"> </v>
      </c>
      <c r="AX169" s="24" t="str">
        <f>IFERROR(IF(VLOOKUP(C169,'Overdue Credits'!$A:$F,6,0)&gt;2,"High Risk Customer",IF(VLOOKUP(C169,'Overdue Credits'!$A:$F,6,0)&gt;0,"Medium Risk Customer","Low Risk Customer")),"Low Risk Customer")</f>
        <v>Medium Risk Customer</v>
      </c>
      <c r="AY169" s="165" t="s">
        <v>1286</v>
      </c>
      <c r="AZ169" s="165"/>
    </row>
    <row r="170" spans="1:52" x14ac:dyDescent="0.35">
      <c r="A170" s="108">
        <v>161</v>
      </c>
      <c r="B170" s="122" t="s">
        <v>24</v>
      </c>
      <c r="C170" s="122" t="s">
        <v>189</v>
      </c>
      <c r="D170" s="122"/>
      <c r="E170" s="122" t="s">
        <v>190</v>
      </c>
      <c r="F170" s="121" t="s">
        <v>753</v>
      </c>
      <c r="G170" s="22">
        <f t="shared" ref="G170:G200" si="22">SUM(H170:AB170)</f>
        <v>0</v>
      </c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3">
        <f>(VLOOKUP($H$8,Prices[],2,FALSE)*H170)+(VLOOKUP($I$8,Prices[],2,FALSE)*I170)+(VLOOKUP($J$8,Prices[],2,FALSE)*J170)+(VLOOKUP($K$8,Prices[],2,FALSE)*K170)+(VLOOKUP($L$8,Prices[],2,FALSE)*L170)+(VLOOKUP($M$8,Prices[],2,FALSE)*M170)+(VLOOKUP($N$8,Prices[],2,FALSE)*N170)+(VLOOKUP($T$8,Prices[],2,FALSE)*T170)+(VLOOKUP($U$8,Prices[],2,FALSE)*U170)+(VLOOKUP($V$8,Prices[],2,FALSE)*V170)+(VLOOKUP($W$8,Prices[],2,FALSE)*W170)+(VLOOKUP($X$8,Prices[],2,FALSE)*X170)+(VLOOKUP($Y$8,Prices[],2,FALSE)*Y170)+(VLOOKUP($Z$8,Prices[],2,FALSE)*Z170)+(VLOOKUP($AB$8,Prices[],2,FALSE)*AB170)+(VLOOKUP($O$8,Prices[],2,FALSE)*O170)+(VLOOKUP($P$8,Prices[],2,FALSE)*P170)+(VLOOKUP($Q$8,Prices[],2,FALSE)*Q170)+(VLOOKUP($R$8,Prices[],2,FALSE)*R170)+(VLOOKUP($AA$8,Prices[],2,FALSE)*AA170)+(VLOOKUP($S$8,Prices[],2,FALSE)*S170)</f>
        <v>0</v>
      </c>
      <c r="AE170" s="23">
        <f t="shared" ref="AE170:AE200" si="23">SUM(AF170:AT170)</f>
        <v>0</v>
      </c>
      <c r="AF170" s="164"/>
      <c r="AG170" s="165"/>
      <c r="AH170" s="165"/>
      <c r="AI170" s="165"/>
      <c r="AJ170" s="165"/>
      <c r="AK170" s="165"/>
      <c r="AL170" s="165"/>
      <c r="AM170" s="165"/>
      <c r="AN170" s="165"/>
      <c r="AO170" s="165"/>
      <c r="AP170" s="165"/>
      <c r="AQ170" s="165"/>
      <c r="AR170" s="165"/>
      <c r="AS170" s="165"/>
      <c r="AT170" s="165"/>
      <c r="AU170" s="23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3">
        <f t="shared" si="21"/>
        <v>0</v>
      </c>
      <c r="AW170" s="24" t="str">
        <f t="shared" ref="AW170:AW200" si="24">IF(AU170&gt;AV170,"Credit is above Limit. Requires HOTM approval",IF(AU170=0," ",IF(AV170&gt;=AU170,"Credit is within Limit","CheckInput")))</f>
        <v xml:space="preserve"> </v>
      </c>
      <c r="AX170" s="24" t="str">
        <f>IFERROR(IF(VLOOKUP(C170,'Overdue Credits'!$A:$F,6,0)&gt;2,"High Risk Customer",IF(VLOOKUP(C170,'Overdue Credits'!$A:$F,6,0)&gt;0,"Medium Risk Customer","Low Risk Customer")),"Low Risk Customer")</f>
        <v>Low Risk Customer</v>
      </c>
      <c r="AY170" s="165" t="s">
        <v>1286</v>
      </c>
      <c r="AZ170" s="165"/>
    </row>
    <row r="171" spans="1:52" x14ac:dyDescent="0.35">
      <c r="A171" s="108">
        <v>162</v>
      </c>
      <c r="B171" s="122" t="s">
        <v>24</v>
      </c>
      <c r="C171" s="122" t="s">
        <v>1196</v>
      </c>
      <c r="D171" s="122"/>
      <c r="E171" s="122" t="s">
        <v>1205</v>
      </c>
      <c r="F171" s="121" t="s">
        <v>753</v>
      </c>
      <c r="G171" s="22">
        <f t="shared" si="22"/>
        <v>0</v>
      </c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3">
        <f>(VLOOKUP($H$8,Prices[],2,FALSE)*H171)+(VLOOKUP($I$8,Prices[],2,FALSE)*I171)+(VLOOKUP($J$8,Prices[],2,FALSE)*J171)+(VLOOKUP($K$8,Prices[],2,FALSE)*K171)+(VLOOKUP($L$8,Prices[],2,FALSE)*L171)+(VLOOKUP($M$8,Prices[],2,FALSE)*M171)+(VLOOKUP($N$8,Prices[],2,FALSE)*N171)+(VLOOKUP($T$8,Prices[],2,FALSE)*T171)+(VLOOKUP($U$8,Prices[],2,FALSE)*U171)+(VLOOKUP($V$8,Prices[],2,FALSE)*V171)+(VLOOKUP($W$8,Prices[],2,FALSE)*W171)+(VLOOKUP($X$8,Prices[],2,FALSE)*X171)+(VLOOKUP($Y$8,Prices[],2,FALSE)*Y171)+(VLOOKUP($Z$8,Prices[],2,FALSE)*Z171)+(VLOOKUP($AB$8,Prices[],2,FALSE)*AB171)+(VLOOKUP($O$8,Prices[],2,FALSE)*O171)+(VLOOKUP($P$8,Prices[],2,FALSE)*P171)+(VLOOKUP($Q$8,Prices[],2,FALSE)*Q171)+(VLOOKUP($R$8,Prices[],2,FALSE)*R171)+(VLOOKUP($AA$8,Prices[],2,FALSE)*AA171)+(VLOOKUP($S$8,Prices[],2,FALSE)*S171)</f>
        <v>0</v>
      </c>
      <c r="AE171" s="23">
        <f t="shared" si="23"/>
        <v>0</v>
      </c>
      <c r="AF171" s="164"/>
      <c r="AG171" s="165"/>
      <c r="AH171" s="165"/>
      <c r="AI171" s="165"/>
      <c r="AJ171" s="165"/>
      <c r="AK171" s="165"/>
      <c r="AL171" s="165"/>
      <c r="AM171" s="165"/>
      <c r="AN171" s="165"/>
      <c r="AO171" s="165"/>
      <c r="AP171" s="165"/>
      <c r="AQ171" s="165"/>
      <c r="AR171" s="165"/>
      <c r="AS171" s="165"/>
      <c r="AT171" s="165"/>
      <c r="AU171" s="23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3">
        <f t="shared" si="21"/>
        <v>0</v>
      </c>
      <c r="AW171" s="24" t="str">
        <f t="shared" si="24"/>
        <v xml:space="preserve"> </v>
      </c>
      <c r="AX171" s="24" t="str">
        <f>IFERROR(IF(VLOOKUP(C171,'Overdue Credits'!$A:$F,6,0)&gt;2,"High Risk Customer",IF(VLOOKUP(C171,'Overdue Credits'!$A:$F,6,0)&gt;0,"Medium Risk Customer","Low Risk Customer")),"Low Risk Customer")</f>
        <v>Low Risk Customer</v>
      </c>
      <c r="AY171" s="165" t="s">
        <v>1286</v>
      </c>
      <c r="AZ171" s="165"/>
    </row>
    <row r="172" spans="1:52" x14ac:dyDescent="0.35">
      <c r="A172" s="108">
        <v>163</v>
      </c>
      <c r="B172" s="122" t="s">
        <v>24</v>
      </c>
      <c r="C172" s="122" t="s">
        <v>1197</v>
      </c>
      <c r="D172" s="122"/>
      <c r="E172" s="122" t="s">
        <v>1206</v>
      </c>
      <c r="F172" s="121" t="s">
        <v>753</v>
      </c>
      <c r="G172" s="22">
        <f t="shared" si="22"/>
        <v>0</v>
      </c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3">
        <f>(VLOOKUP($H$8,Prices[],2,FALSE)*H172)+(VLOOKUP($I$8,Prices[],2,FALSE)*I172)+(VLOOKUP($J$8,Prices[],2,FALSE)*J172)+(VLOOKUP($K$8,Prices[],2,FALSE)*K172)+(VLOOKUP($L$8,Prices[],2,FALSE)*L172)+(VLOOKUP($M$8,Prices[],2,FALSE)*M172)+(VLOOKUP($N$8,Prices[],2,FALSE)*N172)+(VLOOKUP($T$8,Prices[],2,FALSE)*T172)+(VLOOKUP($U$8,Prices[],2,FALSE)*U172)+(VLOOKUP($V$8,Prices[],2,FALSE)*V172)+(VLOOKUP($W$8,Prices[],2,FALSE)*W172)+(VLOOKUP($X$8,Prices[],2,FALSE)*X172)+(VLOOKUP($Y$8,Prices[],2,FALSE)*Y172)+(VLOOKUP($Z$8,Prices[],2,FALSE)*Z172)+(VLOOKUP($AB$8,Prices[],2,FALSE)*AB172)+(VLOOKUP($O$8,Prices[],2,FALSE)*O172)+(VLOOKUP($P$8,Prices[],2,FALSE)*P172)+(VLOOKUP($Q$8,Prices[],2,FALSE)*Q172)+(VLOOKUP($R$8,Prices[],2,FALSE)*R172)+(VLOOKUP($AA$8,Prices[],2,FALSE)*AA172)+(VLOOKUP($S$8,Prices[],2,FALSE)*S172)</f>
        <v>0</v>
      </c>
      <c r="AE172" s="23">
        <f t="shared" si="23"/>
        <v>0</v>
      </c>
      <c r="AF172" s="164"/>
      <c r="AG172" s="165"/>
      <c r="AH172" s="165"/>
      <c r="AI172" s="165"/>
      <c r="AJ172" s="165"/>
      <c r="AK172" s="165"/>
      <c r="AL172" s="165"/>
      <c r="AM172" s="165"/>
      <c r="AN172" s="165"/>
      <c r="AO172" s="165"/>
      <c r="AP172" s="165"/>
      <c r="AQ172" s="165"/>
      <c r="AR172" s="165"/>
      <c r="AS172" s="165"/>
      <c r="AT172" s="165"/>
      <c r="AU172" s="23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3">
        <f t="shared" si="21"/>
        <v>0</v>
      </c>
      <c r="AW172" s="24" t="str">
        <f t="shared" si="24"/>
        <v xml:space="preserve"> </v>
      </c>
      <c r="AX172" s="24" t="str">
        <f>IFERROR(IF(VLOOKUP(C172,'Overdue Credits'!$A:$F,6,0)&gt;2,"High Risk Customer",IF(VLOOKUP(C172,'Overdue Credits'!$A:$F,6,0)&gt;0,"Medium Risk Customer","Low Risk Customer")),"Low Risk Customer")</f>
        <v>Low Risk Customer</v>
      </c>
      <c r="AY172" s="165" t="s">
        <v>1286</v>
      </c>
      <c r="AZ172" s="165"/>
    </row>
    <row r="173" spans="1:52" x14ac:dyDescent="0.35">
      <c r="A173" s="108">
        <v>164</v>
      </c>
      <c r="B173" s="122" t="s">
        <v>24</v>
      </c>
      <c r="C173" s="122" t="s">
        <v>1198</v>
      </c>
      <c r="D173" s="122"/>
      <c r="E173" s="122" t="s">
        <v>1207</v>
      </c>
      <c r="F173" s="121" t="s">
        <v>753</v>
      </c>
      <c r="G173" s="22">
        <f t="shared" si="22"/>
        <v>0</v>
      </c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3">
        <f>(VLOOKUP($H$8,Prices[],2,FALSE)*H173)+(VLOOKUP($I$8,Prices[],2,FALSE)*I173)+(VLOOKUP($J$8,Prices[],2,FALSE)*J173)+(VLOOKUP($K$8,Prices[],2,FALSE)*K173)+(VLOOKUP($L$8,Prices[],2,FALSE)*L173)+(VLOOKUP($M$8,Prices[],2,FALSE)*M173)+(VLOOKUP($N$8,Prices[],2,FALSE)*N173)+(VLOOKUP($T$8,Prices[],2,FALSE)*T173)+(VLOOKUP($U$8,Prices[],2,FALSE)*U173)+(VLOOKUP($V$8,Prices[],2,FALSE)*V173)+(VLOOKUP($W$8,Prices[],2,FALSE)*W173)+(VLOOKUP($X$8,Prices[],2,FALSE)*X173)+(VLOOKUP($Y$8,Prices[],2,FALSE)*Y173)+(VLOOKUP($Z$8,Prices[],2,FALSE)*Z173)+(VLOOKUP($AB$8,Prices[],2,FALSE)*AB173)+(VLOOKUP($O$8,Prices[],2,FALSE)*O173)+(VLOOKUP($P$8,Prices[],2,FALSE)*P173)+(VLOOKUP($Q$8,Prices[],2,FALSE)*Q173)+(VLOOKUP($R$8,Prices[],2,FALSE)*R173)+(VLOOKUP($AA$8,Prices[],2,FALSE)*AA173)+(VLOOKUP($S$8,Prices[],2,FALSE)*S173)</f>
        <v>0</v>
      </c>
      <c r="AE173" s="23">
        <f t="shared" si="23"/>
        <v>0</v>
      </c>
      <c r="AF173" s="164"/>
      <c r="AG173" s="165"/>
      <c r="AH173" s="165"/>
      <c r="AI173" s="165"/>
      <c r="AJ173" s="165"/>
      <c r="AK173" s="165"/>
      <c r="AL173" s="165"/>
      <c r="AM173" s="165"/>
      <c r="AN173" s="165"/>
      <c r="AO173" s="165"/>
      <c r="AP173" s="165"/>
      <c r="AQ173" s="165"/>
      <c r="AR173" s="165"/>
      <c r="AS173" s="165"/>
      <c r="AT173" s="165"/>
      <c r="AU173" s="23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3">
        <f t="shared" si="21"/>
        <v>0</v>
      </c>
      <c r="AW173" s="24" t="str">
        <f t="shared" si="24"/>
        <v xml:space="preserve"> </v>
      </c>
      <c r="AX173" s="24" t="str">
        <f>IFERROR(IF(VLOOKUP(C173,'Overdue Credits'!$A:$F,6,0)&gt;2,"High Risk Customer",IF(VLOOKUP(C173,'Overdue Credits'!$A:$F,6,0)&gt;0,"Medium Risk Customer","Low Risk Customer")),"Low Risk Customer")</f>
        <v>Low Risk Customer</v>
      </c>
      <c r="AY173" s="165" t="s">
        <v>1286</v>
      </c>
      <c r="AZ173" s="165"/>
    </row>
    <row r="174" spans="1:52" x14ac:dyDescent="0.35">
      <c r="A174" s="108">
        <v>165</v>
      </c>
      <c r="B174" s="122" t="s">
        <v>24</v>
      </c>
      <c r="C174" s="122" t="s">
        <v>179</v>
      </c>
      <c r="D174" s="122"/>
      <c r="E174" s="122" t="s">
        <v>1208</v>
      </c>
      <c r="F174" s="121" t="s">
        <v>753</v>
      </c>
      <c r="G174" s="22">
        <f t="shared" si="22"/>
        <v>0</v>
      </c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3">
        <f>(VLOOKUP($H$8,Prices[],2,FALSE)*H174)+(VLOOKUP($I$8,Prices[],2,FALSE)*I174)+(VLOOKUP($J$8,Prices[],2,FALSE)*J174)+(VLOOKUP($K$8,Prices[],2,FALSE)*K174)+(VLOOKUP($L$8,Prices[],2,FALSE)*L174)+(VLOOKUP($M$8,Prices[],2,FALSE)*M174)+(VLOOKUP($N$8,Prices[],2,FALSE)*N174)+(VLOOKUP($T$8,Prices[],2,FALSE)*T174)+(VLOOKUP($U$8,Prices[],2,FALSE)*U174)+(VLOOKUP($V$8,Prices[],2,FALSE)*V174)+(VLOOKUP($W$8,Prices[],2,FALSE)*W174)+(VLOOKUP($X$8,Prices[],2,FALSE)*X174)+(VLOOKUP($Y$8,Prices[],2,FALSE)*Y174)+(VLOOKUP($Z$8,Prices[],2,FALSE)*Z174)+(VLOOKUP($AB$8,Prices[],2,FALSE)*AB174)+(VLOOKUP($O$8,Prices[],2,FALSE)*O174)+(VLOOKUP($P$8,Prices[],2,FALSE)*P174)+(VLOOKUP($Q$8,Prices[],2,FALSE)*Q174)+(VLOOKUP($R$8,Prices[],2,FALSE)*R174)+(VLOOKUP($AA$8,Prices[],2,FALSE)*AA174)+(VLOOKUP($S$8,Prices[],2,FALSE)*S174)</f>
        <v>0</v>
      </c>
      <c r="AE174" s="23">
        <f t="shared" si="23"/>
        <v>0</v>
      </c>
      <c r="AF174" s="164"/>
      <c r="AG174" s="165"/>
      <c r="AH174" s="165"/>
      <c r="AI174" s="165"/>
      <c r="AJ174" s="165"/>
      <c r="AK174" s="165"/>
      <c r="AL174" s="165"/>
      <c r="AM174" s="165"/>
      <c r="AN174" s="165"/>
      <c r="AO174" s="165"/>
      <c r="AP174" s="165"/>
      <c r="AQ174" s="165"/>
      <c r="AR174" s="165"/>
      <c r="AS174" s="165"/>
      <c r="AT174" s="165"/>
      <c r="AU174" s="23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3">
        <f t="shared" si="21"/>
        <v>0</v>
      </c>
      <c r="AW174" s="24" t="str">
        <f t="shared" si="24"/>
        <v xml:space="preserve"> </v>
      </c>
      <c r="AX174" s="24" t="str">
        <f>IFERROR(IF(VLOOKUP(C174,'Overdue Credits'!$A:$F,6,0)&gt;2,"High Risk Customer",IF(VLOOKUP(C174,'Overdue Credits'!$A:$F,6,0)&gt;0,"Medium Risk Customer","Low Risk Customer")),"Low Risk Customer")</f>
        <v>Low Risk Customer</v>
      </c>
      <c r="AY174" s="165" t="s">
        <v>1286</v>
      </c>
      <c r="AZ174" s="165"/>
    </row>
    <row r="175" spans="1:52" x14ac:dyDescent="0.35">
      <c r="A175" s="108">
        <v>166</v>
      </c>
      <c r="B175" s="122" t="s">
        <v>24</v>
      </c>
      <c r="C175" s="122" t="s">
        <v>1199</v>
      </c>
      <c r="D175" s="122"/>
      <c r="E175" s="122" t="s">
        <v>1209</v>
      </c>
      <c r="F175" s="121" t="s">
        <v>753</v>
      </c>
      <c r="G175" s="22">
        <f t="shared" si="22"/>
        <v>0</v>
      </c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3">
        <f>(VLOOKUP($H$8,Prices[],2,FALSE)*H175)+(VLOOKUP($I$8,Prices[],2,FALSE)*I175)+(VLOOKUP($J$8,Prices[],2,FALSE)*J175)+(VLOOKUP($K$8,Prices[],2,FALSE)*K175)+(VLOOKUP($L$8,Prices[],2,FALSE)*L175)+(VLOOKUP($M$8,Prices[],2,FALSE)*M175)+(VLOOKUP($N$8,Prices[],2,FALSE)*N175)+(VLOOKUP($T$8,Prices[],2,FALSE)*T175)+(VLOOKUP($U$8,Prices[],2,FALSE)*U175)+(VLOOKUP($V$8,Prices[],2,FALSE)*V175)+(VLOOKUP($W$8,Prices[],2,FALSE)*W175)+(VLOOKUP($X$8,Prices[],2,FALSE)*X175)+(VLOOKUP($Y$8,Prices[],2,FALSE)*Y175)+(VLOOKUP($Z$8,Prices[],2,FALSE)*Z175)+(VLOOKUP($AB$8,Prices[],2,FALSE)*AB175)+(VLOOKUP($O$8,Prices[],2,FALSE)*O175)+(VLOOKUP($P$8,Prices[],2,FALSE)*P175)+(VLOOKUP($Q$8,Prices[],2,FALSE)*Q175)+(VLOOKUP($R$8,Prices[],2,FALSE)*R175)+(VLOOKUP($AA$8,Prices[],2,FALSE)*AA175)+(VLOOKUP($S$8,Prices[],2,FALSE)*S175)</f>
        <v>0</v>
      </c>
      <c r="AE175" s="23">
        <f t="shared" si="23"/>
        <v>0</v>
      </c>
      <c r="AF175" s="164"/>
      <c r="AG175" s="165"/>
      <c r="AH175" s="165"/>
      <c r="AI175" s="165"/>
      <c r="AJ175" s="165"/>
      <c r="AK175" s="165"/>
      <c r="AL175" s="165"/>
      <c r="AM175" s="165"/>
      <c r="AN175" s="165"/>
      <c r="AO175" s="165"/>
      <c r="AP175" s="165"/>
      <c r="AQ175" s="165"/>
      <c r="AR175" s="165"/>
      <c r="AS175" s="165"/>
      <c r="AT175" s="165"/>
      <c r="AU175" s="23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3">
        <f t="shared" si="21"/>
        <v>0</v>
      </c>
      <c r="AW175" s="24" t="str">
        <f t="shared" si="24"/>
        <v xml:space="preserve"> </v>
      </c>
      <c r="AX175" s="24" t="str">
        <f>IFERROR(IF(VLOOKUP(C175,'Overdue Credits'!$A:$F,6,0)&gt;2,"High Risk Customer",IF(VLOOKUP(C175,'Overdue Credits'!$A:$F,6,0)&gt;0,"Medium Risk Customer","Low Risk Customer")),"Low Risk Customer")</f>
        <v>Low Risk Customer</v>
      </c>
      <c r="AY175" s="165" t="s">
        <v>1286</v>
      </c>
      <c r="AZ175" s="165"/>
    </row>
    <row r="176" spans="1:52" x14ac:dyDescent="0.35">
      <c r="A176" s="108">
        <v>167</v>
      </c>
      <c r="B176" s="122" t="s">
        <v>24</v>
      </c>
      <c r="C176" s="122" t="s">
        <v>175</v>
      </c>
      <c r="D176" s="122"/>
      <c r="E176" s="122" t="s">
        <v>923</v>
      </c>
      <c r="F176" s="121" t="s">
        <v>753</v>
      </c>
      <c r="G176" s="22">
        <f t="shared" si="22"/>
        <v>0</v>
      </c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3">
        <f>(VLOOKUP($H$8,Prices[],2,FALSE)*H176)+(VLOOKUP($I$8,Prices[],2,FALSE)*I176)+(VLOOKUP($J$8,Prices[],2,FALSE)*J176)+(VLOOKUP($K$8,Prices[],2,FALSE)*K176)+(VLOOKUP($L$8,Prices[],2,FALSE)*L176)+(VLOOKUP($M$8,Prices[],2,FALSE)*M176)+(VLOOKUP($N$8,Prices[],2,FALSE)*N176)+(VLOOKUP($T$8,Prices[],2,FALSE)*T176)+(VLOOKUP($U$8,Prices[],2,FALSE)*U176)+(VLOOKUP($V$8,Prices[],2,FALSE)*V176)+(VLOOKUP($W$8,Prices[],2,FALSE)*W176)+(VLOOKUP($X$8,Prices[],2,FALSE)*X176)+(VLOOKUP($Y$8,Prices[],2,FALSE)*Y176)+(VLOOKUP($Z$8,Prices[],2,FALSE)*Z176)+(VLOOKUP($AB$8,Prices[],2,FALSE)*AB176)+(VLOOKUP($O$8,Prices[],2,FALSE)*O176)+(VLOOKUP($P$8,Prices[],2,FALSE)*P176)+(VLOOKUP($Q$8,Prices[],2,FALSE)*Q176)+(VLOOKUP($R$8,Prices[],2,FALSE)*R176)+(VLOOKUP($AA$8,Prices[],2,FALSE)*AA176)+(VLOOKUP($S$8,Prices[],2,FALSE)*S176)</f>
        <v>0</v>
      </c>
      <c r="AE176" s="23">
        <f t="shared" si="23"/>
        <v>0</v>
      </c>
      <c r="AF176" s="164"/>
      <c r="AG176" s="165"/>
      <c r="AH176" s="165"/>
      <c r="AI176" s="165"/>
      <c r="AJ176" s="165"/>
      <c r="AK176" s="165"/>
      <c r="AL176" s="165"/>
      <c r="AM176" s="165"/>
      <c r="AN176" s="165"/>
      <c r="AO176" s="165"/>
      <c r="AP176" s="165"/>
      <c r="AQ176" s="165"/>
      <c r="AR176" s="165"/>
      <c r="AS176" s="165"/>
      <c r="AT176" s="165"/>
      <c r="AU176" s="23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3">
        <f t="shared" si="21"/>
        <v>0</v>
      </c>
      <c r="AW176" s="24" t="str">
        <f t="shared" si="24"/>
        <v xml:space="preserve"> </v>
      </c>
      <c r="AX176" s="24" t="str">
        <f>IFERROR(IF(VLOOKUP(C176,'Overdue Credits'!$A:$F,6,0)&gt;2,"High Risk Customer",IF(VLOOKUP(C176,'Overdue Credits'!$A:$F,6,0)&gt;0,"Medium Risk Customer","Low Risk Customer")),"Low Risk Customer")</f>
        <v>High Risk Customer</v>
      </c>
      <c r="AY176" s="165" t="s">
        <v>1286</v>
      </c>
      <c r="AZ176" s="165"/>
    </row>
    <row r="177" spans="1:52" x14ac:dyDescent="0.35">
      <c r="A177" s="108">
        <v>168</v>
      </c>
      <c r="B177" s="122" t="s">
        <v>24</v>
      </c>
      <c r="C177" s="122" t="s">
        <v>1200</v>
      </c>
      <c r="D177" s="122"/>
      <c r="E177" s="122" t="s">
        <v>1210</v>
      </c>
      <c r="F177" s="121" t="s">
        <v>753</v>
      </c>
      <c r="G177" s="22">
        <f t="shared" si="22"/>
        <v>0</v>
      </c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3">
        <f>(VLOOKUP($H$8,Prices[],2,FALSE)*H177)+(VLOOKUP($I$8,Prices[],2,FALSE)*I177)+(VLOOKUP($J$8,Prices[],2,FALSE)*J177)+(VLOOKUP($K$8,Prices[],2,FALSE)*K177)+(VLOOKUP($L$8,Prices[],2,FALSE)*L177)+(VLOOKUP($M$8,Prices[],2,FALSE)*M177)+(VLOOKUP($N$8,Prices[],2,FALSE)*N177)+(VLOOKUP($T$8,Prices[],2,FALSE)*T177)+(VLOOKUP($U$8,Prices[],2,FALSE)*U177)+(VLOOKUP($V$8,Prices[],2,FALSE)*V177)+(VLOOKUP($W$8,Prices[],2,FALSE)*W177)+(VLOOKUP($X$8,Prices[],2,FALSE)*X177)+(VLOOKUP($Y$8,Prices[],2,FALSE)*Y177)+(VLOOKUP($Z$8,Prices[],2,FALSE)*Z177)+(VLOOKUP($AB$8,Prices[],2,FALSE)*AB177)+(VLOOKUP($O$8,Prices[],2,FALSE)*O177)+(VLOOKUP($P$8,Prices[],2,FALSE)*P177)+(VLOOKUP($Q$8,Prices[],2,FALSE)*Q177)+(VLOOKUP($R$8,Prices[],2,FALSE)*R177)+(VLOOKUP($AA$8,Prices[],2,FALSE)*AA177)+(VLOOKUP($S$8,Prices[],2,FALSE)*S177)</f>
        <v>0</v>
      </c>
      <c r="AE177" s="23">
        <f t="shared" si="23"/>
        <v>0</v>
      </c>
      <c r="AF177" s="164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23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3">
        <f t="shared" si="21"/>
        <v>0</v>
      </c>
      <c r="AW177" s="24" t="str">
        <f t="shared" si="24"/>
        <v xml:space="preserve"> </v>
      </c>
      <c r="AX177" s="24" t="str">
        <f>IFERROR(IF(VLOOKUP(C177,'Overdue Credits'!$A:$F,6,0)&gt;2,"High Risk Customer",IF(VLOOKUP(C177,'Overdue Credits'!$A:$F,6,0)&gt;0,"Medium Risk Customer","Low Risk Customer")),"Low Risk Customer")</f>
        <v>Low Risk Customer</v>
      </c>
      <c r="AY177" s="165" t="s">
        <v>1286</v>
      </c>
      <c r="AZ177" s="165"/>
    </row>
    <row r="178" spans="1:52" x14ac:dyDescent="0.35">
      <c r="A178" s="108">
        <v>169</v>
      </c>
      <c r="B178" s="122" t="s">
        <v>24</v>
      </c>
      <c r="C178" s="122" t="s">
        <v>201</v>
      </c>
      <c r="D178" s="122"/>
      <c r="E178" s="122" t="s">
        <v>202</v>
      </c>
      <c r="F178" s="121" t="s">
        <v>752</v>
      </c>
      <c r="G178" s="22">
        <f t="shared" si="22"/>
        <v>0</v>
      </c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3">
        <f>(VLOOKUP($H$8,Prices[],2,FALSE)*H178)+(VLOOKUP($I$8,Prices[],2,FALSE)*I178)+(VLOOKUP($J$8,Prices[],2,FALSE)*J178)+(VLOOKUP($K$8,Prices[],2,FALSE)*K178)+(VLOOKUP($L$8,Prices[],2,FALSE)*L178)+(VLOOKUP($M$8,Prices[],2,FALSE)*M178)+(VLOOKUP($N$8,Prices[],2,FALSE)*N178)+(VLOOKUP($T$8,Prices[],2,FALSE)*T178)+(VLOOKUP($U$8,Prices[],2,FALSE)*U178)+(VLOOKUP($V$8,Prices[],2,FALSE)*V178)+(VLOOKUP($W$8,Prices[],2,FALSE)*W178)+(VLOOKUP($X$8,Prices[],2,FALSE)*X178)+(VLOOKUP($Y$8,Prices[],2,FALSE)*Y178)+(VLOOKUP($Z$8,Prices[],2,FALSE)*Z178)+(VLOOKUP($AB$8,Prices[],2,FALSE)*AB178)+(VLOOKUP($O$8,Prices[],2,FALSE)*O178)+(VLOOKUP($P$8,Prices[],2,FALSE)*P178)+(VLOOKUP($Q$8,Prices[],2,FALSE)*Q178)+(VLOOKUP($R$8,Prices[],2,FALSE)*R178)+(VLOOKUP($AA$8,Prices[],2,FALSE)*AA178)+(VLOOKUP($S$8,Prices[],2,FALSE)*S178)</f>
        <v>0</v>
      </c>
      <c r="AE178" s="23">
        <f t="shared" si="23"/>
        <v>0</v>
      </c>
      <c r="AF178" s="164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23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3">
        <f t="shared" si="21"/>
        <v>0</v>
      </c>
      <c r="AW178" s="24" t="str">
        <f t="shared" si="24"/>
        <v xml:space="preserve"> </v>
      </c>
      <c r="AX178" s="24" t="str">
        <f>IFERROR(IF(VLOOKUP(C178,'Overdue Credits'!$A:$F,6,0)&gt;2,"High Risk Customer",IF(VLOOKUP(C178,'Overdue Credits'!$A:$F,6,0)&gt;0,"Medium Risk Customer","Low Risk Customer")),"Low Risk Customer")</f>
        <v>Medium Risk Customer</v>
      </c>
      <c r="AY178" s="165" t="s">
        <v>1286</v>
      </c>
      <c r="AZ178" s="165"/>
    </row>
    <row r="179" spans="1:52" x14ac:dyDescent="0.35">
      <c r="A179" s="108">
        <v>170</v>
      </c>
      <c r="B179" s="122" t="s">
        <v>24</v>
      </c>
      <c r="C179" s="122" t="s">
        <v>1201</v>
      </c>
      <c r="D179" s="122"/>
      <c r="E179" s="122" t="s">
        <v>1368</v>
      </c>
      <c r="F179" s="121" t="s">
        <v>753</v>
      </c>
      <c r="G179" s="22">
        <f t="shared" si="22"/>
        <v>0</v>
      </c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3">
        <f>(VLOOKUP($H$8,Prices[],2,FALSE)*H179)+(VLOOKUP($I$8,Prices[],2,FALSE)*I179)+(VLOOKUP($J$8,Prices[],2,FALSE)*J179)+(VLOOKUP($K$8,Prices[],2,FALSE)*K179)+(VLOOKUP($L$8,Prices[],2,FALSE)*L179)+(VLOOKUP($M$8,Prices[],2,FALSE)*M179)+(VLOOKUP($N$8,Prices[],2,FALSE)*N179)+(VLOOKUP($T$8,Prices[],2,FALSE)*T179)+(VLOOKUP($U$8,Prices[],2,FALSE)*U179)+(VLOOKUP($V$8,Prices[],2,FALSE)*V179)+(VLOOKUP($W$8,Prices[],2,FALSE)*W179)+(VLOOKUP($X$8,Prices[],2,FALSE)*X179)+(VLOOKUP($Y$8,Prices[],2,FALSE)*Y179)+(VLOOKUP($Z$8,Prices[],2,FALSE)*Z179)+(VLOOKUP($AB$8,Prices[],2,FALSE)*AB179)+(VLOOKUP($O$8,Prices[],2,FALSE)*O179)+(VLOOKUP($P$8,Prices[],2,FALSE)*P179)+(VLOOKUP($Q$8,Prices[],2,FALSE)*Q179)+(VLOOKUP($R$8,Prices[],2,FALSE)*R179)+(VLOOKUP($AA$8,Prices[],2,FALSE)*AA179)+(VLOOKUP($S$8,Prices[],2,FALSE)*S179)</f>
        <v>0</v>
      </c>
      <c r="AE179" s="23">
        <f t="shared" si="23"/>
        <v>0</v>
      </c>
      <c r="AF179" s="164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23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3">
        <f t="shared" si="21"/>
        <v>0</v>
      </c>
      <c r="AW179" s="24" t="str">
        <f t="shared" si="24"/>
        <v xml:space="preserve"> </v>
      </c>
      <c r="AX179" s="24" t="str">
        <f>IFERROR(IF(VLOOKUP(C179,'Overdue Credits'!$A:$F,6,0)&gt;2,"High Risk Customer",IF(VLOOKUP(C179,'Overdue Credits'!$A:$F,6,0)&gt;0,"Medium Risk Customer","Low Risk Customer")),"Low Risk Customer")</f>
        <v>Low Risk Customer</v>
      </c>
      <c r="AY179" s="165" t="s">
        <v>1286</v>
      </c>
      <c r="AZ179" s="165"/>
    </row>
    <row r="180" spans="1:52" x14ac:dyDescent="0.35">
      <c r="A180" s="108">
        <v>171</v>
      </c>
      <c r="B180" s="122" t="s">
        <v>24</v>
      </c>
      <c r="C180" s="122" t="s">
        <v>746</v>
      </c>
      <c r="D180" s="122"/>
      <c r="E180" s="122" t="s">
        <v>747</v>
      </c>
      <c r="F180" s="121" t="s">
        <v>753</v>
      </c>
      <c r="G180" s="109">
        <f t="shared" si="22"/>
        <v>0</v>
      </c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3">
        <f>(VLOOKUP($H$8,Prices[],2,FALSE)*H180)+(VLOOKUP($I$8,Prices[],2,FALSE)*I180)+(VLOOKUP($J$8,Prices[],2,FALSE)*J180)+(VLOOKUP($K$8,Prices[],2,FALSE)*K180)+(VLOOKUP($L$8,Prices[],2,FALSE)*L180)+(VLOOKUP($M$8,Prices[],2,FALSE)*M180)+(VLOOKUP($N$8,Prices[],2,FALSE)*N180)+(VLOOKUP($T$8,Prices[],2,FALSE)*T180)+(VLOOKUP($U$8,Prices[],2,FALSE)*U180)+(VLOOKUP($V$8,Prices[],2,FALSE)*V180)+(VLOOKUP($W$8,Prices[],2,FALSE)*W180)+(VLOOKUP($X$8,Prices[],2,FALSE)*X180)+(VLOOKUP($Y$8,Prices[],2,FALSE)*Y180)+(VLOOKUP($Z$8,Prices[],2,FALSE)*Z180)+(VLOOKUP($AB$8,Prices[],2,FALSE)*AB180)+(VLOOKUP($O$8,Prices[],2,FALSE)*O180)+(VLOOKUP($P$8,Prices[],2,FALSE)*P180)+(VLOOKUP($Q$8,Prices[],2,FALSE)*Q180)+(VLOOKUP($R$8,Prices[],2,FALSE)*R180)+(VLOOKUP($AA$8,Prices[],2,FALSE)*AA180)+(VLOOKUP($S$8,Prices[],2,FALSE)*S180)</f>
        <v>0</v>
      </c>
      <c r="AE180" s="23">
        <f t="shared" si="23"/>
        <v>0</v>
      </c>
      <c r="AF180" s="164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23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3">
        <f t="shared" si="21"/>
        <v>0</v>
      </c>
      <c r="AW180" s="24" t="str">
        <f t="shared" si="24"/>
        <v xml:space="preserve"> </v>
      </c>
      <c r="AX180" s="24" t="str">
        <f>IFERROR(IF(VLOOKUP(C180,'Overdue Credits'!$A:$F,6,0)&gt;2,"High Risk Customer",IF(VLOOKUP(C180,'Overdue Credits'!$A:$F,6,0)&gt;0,"Medium Risk Customer","Low Risk Customer")),"Low Risk Customer")</f>
        <v>Low Risk Customer</v>
      </c>
      <c r="AY180" s="165" t="s">
        <v>1286</v>
      </c>
      <c r="AZ180" s="165"/>
    </row>
    <row r="181" spans="1:52" x14ac:dyDescent="0.35">
      <c r="A181" s="108">
        <v>172</v>
      </c>
      <c r="B181" s="122" t="s">
        <v>24</v>
      </c>
      <c r="C181" s="122" t="s">
        <v>919</v>
      </c>
      <c r="D181" s="122"/>
      <c r="E181" s="122" t="s">
        <v>920</v>
      </c>
      <c r="F181" s="121" t="s">
        <v>752</v>
      </c>
      <c r="G181" s="109">
        <f t="shared" si="22"/>
        <v>0</v>
      </c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3">
        <f>(VLOOKUP($H$8,Prices[],2,FALSE)*H181)+(VLOOKUP($I$8,Prices[],2,FALSE)*I181)+(VLOOKUP($J$8,Prices[],2,FALSE)*J181)+(VLOOKUP($K$8,Prices[],2,FALSE)*K181)+(VLOOKUP($L$8,Prices[],2,FALSE)*L181)+(VLOOKUP($M$8,Prices[],2,FALSE)*M181)+(VLOOKUP($N$8,Prices[],2,FALSE)*N181)+(VLOOKUP($T$8,Prices[],2,FALSE)*T181)+(VLOOKUP($U$8,Prices[],2,FALSE)*U181)+(VLOOKUP($V$8,Prices[],2,FALSE)*V181)+(VLOOKUP($W$8,Prices[],2,FALSE)*W181)+(VLOOKUP($X$8,Prices[],2,FALSE)*X181)+(VLOOKUP($Y$8,Prices[],2,FALSE)*Y181)+(VLOOKUP($Z$8,Prices[],2,FALSE)*Z181)+(VLOOKUP($AB$8,Prices[],2,FALSE)*AB181)+(VLOOKUP($O$8,Prices[],2,FALSE)*O181)+(VLOOKUP($P$8,Prices[],2,FALSE)*P181)+(VLOOKUP($Q$8,Prices[],2,FALSE)*Q181)+(VLOOKUP($R$8,Prices[],2,FALSE)*R181)+(VLOOKUP($AA$8,Prices[],2,FALSE)*AA181)+(VLOOKUP($S$8,Prices[],2,FALSE)*S181)</f>
        <v>0</v>
      </c>
      <c r="AE181" s="23">
        <f t="shared" si="23"/>
        <v>0</v>
      </c>
      <c r="AF181" s="164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23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3">
        <f t="shared" si="21"/>
        <v>0</v>
      </c>
      <c r="AW181" s="24" t="str">
        <f t="shared" si="24"/>
        <v xml:space="preserve"> </v>
      </c>
      <c r="AX181" s="24" t="str">
        <f>IFERROR(IF(VLOOKUP(C181,'Overdue Credits'!$A:$F,6,0)&gt;2,"High Risk Customer",IF(VLOOKUP(C181,'Overdue Credits'!$A:$F,6,0)&gt;0,"Medium Risk Customer","Low Risk Customer")),"Low Risk Customer")</f>
        <v>Medium Risk Customer</v>
      </c>
      <c r="AY181" s="165" t="s">
        <v>1286</v>
      </c>
      <c r="AZ181" s="165"/>
    </row>
    <row r="182" spans="1:52" x14ac:dyDescent="0.35">
      <c r="A182" s="108">
        <v>173</v>
      </c>
      <c r="B182" s="122" t="s">
        <v>24</v>
      </c>
      <c r="C182" s="122" t="s">
        <v>917</v>
      </c>
      <c r="D182" s="122"/>
      <c r="E182" s="122" t="s">
        <v>918</v>
      </c>
      <c r="F182" s="121" t="s">
        <v>753</v>
      </c>
      <c r="G182" s="109">
        <f t="shared" si="22"/>
        <v>0</v>
      </c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3">
        <f>(VLOOKUP($H$8,Prices[],2,FALSE)*H182)+(VLOOKUP($I$8,Prices[],2,FALSE)*I182)+(VLOOKUP($J$8,Prices[],2,FALSE)*J182)+(VLOOKUP($K$8,Prices[],2,FALSE)*K182)+(VLOOKUP($L$8,Prices[],2,FALSE)*L182)+(VLOOKUP($M$8,Prices[],2,FALSE)*M182)+(VLOOKUP($N$8,Prices[],2,FALSE)*N182)+(VLOOKUP($T$8,Prices[],2,FALSE)*T182)+(VLOOKUP($U$8,Prices[],2,FALSE)*U182)+(VLOOKUP($V$8,Prices[],2,FALSE)*V182)+(VLOOKUP($W$8,Prices[],2,FALSE)*W182)+(VLOOKUP($X$8,Prices[],2,FALSE)*X182)+(VLOOKUP($Y$8,Prices[],2,FALSE)*Y182)+(VLOOKUP($Z$8,Prices[],2,FALSE)*Z182)+(VLOOKUP($AB$8,Prices[],2,FALSE)*AB182)+(VLOOKUP($O$8,Prices[],2,FALSE)*O182)+(VLOOKUP($P$8,Prices[],2,FALSE)*P182)+(VLOOKUP($Q$8,Prices[],2,FALSE)*Q182)+(VLOOKUP($R$8,Prices[],2,FALSE)*R182)+(VLOOKUP($AA$8,Prices[],2,FALSE)*AA182)+(VLOOKUP($S$8,Prices[],2,FALSE)*S182)</f>
        <v>0</v>
      </c>
      <c r="AE182" s="23">
        <f t="shared" si="23"/>
        <v>0</v>
      </c>
      <c r="AF182" s="164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23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3">
        <f t="shared" si="21"/>
        <v>0</v>
      </c>
      <c r="AW182" s="24" t="str">
        <f t="shared" si="24"/>
        <v xml:space="preserve"> </v>
      </c>
      <c r="AX182" s="24" t="str">
        <f>IFERROR(IF(VLOOKUP(C182,'Overdue Credits'!$A:$F,6,0)&gt;2,"High Risk Customer",IF(VLOOKUP(C182,'Overdue Credits'!$A:$F,6,0)&gt;0,"Medium Risk Customer","Low Risk Customer")),"Low Risk Customer")</f>
        <v>Low Risk Customer</v>
      </c>
      <c r="AY182" s="165" t="s">
        <v>1286</v>
      </c>
      <c r="AZ182" s="165"/>
    </row>
    <row r="183" spans="1:52" x14ac:dyDescent="0.35">
      <c r="A183" s="108">
        <v>174</v>
      </c>
      <c r="B183" s="122" t="s">
        <v>24</v>
      </c>
      <c r="C183" s="122" t="s">
        <v>217</v>
      </c>
      <c r="D183" s="122"/>
      <c r="E183" s="122" t="s">
        <v>218</v>
      </c>
      <c r="F183" s="121" t="s">
        <v>752</v>
      </c>
      <c r="G183" s="109">
        <f t="shared" si="22"/>
        <v>0</v>
      </c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3">
        <f>(VLOOKUP($H$8,Prices[],2,FALSE)*H183)+(VLOOKUP($I$8,Prices[],2,FALSE)*I183)+(VLOOKUP($J$8,Prices[],2,FALSE)*J183)+(VLOOKUP($K$8,Prices[],2,FALSE)*K183)+(VLOOKUP($L$8,Prices[],2,FALSE)*L183)+(VLOOKUP($M$8,Prices[],2,FALSE)*M183)+(VLOOKUP($N$8,Prices[],2,FALSE)*N183)+(VLOOKUP($T$8,Prices[],2,FALSE)*T183)+(VLOOKUP($U$8,Prices[],2,FALSE)*U183)+(VLOOKUP($V$8,Prices[],2,FALSE)*V183)+(VLOOKUP($W$8,Prices[],2,FALSE)*W183)+(VLOOKUP($X$8,Prices[],2,FALSE)*X183)+(VLOOKUP($Y$8,Prices[],2,FALSE)*Y183)+(VLOOKUP($Z$8,Prices[],2,FALSE)*Z183)+(VLOOKUP($AB$8,Prices[],2,FALSE)*AB183)+(VLOOKUP($O$8,Prices[],2,FALSE)*O183)+(VLOOKUP($P$8,Prices[],2,FALSE)*P183)+(VLOOKUP($Q$8,Prices[],2,FALSE)*Q183)+(VLOOKUP($R$8,Prices[],2,FALSE)*R183)+(VLOOKUP($AA$8,Prices[],2,FALSE)*AA183)+(VLOOKUP($S$8,Prices[],2,FALSE)*S183)</f>
        <v>0</v>
      </c>
      <c r="AE183" s="23">
        <f t="shared" si="23"/>
        <v>0</v>
      </c>
      <c r="AF183" s="164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23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3">
        <f t="shared" si="21"/>
        <v>0</v>
      </c>
      <c r="AW183" s="24" t="str">
        <f t="shared" si="24"/>
        <v xml:space="preserve"> </v>
      </c>
      <c r="AX183" s="24" t="str">
        <f>IFERROR(IF(VLOOKUP(C183,'Overdue Credits'!$A:$F,6,0)&gt;2,"High Risk Customer",IF(VLOOKUP(C183,'Overdue Credits'!$A:$F,6,0)&gt;0,"Medium Risk Customer","Low Risk Customer")),"Low Risk Customer")</f>
        <v>Low Risk Customer</v>
      </c>
      <c r="AY183" s="165" t="s">
        <v>1286</v>
      </c>
      <c r="AZ183" s="165"/>
    </row>
    <row r="184" spans="1:52" x14ac:dyDescent="0.35">
      <c r="A184" s="108">
        <v>175</v>
      </c>
      <c r="B184" s="122" t="s">
        <v>24</v>
      </c>
      <c r="C184" s="122" t="s">
        <v>921</v>
      </c>
      <c r="D184" s="122"/>
      <c r="E184" s="122" t="s">
        <v>922</v>
      </c>
      <c r="F184" s="121" t="s">
        <v>753</v>
      </c>
      <c r="G184" s="109">
        <f t="shared" si="22"/>
        <v>0</v>
      </c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3">
        <f>(VLOOKUP($H$8,Prices[],2,FALSE)*H184)+(VLOOKUP($I$8,Prices[],2,FALSE)*I184)+(VLOOKUP($J$8,Prices[],2,FALSE)*J184)+(VLOOKUP($K$8,Prices[],2,FALSE)*K184)+(VLOOKUP($L$8,Prices[],2,FALSE)*L184)+(VLOOKUP($M$8,Prices[],2,FALSE)*M184)+(VLOOKUP($N$8,Prices[],2,FALSE)*N184)+(VLOOKUP($T$8,Prices[],2,FALSE)*T184)+(VLOOKUP($U$8,Prices[],2,FALSE)*U184)+(VLOOKUP($V$8,Prices[],2,FALSE)*V184)+(VLOOKUP($W$8,Prices[],2,FALSE)*W184)+(VLOOKUP($X$8,Prices[],2,FALSE)*X184)+(VLOOKUP($Y$8,Prices[],2,FALSE)*Y184)+(VLOOKUP($Z$8,Prices[],2,FALSE)*Z184)+(VLOOKUP($AB$8,Prices[],2,FALSE)*AB184)+(VLOOKUP($O$8,Prices[],2,FALSE)*O184)+(VLOOKUP($P$8,Prices[],2,FALSE)*P184)+(VLOOKUP($Q$8,Prices[],2,FALSE)*Q184)+(VLOOKUP($R$8,Prices[],2,FALSE)*R184)+(VLOOKUP($AA$8,Prices[],2,FALSE)*AA184)+(VLOOKUP($S$8,Prices[],2,FALSE)*S184)</f>
        <v>0</v>
      </c>
      <c r="AE184" s="23">
        <f t="shared" si="23"/>
        <v>0</v>
      </c>
      <c r="AF184" s="164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23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3">
        <f t="shared" si="21"/>
        <v>0</v>
      </c>
      <c r="AW184" s="24" t="str">
        <f t="shared" si="24"/>
        <v xml:space="preserve"> </v>
      </c>
      <c r="AX184" s="24" t="str">
        <f>IFERROR(IF(VLOOKUP(C184,'Overdue Credits'!$A:$F,6,0)&gt;2,"High Risk Customer",IF(VLOOKUP(C184,'Overdue Credits'!$A:$F,6,0)&gt;0,"Medium Risk Customer","Low Risk Customer")),"Low Risk Customer")</f>
        <v>Low Risk Customer</v>
      </c>
      <c r="AY184" s="165" t="s">
        <v>1286</v>
      </c>
      <c r="AZ184" s="165"/>
    </row>
    <row r="185" spans="1:52" x14ac:dyDescent="0.35">
      <c r="A185" s="108">
        <v>176</v>
      </c>
      <c r="B185" s="122" t="s">
        <v>24</v>
      </c>
      <c r="C185" s="122" t="s">
        <v>928</v>
      </c>
      <c r="D185" s="122"/>
      <c r="E185" s="122" t="s">
        <v>929</v>
      </c>
      <c r="F185" s="121" t="s">
        <v>753</v>
      </c>
      <c r="G185" s="109">
        <f t="shared" si="22"/>
        <v>0</v>
      </c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3">
        <f>(VLOOKUP($H$8,Prices[],2,FALSE)*H185)+(VLOOKUP($I$8,Prices[],2,FALSE)*I185)+(VLOOKUP($J$8,Prices[],2,FALSE)*J185)+(VLOOKUP($K$8,Prices[],2,FALSE)*K185)+(VLOOKUP($L$8,Prices[],2,FALSE)*L185)+(VLOOKUP($M$8,Prices[],2,FALSE)*M185)+(VLOOKUP($N$8,Prices[],2,FALSE)*N185)+(VLOOKUP($T$8,Prices[],2,FALSE)*T185)+(VLOOKUP($U$8,Prices[],2,FALSE)*U185)+(VLOOKUP($V$8,Prices[],2,FALSE)*V185)+(VLOOKUP($W$8,Prices[],2,FALSE)*W185)+(VLOOKUP($X$8,Prices[],2,FALSE)*X185)+(VLOOKUP($Y$8,Prices[],2,FALSE)*Y185)+(VLOOKUP($Z$8,Prices[],2,FALSE)*Z185)+(VLOOKUP($AB$8,Prices[],2,FALSE)*AB185)+(VLOOKUP($O$8,Prices[],2,FALSE)*O185)+(VLOOKUP($P$8,Prices[],2,FALSE)*P185)+(VLOOKUP($Q$8,Prices[],2,FALSE)*Q185)+(VLOOKUP($R$8,Prices[],2,FALSE)*R185)+(VLOOKUP($AA$8,Prices[],2,FALSE)*AA185)+(VLOOKUP($S$8,Prices[],2,FALSE)*S185)</f>
        <v>0</v>
      </c>
      <c r="AE185" s="23">
        <f t="shared" si="23"/>
        <v>0</v>
      </c>
      <c r="AF185" s="164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23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3">
        <f t="shared" si="21"/>
        <v>0</v>
      </c>
      <c r="AW185" s="24" t="str">
        <f t="shared" si="24"/>
        <v xml:space="preserve"> </v>
      </c>
      <c r="AX185" s="24" t="str">
        <f>IFERROR(IF(VLOOKUP(C185,'Overdue Credits'!$A:$F,6,0)&gt;2,"High Risk Customer",IF(VLOOKUP(C185,'Overdue Credits'!$A:$F,6,0)&gt;0,"Medium Risk Customer","Low Risk Customer")),"Low Risk Customer")</f>
        <v>Low Risk Customer</v>
      </c>
      <c r="AY185" s="165" t="s">
        <v>1286</v>
      </c>
      <c r="AZ185" s="165"/>
    </row>
    <row r="186" spans="1:52" x14ac:dyDescent="0.35">
      <c r="A186" s="108">
        <v>177</v>
      </c>
      <c r="B186" s="122" t="s">
        <v>24</v>
      </c>
      <c r="C186" s="122" t="s">
        <v>153</v>
      </c>
      <c r="D186" s="122"/>
      <c r="E186" s="122" t="s">
        <v>154</v>
      </c>
      <c r="F186" s="121" t="s">
        <v>752</v>
      </c>
      <c r="G186" s="109">
        <f t="shared" si="22"/>
        <v>0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3">
        <f>(VLOOKUP($H$8,Prices[],2,FALSE)*H186)+(VLOOKUP($I$8,Prices[],2,FALSE)*I186)+(VLOOKUP($J$8,Prices[],2,FALSE)*J186)+(VLOOKUP($K$8,Prices[],2,FALSE)*K186)+(VLOOKUP($L$8,Prices[],2,FALSE)*L186)+(VLOOKUP($M$8,Prices[],2,FALSE)*M186)+(VLOOKUP($N$8,Prices[],2,FALSE)*N186)+(VLOOKUP($T$8,Prices[],2,FALSE)*T186)+(VLOOKUP($U$8,Prices[],2,FALSE)*U186)+(VLOOKUP($V$8,Prices[],2,FALSE)*V186)+(VLOOKUP($W$8,Prices[],2,FALSE)*W186)+(VLOOKUP($X$8,Prices[],2,FALSE)*X186)+(VLOOKUP($Y$8,Prices[],2,FALSE)*Y186)+(VLOOKUP($Z$8,Prices[],2,FALSE)*Z186)+(VLOOKUP($AB$8,Prices[],2,FALSE)*AB186)+(VLOOKUP($O$8,Prices[],2,FALSE)*O186)+(VLOOKUP($P$8,Prices[],2,FALSE)*P186)+(VLOOKUP($Q$8,Prices[],2,FALSE)*Q186)+(VLOOKUP($R$8,Prices[],2,FALSE)*R186)+(VLOOKUP($AA$8,Prices[],2,FALSE)*AA186)+(VLOOKUP($S$8,Prices[],2,FALSE)*S186)</f>
        <v>0</v>
      </c>
      <c r="AE186" s="23">
        <f t="shared" si="23"/>
        <v>0</v>
      </c>
      <c r="AF186" s="164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23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3">
        <f t="shared" si="21"/>
        <v>0</v>
      </c>
      <c r="AW186" s="24" t="str">
        <f t="shared" si="24"/>
        <v xml:space="preserve"> </v>
      </c>
      <c r="AX186" s="24" t="str">
        <f>IFERROR(IF(VLOOKUP(C186,'Overdue Credits'!$A:$F,6,0)&gt;2,"High Risk Customer",IF(VLOOKUP(C186,'Overdue Credits'!$A:$F,6,0)&gt;0,"Medium Risk Customer","Low Risk Customer")),"Low Risk Customer")</f>
        <v>Low Risk Customer</v>
      </c>
      <c r="AY186" s="165" t="s">
        <v>1286</v>
      </c>
      <c r="AZ186" s="165"/>
    </row>
    <row r="187" spans="1:52" x14ac:dyDescent="0.35">
      <c r="A187" s="108">
        <v>178</v>
      </c>
      <c r="B187" s="122" t="s">
        <v>24</v>
      </c>
      <c r="C187" s="122" t="s">
        <v>926</v>
      </c>
      <c r="D187" s="122"/>
      <c r="E187" s="122" t="s">
        <v>927</v>
      </c>
      <c r="F187" s="121" t="s">
        <v>753</v>
      </c>
      <c r="G187" s="109">
        <f t="shared" si="22"/>
        <v>0</v>
      </c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3">
        <f>(VLOOKUP($H$8,Prices[],2,FALSE)*H187)+(VLOOKUP($I$8,Prices[],2,FALSE)*I187)+(VLOOKUP($J$8,Prices[],2,FALSE)*J187)+(VLOOKUP($K$8,Prices[],2,FALSE)*K187)+(VLOOKUP($L$8,Prices[],2,FALSE)*L187)+(VLOOKUP($M$8,Prices[],2,FALSE)*M187)+(VLOOKUP($N$8,Prices[],2,FALSE)*N187)+(VLOOKUP($T$8,Prices[],2,FALSE)*T187)+(VLOOKUP($U$8,Prices[],2,FALSE)*U187)+(VLOOKUP($V$8,Prices[],2,FALSE)*V187)+(VLOOKUP($W$8,Prices[],2,FALSE)*W187)+(VLOOKUP($X$8,Prices[],2,FALSE)*X187)+(VLOOKUP($Y$8,Prices[],2,FALSE)*Y187)+(VLOOKUP($Z$8,Prices[],2,FALSE)*Z187)+(VLOOKUP($AB$8,Prices[],2,FALSE)*AB187)+(VLOOKUP($O$8,Prices[],2,FALSE)*O187)+(VLOOKUP($P$8,Prices[],2,FALSE)*P187)+(VLOOKUP($Q$8,Prices[],2,FALSE)*Q187)+(VLOOKUP($R$8,Prices[],2,FALSE)*R187)+(VLOOKUP($AA$8,Prices[],2,FALSE)*AA187)+(VLOOKUP($S$8,Prices[],2,FALSE)*S187)</f>
        <v>0</v>
      </c>
      <c r="AE187" s="23">
        <f t="shared" si="23"/>
        <v>0</v>
      </c>
      <c r="AF187" s="164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23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3">
        <f t="shared" si="21"/>
        <v>0</v>
      </c>
      <c r="AW187" s="24" t="str">
        <f t="shared" si="24"/>
        <v xml:space="preserve"> </v>
      </c>
      <c r="AX187" s="24" t="str">
        <f>IFERROR(IF(VLOOKUP(C187,'Overdue Credits'!$A:$F,6,0)&gt;2,"High Risk Customer",IF(VLOOKUP(C187,'Overdue Credits'!$A:$F,6,0)&gt;0,"Medium Risk Customer","Low Risk Customer")),"Low Risk Customer")</f>
        <v>Low Risk Customer</v>
      </c>
      <c r="AY187" s="165" t="s">
        <v>1286</v>
      </c>
      <c r="AZ187" s="165"/>
    </row>
    <row r="188" spans="1:52" x14ac:dyDescent="0.35">
      <c r="A188" s="108">
        <v>179</v>
      </c>
      <c r="B188" s="122" t="s">
        <v>24</v>
      </c>
      <c r="C188" s="122" t="s">
        <v>225</v>
      </c>
      <c r="D188" s="122"/>
      <c r="E188" s="122" t="s">
        <v>226</v>
      </c>
      <c r="F188" s="121" t="s">
        <v>753</v>
      </c>
      <c r="G188" s="109">
        <f t="shared" si="22"/>
        <v>0</v>
      </c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3">
        <f>(VLOOKUP($H$8,Prices[],2,FALSE)*H188)+(VLOOKUP($I$8,Prices[],2,FALSE)*I188)+(VLOOKUP($J$8,Prices[],2,FALSE)*J188)+(VLOOKUP($K$8,Prices[],2,FALSE)*K188)+(VLOOKUP($L$8,Prices[],2,FALSE)*L188)+(VLOOKUP($M$8,Prices[],2,FALSE)*M188)+(VLOOKUP($N$8,Prices[],2,FALSE)*N188)+(VLOOKUP($T$8,Prices[],2,FALSE)*T188)+(VLOOKUP($U$8,Prices[],2,FALSE)*U188)+(VLOOKUP($V$8,Prices[],2,FALSE)*V188)+(VLOOKUP($W$8,Prices[],2,FALSE)*W188)+(VLOOKUP($X$8,Prices[],2,FALSE)*X188)+(VLOOKUP($Y$8,Prices[],2,FALSE)*Y188)+(VLOOKUP($Z$8,Prices[],2,FALSE)*Z188)+(VLOOKUP($AB$8,Prices[],2,FALSE)*AB188)+(VLOOKUP($O$8,Prices[],2,FALSE)*O188)+(VLOOKUP($P$8,Prices[],2,FALSE)*P188)+(VLOOKUP($Q$8,Prices[],2,FALSE)*Q188)+(VLOOKUP($R$8,Prices[],2,FALSE)*R188)+(VLOOKUP($AA$8,Prices[],2,FALSE)*AA188)+(VLOOKUP($S$8,Prices[],2,FALSE)*S188)</f>
        <v>0</v>
      </c>
      <c r="AE188" s="23">
        <f t="shared" si="23"/>
        <v>0</v>
      </c>
      <c r="AF188" s="164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23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3">
        <f t="shared" si="21"/>
        <v>0</v>
      </c>
      <c r="AW188" s="24" t="str">
        <f t="shared" si="24"/>
        <v xml:space="preserve"> </v>
      </c>
      <c r="AX188" s="24" t="str">
        <f>IFERROR(IF(VLOOKUP(C188,'Overdue Credits'!$A:$F,6,0)&gt;2,"High Risk Customer",IF(VLOOKUP(C188,'Overdue Credits'!$A:$F,6,0)&gt;0,"Medium Risk Customer","Low Risk Customer")),"Low Risk Customer")</f>
        <v>High Risk Customer</v>
      </c>
      <c r="AY188" s="165" t="s">
        <v>1286</v>
      </c>
      <c r="AZ188" s="165"/>
    </row>
    <row r="189" spans="1:52" x14ac:dyDescent="0.35">
      <c r="A189" s="108">
        <v>180</v>
      </c>
      <c r="B189" s="122" t="s">
        <v>24</v>
      </c>
      <c r="C189" s="122" t="s">
        <v>319</v>
      </c>
      <c r="D189" s="122"/>
      <c r="E189" s="122" t="s">
        <v>320</v>
      </c>
      <c r="F189" s="121" t="s">
        <v>753</v>
      </c>
      <c r="G189" s="109">
        <f t="shared" si="22"/>
        <v>0</v>
      </c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3">
        <f>(VLOOKUP($H$8,Prices[],2,FALSE)*H189)+(VLOOKUP($I$8,Prices[],2,FALSE)*I189)+(VLOOKUP($J$8,Prices[],2,FALSE)*J189)+(VLOOKUP($K$8,Prices[],2,FALSE)*K189)+(VLOOKUP($L$8,Prices[],2,FALSE)*L189)+(VLOOKUP($M$8,Prices[],2,FALSE)*M189)+(VLOOKUP($N$8,Prices[],2,FALSE)*N189)+(VLOOKUP($T$8,Prices[],2,FALSE)*T189)+(VLOOKUP($U$8,Prices[],2,FALSE)*U189)+(VLOOKUP($V$8,Prices[],2,FALSE)*V189)+(VLOOKUP($W$8,Prices[],2,FALSE)*W189)+(VLOOKUP($X$8,Prices[],2,FALSE)*X189)+(VLOOKUP($Y$8,Prices[],2,FALSE)*Y189)+(VLOOKUP($Z$8,Prices[],2,FALSE)*Z189)+(VLOOKUP($AB$8,Prices[],2,FALSE)*AB189)+(VLOOKUP($O$8,Prices[],2,FALSE)*O189)+(VLOOKUP($P$8,Prices[],2,FALSE)*P189)+(VLOOKUP($Q$8,Prices[],2,FALSE)*Q189)+(VLOOKUP($R$8,Prices[],2,FALSE)*R189)+(VLOOKUP($AA$8,Prices[],2,FALSE)*AA189)+(VLOOKUP($S$8,Prices[],2,FALSE)*S189)</f>
        <v>0</v>
      </c>
      <c r="AE189" s="23">
        <f t="shared" si="23"/>
        <v>0</v>
      </c>
      <c r="AF189" s="164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23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3">
        <f t="shared" si="21"/>
        <v>0</v>
      </c>
      <c r="AW189" s="24" t="str">
        <f t="shared" si="24"/>
        <v xml:space="preserve"> </v>
      </c>
      <c r="AX189" s="24" t="str">
        <f>IFERROR(IF(VLOOKUP(C189,'Overdue Credits'!$A:$F,6,0)&gt;2,"High Risk Customer",IF(VLOOKUP(C189,'Overdue Credits'!$A:$F,6,0)&gt;0,"Medium Risk Customer","Low Risk Customer")),"Low Risk Customer")</f>
        <v>Low Risk Customer</v>
      </c>
      <c r="AY189" s="165" t="s">
        <v>1286</v>
      </c>
      <c r="AZ189" s="165"/>
    </row>
    <row r="190" spans="1:52" x14ac:dyDescent="0.35">
      <c r="A190" s="108">
        <v>181</v>
      </c>
      <c r="B190" s="122" t="s">
        <v>24</v>
      </c>
      <c r="C190" s="122" t="s">
        <v>205</v>
      </c>
      <c r="D190" s="122"/>
      <c r="E190" s="122" t="s">
        <v>206</v>
      </c>
      <c r="F190" s="121" t="s">
        <v>753</v>
      </c>
      <c r="G190" s="109">
        <f t="shared" si="22"/>
        <v>0</v>
      </c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3">
        <f>(VLOOKUP($H$8,Prices[],2,FALSE)*H190)+(VLOOKUP($I$8,Prices[],2,FALSE)*I190)+(VLOOKUP($J$8,Prices[],2,FALSE)*J190)+(VLOOKUP($K$8,Prices[],2,FALSE)*K190)+(VLOOKUP($L$8,Prices[],2,FALSE)*L190)+(VLOOKUP($M$8,Prices[],2,FALSE)*M190)+(VLOOKUP($N$8,Prices[],2,FALSE)*N190)+(VLOOKUP($T$8,Prices[],2,FALSE)*T190)+(VLOOKUP($U$8,Prices[],2,FALSE)*U190)+(VLOOKUP($V$8,Prices[],2,FALSE)*V190)+(VLOOKUP($W$8,Prices[],2,FALSE)*W190)+(VLOOKUP($X$8,Prices[],2,FALSE)*X190)+(VLOOKUP($Y$8,Prices[],2,FALSE)*Y190)+(VLOOKUP($Z$8,Prices[],2,FALSE)*Z190)+(VLOOKUP($AB$8,Prices[],2,FALSE)*AB190)+(VLOOKUP($O$8,Prices[],2,FALSE)*O190)+(VLOOKUP($P$8,Prices[],2,FALSE)*P190)+(VLOOKUP($Q$8,Prices[],2,FALSE)*Q190)+(VLOOKUP($R$8,Prices[],2,FALSE)*R190)+(VLOOKUP($AA$8,Prices[],2,FALSE)*AA190)+(VLOOKUP($S$8,Prices[],2,FALSE)*S190)</f>
        <v>0</v>
      </c>
      <c r="AE190" s="23">
        <f t="shared" si="23"/>
        <v>0</v>
      </c>
      <c r="AF190" s="164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23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3">
        <f t="shared" si="21"/>
        <v>0</v>
      </c>
      <c r="AW190" s="24" t="str">
        <f t="shared" si="24"/>
        <v xml:space="preserve"> </v>
      </c>
      <c r="AX190" s="24" t="str">
        <f>IFERROR(IF(VLOOKUP(C190,'Overdue Credits'!$A:$F,6,0)&gt;2,"High Risk Customer",IF(VLOOKUP(C190,'Overdue Credits'!$A:$F,6,0)&gt;0,"Medium Risk Customer","Low Risk Customer")),"Low Risk Customer")</f>
        <v>Low Risk Customer</v>
      </c>
      <c r="AY190" s="165" t="s">
        <v>1286</v>
      </c>
      <c r="AZ190" s="165"/>
    </row>
    <row r="191" spans="1:52" x14ac:dyDescent="0.35">
      <c r="A191" s="108">
        <v>182</v>
      </c>
      <c r="B191" s="122" t="s">
        <v>24</v>
      </c>
      <c r="C191" s="122" t="s">
        <v>924</v>
      </c>
      <c r="D191" s="122"/>
      <c r="E191" s="122" t="s">
        <v>925</v>
      </c>
      <c r="F191" s="121" t="s">
        <v>752</v>
      </c>
      <c r="G191" s="109">
        <f t="shared" si="22"/>
        <v>0</v>
      </c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3">
        <f>(VLOOKUP($H$8,Prices[],2,FALSE)*H191)+(VLOOKUP($I$8,Prices[],2,FALSE)*I191)+(VLOOKUP($J$8,Prices[],2,FALSE)*J191)+(VLOOKUP($K$8,Prices[],2,FALSE)*K191)+(VLOOKUP($L$8,Prices[],2,FALSE)*L191)+(VLOOKUP($M$8,Prices[],2,FALSE)*M191)+(VLOOKUP($N$8,Prices[],2,FALSE)*N191)+(VLOOKUP($T$8,Prices[],2,FALSE)*T191)+(VLOOKUP($U$8,Prices[],2,FALSE)*U191)+(VLOOKUP($V$8,Prices[],2,FALSE)*V191)+(VLOOKUP($W$8,Prices[],2,FALSE)*W191)+(VLOOKUP($X$8,Prices[],2,FALSE)*X191)+(VLOOKUP($Y$8,Prices[],2,FALSE)*Y191)+(VLOOKUP($Z$8,Prices[],2,FALSE)*Z191)+(VLOOKUP($AB$8,Prices[],2,FALSE)*AB191)+(VLOOKUP($O$8,Prices[],2,FALSE)*O191)+(VLOOKUP($P$8,Prices[],2,FALSE)*P191)+(VLOOKUP($Q$8,Prices[],2,FALSE)*Q191)+(VLOOKUP($R$8,Prices[],2,FALSE)*R191)+(VLOOKUP($AA$8,Prices[],2,FALSE)*AA191)+(VLOOKUP($S$8,Prices[],2,FALSE)*S191)</f>
        <v>0</v>
      </c>
      <c r="AE191" s="23">
        <f t="shared" si="23"/>
        <v>0</v>
      </c>
      <c r="AF191" s="164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23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3">
        <f t="shared" si="21"/>
        <v>0</v>
      </c>
      <c r="AW191" s="24" t="str">
        <f t="shared" si="24"/>
        <v xml:space="preserve"> </v>
      </c>
      <c r="AX191" s="24" t="str">
        <f>IFERROR(IF(VLOOKUP(C191,'Overdue Credits'!$A:$F,6,0)&gt;2,"High Risk Customer",IF(VLOOKUP(C191,'Overdue Credits'!$A:$F,6,0)&gt;0,"Medium Risk Customer","Low Risk Customer")),"Low Risk Customer")</f>
        <v>High Risk Customer</v>
      </c>
      <c r="AY191" s="165" t="s">
        <v>1286</v>
      </c>
      <c r="AZ191" s="165"/>
    </row>
    <row r="192" spans="1:52" x14ac:dyDescent="0.35">
      <c r="A192" s="108">
        <v>183</v>
      </c>
      <c r="B192" s="122" t="s">
        <v>24</v>
      </c>
      <c r="C192" s="122" t="s">
        <v>227</v>
      </c>
      <c r="D192" s="122"/>
      <c r="E192" s="122" t="s">
        <v>228</v>
      </c>
      <c r="F192" s="121" t="s">
        <v>753</v>
      </c>
      <c r="G192" s="109">
        <f t="shared" si="22"/>
        <v>0</v>
      </c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3">
        <f>(VLOOKUP($H$8,Prices[],2,FALSE)*H192)+(VLOOKUP($I$8,Prices[],2,FALSE)*I192)+(VLOOKUP($J$8,Prices[],2,FALSE)*J192)+(VLOOKUP($K$8,Prices[],2,FALSE)*K192)+(VLOOKUP($L$8,Prices[],2,FALSE)*L192)+(VLOOKUP($M$8,Prices[],2,FALSE)*M192)+(VLOOKUP($N$8,Prices[],2,FALSE)*N192)+(VLOOKUP($T$8,Prices[],2,FALSE)*T192)+(VLOOKUP($U$8,Prices[],2,FALSE)*U192)+(VLOOKUP($V$8,Prices[],2,FALSE)*V192)+(VLOOKUP($W$8,Prices[],2,FALSE)*W192)+(VLOOKUP($X$8,Prices[],2,FALSE)*X192)+(VLOOKUP($Y$8,Prices[],2,FALSE)*Y192)+(VLOOKUP($Z$8,Prices[],2,FALSE)*Z192)+(VLOOKUP($AB$8,Prices[],2,FALSE)*AB192)+(VLOOKUP($O$8,Prices[],2,FALSE)*O192)+(VLOOKUP($P$8,Prices[],2,FALSE)*P192)+(VLOOKUP($Q$8,Prices[],2,FALSE)*Q192)+(VLOOKUP($R$8,Prices[],2,FALSE)*R192)+(VLOOKUP($AA$8,Prices[],2,FALSE)*AA192)+(VLOOKUP($S$8,Prices[],2,FALSE)*S192)</f>
        <v>0</v>
      </c>
      <c r="AE192" s="23">
        <f t="shared" si="23"/>
        <v>0</v>
      </c>
      <c r="AF192" s="164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23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3">
        <f t="shared" si="21"/>
        <v>0</v>
      </c>
      <c r="AW192" s="24" t="str">
        <f t="shared" si="24"/>
        <v xml:space="preserve"> </v>
      </c>
      <c r="AX192" s="24" t="str">
        <f>IFERROR(IF(VLOOKUP(C192,'Overdue Credits'!$A:$F,6,0)&gt;2,"High Risk Customer",IF(VLOOKUP(C192,'Overdue Credits'!$A:$F,6,0)&gt;0,"Medium Risk Customer","Low Risk Customer")),"Low Risk Customer")</f>
        <v>High Risk Customer</v>
      </c>
      <c r="AY192" s="165" t="s">
        <v>1286</v>
      </c>
      <c r="AZ192" s="165"/>
    </row>
    <row r="193" spans="1:52" x14ac:dyDescent="0.35">
      <c r="A193" s="108">
        <v>184</v>
      </c>
      <c r="B193" s="122" t="s">
        <v>24</v>
      </c>
      <c r="C193" s="122" t="s">
        <v>159</v>
      </c>
      <c r="D193" s="122"/>
      <c r="E193" s="122" t="s">
        <v>160</v>
      </c>
      <c r="F193" s="121" t="s">
        <v>753</v>
      </c>
      <c r="G193" s="109">
        <f t="shared" si="22"/>
        <v>0</v>
      </c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3">
        <f>(VLOOKUP($H$8,Prices[],2,FALSE)*H193)+(VLOOKUP($I$8,Prices[],2,FALSE)*I193)+(VLOOKUP($J$8,Prices[],2,FALSE)*J193)+(VLOOKUP($K$8,Prices[],2,FALSE)*K193)+(VLOOKUP($L$8,Prices[],2,FALSE)*L193)+(VLOOKUP($M$8,Prices[],2,FALSE)*M193)+(VLOOKUP($N$8,Prices[],2,FALSE)*N193)+(VLOOKUP($T$8,Prices[],2,FALSE)*T193)+(VLOOKUP($U$8,Prices[],2,FALSE)*U193)+(VLOOKUP($V$8,Prices[],2,FALSE)*V193)+(VLOOKUP($W$8,Prices[],2,FALSE)*W193)+(VLOOKUP($X$8,Prices[],2,FALSE)*X193)+(VLOOKUP($Y$8,Prices[],2,FALSE)*Y193)+(VLOOKUP($Z$8,Prices[],2,FALSE)*Z193)+(VLOOKUP($AB$8,Prices[],2,FALSE)*AB193)+(VLOOKUP($O$8,Prices[],2,FALSE)*O193)+(VLOOKUP($P$8,Prices[],2,FALSE)*P193)+(VLOOKUP($Q$8,Prices[],2,FALSE)*Q193)+(VLOOKUP($R$8,Prices[],2,FALSE)*R193)+(VLOOKUP($AA$8,Prices[],2,FALSE)*AA193)+(VLOOKUP($S$8,Prices[],2,FALSE)*S193)</f>
        <v>0</v>
      </c>
      <c r="AE193" s="23">
        <f t="shared" si="23"/>
        <v>0</v>
      </c>
      <c r="AF193" s="164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23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3">
        <f t="shared" si="21"/>
        <v>0</v>
      </c>
      <c r="AW193" s="24" t="str">
        <f t="shared" si="24"/>
        <v xml:space="preserve"> </v>
      </c>
      <c r="AX193" s="24" t="str">
        <f>IFERROR(IF(VLOOKUP(C193,'Overdue Credits'!$A:$F,6,0)&gt;2,"High Risk Customer",IF(VLOOKUP(C193,'Overdue Credits'!$A:$F,6,0)&gt;0,"Medium Risk Customer","Low Risk Customer")),"Low Risk Customer")</f>
        <v>High Risk Customer</v>
      </c>
      <c r="AY193" s="165" t="s">
        <v>1286</v>
      </c>
      <c r="AZ193" s="165"/>
    </row>
    <row r="194" spans="1:52" x14ac:dyDescent="0.35">
      <c r="A194" s="108">
        <v>185</v>
      </c>
      <c r="B194" s="122" t="s">
        <v>24</v>
      </c>
      <c r="C194" s="122" t="s">
        <v>229</v>
      </c>
      <c r="D194" s="122"/>
      <c r="E194" s="122" t="s">
        <v>230</v>
      </c>
      <c r="F194" s="121" t="s">
        <v>753</v>
      </c>
      <c r="G194" s="109">
        <f t="shared" si="22"/>
        <v>0</v>
      </c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3">
        <f>(VLOOKUP($H$8,Prices[],2,FALSE)*H194)+(VLOOKUP($I$8,Prices[],2,FALSE)*I194)+(VLOOKUP($J$8,Prices[],2,FALSE)*J194)+(VLOOKUP($K$8,Prices[],2,FALSE)*K194)+(VLOOKUP($L$8,Prices[],2,FALSE)*L194)+(VLOOKUP($M$8,Prices[],2,FALSE)*M194)+(VLOOKUP($N$8,Prices[],2,FALSE)*N194)+(VLOOKUP($T$8,Prices[],2,FALSE)*T194)+(VLOOKUP($U$8,Prices[],2,FALSE)*U194)+(VLOOKUP($V$8,Prices[],2,FALSE)*V194)+(VLOOKUP($W$8,Prices[],2,FALSE)*W194)+(VLOOKUP($X$8,Prices[],2,FALSE)*X194)+(VLOOKUP($Y$8,Prices[],2,FALSE)*Y194)+(VLOOKUP($Z$8,Prices[],2,FALSE)*Z194)+(VLOOKUP($AB$8,Prices[],2,FALSE)*AB194)+(VLOOKUP($O$8,Prices[],2,FALSE)*O194)+(VLOOKUP($P$8,Prices[],2,FALSE)*P194)+(VLOOKUP($Q$8,Prices[],2,FALSE)*Q194)+(VLOOKUP($R$8,Prices[],2,FALSE)*R194)+(VLOOKUP($AA$8,Prices[],2,FALSE)*AA194)+(VLOOKUP($S$8,Prices[],2,FALSE)*S194)</f>
        <v>0</v>
      </c>
      <c r="AE194" s="23">
        <f t="shared" si="23"/>
        <v>0</v>
      </c>
      <c r="AF194" s="164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23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3">
        <f t="shared" si="21"/>
        <v>0</v>
      </c>
      <c r="AW194" s="24" t="str">
        <f t="shared" si="24"/>
        <v xml:space="preserve"> </v>
      </c>
      <c r="AX194" s="24" t="str">
        <f>IFERROR(IF(VLOOKUP(C194,'Overdue Credits'!$A:$F,6,0)&gt;2,"High Risk Customer",IF(VLOOKUP(C194,'Overdue Credits'!$A:$F,6,0)&gt;0,"Medium Risk Customer","Low Risk Customer")),"Low Risk Customer")</f>
        <v>Low Risk Customer</v>
      </c>
      <c r="AY194" s="165" t="s">
        <v>1286</v>
      </c>
      <c r="AZ194" s="165"/>
    </row>
    <row r="195" spans="1:52" x14ac:dyDescent="0.35">
      <c r="A195" s="108">
        <v>186</v>
      </c>
      <c r="B195" s="122" t="s">
        <v>24</v>
      </c>
      <c r="C195" s="122" t="s">
        <v>223</v>
      </c>
      <c r="D195" s="122"/>
      <c r="E195" s="122" t="s">
        <v>224</v>
      </c>
      <c r="F195" s="121" t="s">
        <v>752</v>
      </c>
      <c r="G195" s="109">
        <f t="shared" si="22"/>
        <v>0</v>
      </c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3">
        <f>(VLOOKUP($H$8,Prices[],2,FALSE)*H195)+(VLOOKUP($I$8,Prices[],2,FALSE)*I195)+(VLOOKUP($J$8,Prices[],2,FALSE)*J195)+(VLOOKUP($K$8,Prices[],2,FALSE)*K195)+(VLOOKUP($L$8,Prices[],2,FALSE)*L195)+(VLOOKUP($M$8,Prices[],2,FALSE)*M195)+(VLOOKUP($N$8,Prices[],2,FALSE)*N195)+(VLOOKUP($T$8,Prices[],2,FALSE)*T195)+(VLOOKUP($U$8,Prices[],2,FALSE)*U195)+(VLOOKUP($V$8,Prices[],2,FALSE)*V195)+(VLOOKUP($W$8,Prices[],2,FALSE)*W195)+(VLOOKUP($X$8,Prices[],2,FALSE)*X195)+(VLOOKUP($Y$8,Prices[],2,FALSE)*Y195)+(VLOOKUP($Z$8,Prices[],2,FALSE)*Z195)+(VLOOKUP($AB$8,Prices[],2,FALSE)*AB195)+(VLOOKUP($O$8,Prices[],2,FALSE)*O195)+(VLOOKUP($P$8,Prices[],2,FALSE)*P195)+(VLOOKUP($Q$8,Prices[],2,FALSE)*Q195)+(VLOOKUP($R$8,Prices[],2,FALSE)*R195)+(VLOOKUP($AA$8,Prices[],2,FALSE)*AA195)+(VLOOKUP($S$8,Prices[],2,FALSE)*S195)</f>
        <v>0</v>
      </c>
      <c r="AE195" s="23">
        <f t="shared" si="23"/>
        <v>0</v>
      </c>
      <c r="AF195" s="164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23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3">
        <f t="shared" si="21"/>
        <v>0</v>
      </c>
      <c r="AW195" s="24" t="str">
        <f t="shared" si="24"/>
        <v xml:space="preserve"> </v>
      </c>
      <c r="AX195" s="24" t="str">
        <f>IFERROR(IF(VLOOKUP(C195,'Overdue Credits'!$A:$F,6,0)&gt;2,"High Risk Customer",IF(VLOOKUP(C195,'Overdue Credits'!$A:$F,6,0)&gt;0,"Medium Risk Customer","Low Risk Customer")),"Low Risk Customer")</f>
        <v>Low Risk Customer</v>
      </c>
      <c r="AY195" s="165" t="s">
        <v>1286</v>
      </c>
      <c r="AZ195" s="165"/>
    </row>
    <row r="196" spans="1:52" x14ac:dyDescent="0.35">
      <c r="A196" s="108">
        <v>187</v>
      </c>
      <c r="B196" s="122" t="s">
        <v>24</v>
      </c>
      <c r="C196" s="122" t="s">
        <v>1369</v>
      </c>
      <c r="D196" s="122"/>
      <c r="E196" s="122" t="s">
        <v>1370</v>
      </c>
      <c r="F196" s="121" t="s">
        <v>753</v>
      </c>
      <c r="G196" s="109">
        <f t="shared" si="22"/>
        <v>0</v>
      </c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3">
        <f>(VLOOKUP($H$8,Prices[],2,FALSE)*H196)+(VLOOKUP($I$8,Prices[],2,FALSE)*I196)+(VLOOKUP($J$8,Prices[],2,FALSE)*J196)+(VLOOKUP($K$8,Prices[],2,FALSE)*K196)+(VLOOKUP($L$8,Prices[],2,FALSE)*L196)+(VLOOKUP($M$8,Prices[],2,FALSE)*M196)+(VLOOKUP($N$8,Prices[],2,FALSE)*N196)+(VLOOKUP($T$8,Prices[],2,FALSE)*T196)+(VLOOKUP($U$8,Prices[],2,FALSE)*U196)+(VLOOKUP($V$8,Prices[],2,FALSE)*V196)+(VLOOKUP($W$8,Prices[],2,FALSE)*W196)+(VLOOKUP($X$8,Prices[],2,FALSE)*X196)+(VLOOKUP($Y$8,Prices[],2,FALSE)*Y196)+(VLOOKUP($Z$8,Prices[],2,FALSE)*Z196)+(VLOOKUP($AB$8,Prices[],2,FALSE)*AB196)+(VLOOKUP($O$8,Prices[],2,FALSE)*O196)+(VLOOKUP($P$8,Prices[],2,FALSE)*P196)+(VLOOKUP($Q$8,Prices[],2,FALSE)*Q196)+(VLOOKUP($R$8,Prices[],2,FALSE)*R196)+(VLOOKUP($AA$8,Prices[],2,FALSE)*AA196)+(VLOOKUP($S$8,Prices[],2,FALSE)*S196)</f>
        <v>0</v>
      </c>
      <c r="AE196" s="23">
        <f t="shared" si="23"/>
        <v>0</v>
      </c>
      <c r="AF196" s="164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23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3">
        <f t="shared" si="21"/>
        <v>0</v>
      </c>
      <c r="AW196" s="24" t="str">
        <f t="shared" si="24"/>
        <v xml:space="preserve"> </v>
      </c>
      <c r="AX196" s="24" t="str">
        <f>IFERROR(IF(VLOOKUP(C196,'Overdue Credits'!$A:$F,6,0)&gt;2,"High Risk Customer",IF(VLOOKUP(C196,'Overdue Credits'!$A:$F,6,0)&gt;0,"Medium Risk Customer","Low Risk Customer")),"Low Risk Customer")</f>
        <v>Low Risk Customer</v>
      </c>
      <c r="AY196" s="165" t="s">
        <v>1286</v>
      </c>
      <c r="AZ196" s="165"/>
    </row>
    <row r="197" spans="1:52" x14ac:dyDescent="0.35">
      <c r="A197" s="108">
        <v>188</v>
      </c>
      <c r="B197" s="122" t="s">
        <v>24</v>
      </c>
      <c r="C197" s="122" t="s">
        <v>1371</v>
      </c>
      <c r="D197" s="122"/>
      <c r="E197" s="122" t="s">
        <v>1372</v>
      </c>
      <c r="F197" s="121" t="s">
        <v>753</v>
      </c>
      <c r="G197" s="109">
        <f t="shared" si="22"/>
        <v>0</v>
      </c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3">
        <f>(VLOOKUP($H$8,Prices[],2,FALSE)*H197)+(VLOOKUP($I$8,Prices[],2,FALSE)*I197)+(VLOOKUP($J$8,Prices[],2,FALSE)*J197)+(VLOOKUP($K$8,Prices[],2,FALSE)*K197)+(VLOOKUP($L$8,Prices[],2,FALSE)*L197)+(VLOOKUP($M$8,Prices[],2,FALSE)*M197)+(VLOOKUP($N$8,Prices[],2,FALSE)*N197)+(VLOOKUP($T$8,Prices[],2,FALSE)*T197)+(VLOOKUP($U$8,Prices[],2,FALSE)*U197)+(VLOOKUP($V$8,Prices[],2,FALSE)*V197)+(VLOOKUP($W$8,Prices[],2,FALSE)*W197)+(VLOOKUP($X$8,Prices[],2,FALSE)*X197)+(VLOOKUP($Y$8,Prices[],2,FALSE)*Y197)+(VLOOKUP($Z$8,Prices[],2,FALSE)*Z197)+(VLOOKUP($AB$8,Prices[],2,FALSE)*AB197)+(VLOOKUP($O$8,Prices[],2,FALSE)*O197)+(VLOOKUP($P$8,Prices[],2,FALSE)*P197)+(VLOOKUP($Q$8,Prices[],2,FALSE)*Q197)+(VLOOKUP($R$8,Prices[],2,FALSE)*R197)+(VLOOKUP($AA$8,Prices[],2,FALSE)*AA197)+(VLOOKUP($S$8,Prices[],2,FALSE)*S197)</f>
        <v>0</v>
      </c>
      <c r="AE197" s="23">
        <f t="shared" si="23"/>
        <v>0</v>
      </c>
      <c r="AF197" s="164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23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3">
        <f t="shared" si="21"/>
        <v>0</v>
      </c>
      <c r="AW197" s="24" t="str">
        <f t="shared" si="24"/>
        <v xml:space="preserve"> </v>
      </c>
      <c r="AX197" s="24" t="str">
        <f>IFERROR(IF(VLOOKUP(C197,'Overdue Credits'!$A:$F,6,0)&gt;2,"High Risk Customer",IF(VLOOKUP(C197,'Overdue Credits'!$A:$F,6,0)&gt;0,"Medium Risk Customer","Low Risk Customer")),"Low Risk Customer")</f>
        <v>Low Risk Customer</v>
      </c>
      <c r="AY197" s="165" t="s">
        <v>1286</v>
      </c>
      <c r="AZ197" s="165"/>
    </row>
    <row r="198" spans="1:52" x14ac:dyDescent="0.35">
      <c r="A198" s="108">
        <v>189</v>
      </c>
      <c r="B198" s="122" t="s">
        <v>24</v>
      </c>
      <c r="C198" s="122" t="s">
        <v>1373</v>
      </c>
      <c r="D198" s="122"/>
      <c r="E198" s="122" t="s">
        <v>1374</v>
      </c>
      <c r="F198" s="121" t="s">
        <v>753</v>
      </c>
      <c r="G198" s="109">
        <f t="shared" si="22"/>
        <v>0</v>
      </c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3">
        <f>(VLOOKUP($H$8,Prices[],2,FALSE)*H198)+(VLOOKUP($I$8,Prices[],2,FALSE)*I198)+(VLOOKUP($J$8,Prices[],2,FALSE)*J198)+(VLOOKUP($K$8,Prices[],2,FALSE)*K198)+(VLOOKUP($L$8,Prices[],2,FALSE)*L198)+(VLOOKUP($M$8,Prices[],2,FALSE)*M198)+(VLOOKUP($N$8,Prices[],2,FALSE)*N198)+(VLOOKUP($T$8,Prices[],2,FALSE)*T198)+(VLOOKUP($U$8,Prices[],2,FALSE)*U198)+(VLOOKUP($V$8,Prices[],2,FALSE)*V198)+(VLOOKUP($W$8,Prices[],2,FALSE)*W198)+(VLOOKUP($X$8,Prices[],2,FALSE)*X198)+(VLOOKUP($Y$8,Prices[],2,FALSE)*Y198)+(VLOOKUP($Z$8,Prices[],2,FALSE)*Z198)+(VLOOKUP($AB$8,Prices[],2,FALSE)*AB198)+(VLOOKUP($O$8,Prices[],2,FALSE)*O198)+(VLOOKUP($P$8,Prices[],2,FALSE)*P198)+(VLOOKUP($Q$8,Prices[],2,FALSE)*Q198)+(VLOOKUP($R$8,Prices[],2,FALSE)*R198)+(VLOOKUP($AA$8,Prices[],2,FALSE)*AA198)+(VLOOKUP($S$8,Prices[],2,FALSE)*S198)</f>
        <v>0</v>
      </c>
      <c r="AE198" s="23">
        <f t="shared" si="23"/>
        <v>0</v>
      </c>
      <c r="AF198" s="164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23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3">
        <f t="shared" si="21"/>
        <v>0</v>
      </c>
      <c r="AW198" s="24" t="str">
        <f t="shared" si="24"/>
        <v xml:space="preserve"> </v>
      </c>
      <c r="AX198" s="24" t="str">
        <f>IFERROR(IF(VLOOKUP(C198,'Overdue Credits'!$A:$F,6,0)&gt;2,"High Risk Customer",IF(VLOOKUP(C198,'Overdue Credits'!$A:$F,6,0)&gt;0,"Medium Risk Customer","Low Risk Customer")),"Low Risk Customer")</f>
        <v>Low Risk Customer</v>
      </c>
      <c r="AY198" s="165" t="s">
        <v>1286</v>
      </c>
      <c r="AZ198" s="165"/>
    </row>
    <row r="199" spans="1:52" x14ac:dyDescent="0.35">
      <c r="A199" s="108">
        <v>190</v>
      </c>
      <c r="B199" s="121" t="s">
        <v>24</v>
      </c>
      <c r="C199" s="121" t="s">
        <v>1375</v>
      </c>
      <c r="D199" s="122"/>
      <c r="E199" s="121" t="s">
        <v>1376</v>
      </c>
      <c r="F199" s="121" t="s">
        <v>753</v>
      </c>
      <c r="G199" s="109">
        <f t="shared" si="22"/>
        <v>0</v>
      </c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3">
        <f>(VLOOKUP($H$8,Prices[],2,FALSE)*H199)+(VLOOKUP($I$8,Prices[],2,FALSE)*I199)+(VLOOKUP($J$8,Prices[],2,FALSE)*J199)+(VLOOKUP($K$8,Prices[],2,FALSE)*K199)+(VLOOKUP($L$8,Prices[],2,FALSE)*L199)+(VLOOKUP($M$8,Prices[],2,FALSE)*M199)+(VLOOKUP($N$8,Prices[],2,FALSE)*N199)+(VLOOKUP($T$8,Prices[],2,FALSE)*T199)+(VLOOKUP($U$8,Prices[],2,FALSE)*U199)+(VLOOKUP($V$8,Prices[],2,FALSE)*V199)+(VLOOKUP($W$8,Prices[],2,FALSE)*W199)+(VLOOKUP($X$8,Prices[],2,FALSE)*X199)+(VLOOKUP($Y$8,Prices[],2,FALSE)*Y199)+(VLOOKUP($Z$8,Prices[],2,FALSE)*Z199)+(VLOOKUP($AB$8,Prices[],2,FALSE)*AB199)+(VLOOKUP($O$8,Prices[],2,FALSE)*O199)+(VLOOKUP($P$8,Prices[],2,FALSE)*P199)+(VLOOKUP($Q$8,Prices[],2,FALSE)*Q199)+(VLOOKUP($R$8,Prices[],2,FALSE)*R199)+(VLOOKUP($AA$8,Prices[],2,FALSE)*AA199)+(VLOOKUP($S$8,Prices[],2,FALSE)*S199)</f>
        <v>0</v>
      </c>
      <c r="AE199" s="23">
        <f t="shared" si="23"/>
        <v>0</v>
      </c>
      <c r="AF199" s="164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23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3">
        <f t="shared" si="21"/>
        <v>0</v>
      </c>
      <c r="AW199" s="24" t="str">
        <f t="shared" si="24"/>
        <v xml:space="preserve"> </v>
      </c>
      <c r="AX199" s="24" t="str">
        <f>IFERROR(IF(VLOOKUP(C199,'Overdue Credits'!$A:$F,6,0)&gt;2,"High Risk Customer",IF(VLOOKUP(C199,'Overdue Credits'!$A:$F,6,0)&gt;0,"Medium Risk Customer","Low Risk Customer")),"Low Risk Customer")</f>
        <v>Low Risk Customer</v>
      </c>
      <c r="AY199" s="165" t="s">
        <v>1286</v>
      </c>
      <c r="AZ199" s="165"/>
    </row>
    <row r="200" spans="1:52" x14ac:dyDescent="0.35">
      <c r="A200" s="108">
        <v>191</v>
      </c>
      <c r="B200" s="121" t="s">
        <v>24</v>
      </c>
      <c r="C200" s="121" t="s">
        <v>1377</v>
      </c>
      <c r="D200" s="122"/>
      <c r="E200" s="121" t="s">
        <v>1378</v>
      </c>
      <c r="F200" s="121" t="s">
        <v>61</v>
      </c>
      <c r="G200" s="109">
        <f t="shared" si="22"/>
        <v>0</v>
      </c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3">
        <f>(VLOOKUP($H$8,Prices[],2,FALSE)*H200)+(VLOOKUP($I$8,Prices[],2,FALSE)*I200)+(VLOOKUP($J$8,Prices[],2,FALSE)*J200)+(VLOOKUP($K$8,Prices[],2,FALSE)*K200)+(VLOOKUP($L$8,Prices[],2,FALSE)*L200)+(VLOOKUP($M$8,Prices[],2,FALSE)*M200)+(VLOOKUP($N$8,Prices[],2,FALSE)*N200)+(VLOOKUP($T$8,Prices[],2,FALSE)*T200)+(VLOOKUP($U$8,Prices[],2,FALSE)*U200)+(VLOOKUP($V$8,Prices[],2,FALSE)*V200)+(VLOOKUP($W$8,Prices[],2,FALSE)*W200)+(VLOOKUP($X$8,Prices[],2,FALSE)*X200)+(VLOOKUP($Y$8,Prices[],2,FALSE)*Y200)+(VLOOKUP($Z$8,Prices[],2,FALSE)*Z200)+(VLOOKUP($AB$8,Prices[],2,FALSE)*AB200)+(VLOOKUP($O$8,Prices[],2,FALSE)*O200)+(VLOOKUP($P$8,Prices[],2,FALSE)*P200)+(VLOOKUP($Q$8,Prices[],2,FALSE)*Q200)+(VLOOKUP($R$8,Prices[],2,FALSE)*R200)+(VLOOKUP($AA$8,Prices[],2,FALSE)*AA200)+(VLOOKUP($S$8,Prices[],2,FALSE)*S200)</f>
        <v>0</v>
      </c>
      <c r="AE200" s="23">
        <f t="shared" si="23"/>
        <v>0</v>
      </c>
      <c r="AF200" s="164"/>
      <c r="AG200" s="165"/>
      <c r="AH200" s="165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S200" s="165"/>
      <c r="AT200" s="165"/>
      <c r="AU200" s="23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3">
        <f t="shared" si="21"/>
        <v>0</v>
      </c>
      <c r="AW200" s="24" t="str">
        <f t="shared" si="24"/>
        <v xml:space="preserve"> </v>
      </c>
      <c r="AX200" s="24" t="str">
        <f>IFERROR(IF(VLOOKUP(C200,'Overdue Credits'!$A:$F,6,0)&gt;2,"High Risk Customer",IF(VLOOKUP(C200,'Overdue Credits'!$A:$F,6,0)&gt;0,"Medium Risk Customer","Low Risk Customer")),"Low Risk Customer")</f>
        <v>Low Risk Customer</v>
      </c>
      <c r="AY200" s="165" t="s">
        <v>1286</v>
      </c>
      <c r="AZ200" s="165"/>
    </row>
  </sheetData>
  <sheetProtection algorithmName="SHA-512" hashValue="NYI2t6/r+dxYCyjJxXoRzozJUdz+04jkdlOsUAT34dT80u5QXlqKWyIWPehufsijEmhM8fkpKhJNqo0Yqj8k4Q==" saltValue="PnofScYN7UwmKZLi3rELXg==" spinCount="100000" sheet="1" autoFilter="0"/>
  <protectedRanges>
    <protectedRange sqref="T56:T58 L57:S58 U57:U58 K56:K58 K59:U60 W56:AB60" name="Range1_1_1_1"/>
    <protectedRange sqref="T61:T68 T70:T80 K61:K68 K70:K80 W61:AB68 W70:AB80" name="Range1_4_1_1"/>
    <protectedRange sqref="V9:V47 V49:V68 K9:U34 W9:AB34 W93:AB110 K93:U110 V125:V128 V130 V132:V133 V70:V123" name="Range1_3_1"/>
    <protectedRange sqref="W81:AB92 K81:U92" name="Range1_2_1_1"/>
    <protectedRange sqref="V129" name="Range1_3_1_1"/>
    <protectedRange sqref="V131" name="Range1_3_2"/>
    <protectedRange sqref="H57:H58 I56:J58 H59:J60" name="Range1_1_1_2"/>
    <protectedRange sqref="I61:J68 I70:J80" name="Range1_4_1_2"/>
    <protectedRange sqref="H9:J34 H93:J110" name="Range1_3_3"/>
    <protectedRange sqref="H81:J92" name="Range1_2_1_2"/>
  </protectedRanges>
  <autoFilter ref="A8:AX8" xr:uid="{00000000-0009-0000-0000-000002000000}"/>
  <mergeCells count="3">
    <mergeCell ref="B4:E5"/>
    <mergeCell ref="H4:AC5"/>
    <mergeCell ref="AE4:AX5"/>
  </mergeCells>
  <conditionalFormatting sqref="AY1:AY3 AY7 AW8:AW90 AW201:AW1048576 AW92:AW179">
    <cfRule type="cellIs" dxfId="101" priority="54" operator="equal">
      <formula>"Credit is above Limit. Requires HOTM approval"</formula>
    </cfRule>
    <cfRule type="cellIs" dxfId="100" priority="55" operator="equal">
      <formula>"Credit is within limit"</formula>
    </cfRule>
  </conditionalFormatting>
  <conditionalFormatting sqref="F2">
    <cfRule type="cellIs" dxfId="99" priority="53" operator="greaterThan">
      <formula>$F$1</formula>
    </cfRule>
  </conditionalFormatting>
  <conditionalFormatting sqref="AX8">
    <cfRule type="cellIs" dxfId="98" priority="51" operator="equal">
      <formula>"Credit is above Limit. Requires HOTM approval"</formula>
    </cfRule>
    <cfRule type="cellIs" dxfId="97" priority="52" operator="equal">
      <formula>"Credit is within limit"</formula>
    </cfRule>
  </conditionalFormatting>
  <conditionalFormatting sqref="AW180:AW198">
    <cfRule type="cellIs" dxfId="96" priority="16" operator="equal">
      <formula>"Credit is above Limit. Requires HOTM approval"</formula>
    </cfRule>
    <cfRule type="cellIs" dxfId="95" priority="17" operator="equal">
      <formula>"Credit is within limit"</formula>
    </cfRule>
  </conditionalFormatting>
  <conditionalFormatting sqref="AW199:AW200">
    <cfRule type="cellIs" dxfId="94" priority="11" operator="equal">
      <formula>"Credit is above Limit. Requires HOTM approval"</formula>
    </cfRule>
    <cfRule type="cellIs" dxfId="93" priority="12" operator="equal">
      <formula>"Credit is within limit"</formula>
    </cfRule>
  </conditionalFormatting>
  <conditionalFormatting sqref="AW91">
    <cfRule type="cellIs" dxfId="92" priority="6" operator="equal">
      <formula>"Credit is above Limit. Requires HOTM approval"</formula>
    </cfRule>
    <cfRule type="cellIs" dxfId="91" priority="7" operator="equal">
      <formula>"Credit is within limit"</formula>
    </cfRule>
  </conditionalFormatting>
  <conditionalFormatting sqref="AZ1:AZ3 AZ7">
    <cfRule type="cellIs" dxfId="90" priority="1" operator="equal">
      <formula>"Credit is above Limit. Requires HOTM approval"</formula>
    </cfRule>
    <cfRule type="cellIs" dxfId="89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8" operator="equal" id="{DCC9001B-EF74-4A5F-934B-CB062478C421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9" operator="equal" id="{4D1694A3-4B6D-4A80-9B3E-A7DA880AD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0" operator="equal" id="{4F5191B4-B42A-4CF3-A94F-0D7930E74F26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AX9:AX90 AX92:AX133</xm:sqref>
        </x14:conditionalFormatting>
        <x14:conditionalFormatting xmlns:xm="http://schemas.microsoft.com/office/excel/2006/main">
          <x14:cfRule type="cellIs" priority="20" operator="equal" id="{55B88385-DDE9-4A1D-8CB8-A81067A194D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164441D6-DFB6-4FCA-A65E-4493B41429E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92DE3B02-5641-451B-B3CB-DA68F1F582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AX134:AX179</xm:sqref>
        </x14:conditionalFormatting>
        <x14:conditionalFormatting xmlns:xm="http://schemas.microsoft.com/office/excel/2006/main">
          <x14:cfRule type="cellIs" priority="13" operator="equal" id="{024C0549-49B1-4FEB-A674-DE430527B169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22DAA573-06CC-41AA-A5D6-12EE1FC97D85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FDBDF348-DAD7-477A-9D56-6AA0AF12E6B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AX180:AX198</xm:sqref>
        </x14:conditionalFormatting>
        <x14:conditionalFormatting xmlns:xm="http://schemas.microsoft.com/office/excel/2006/main">
          <x14:cfRule type="cellIs" priority="8" operator="equal" id="{9679E53A-7642-49CC-A35F-54FE9B7A68FA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10D8EB06-E6A1-49E3-9D48-35B27B0B55D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4795F1B9-108F-4A19-AAA5-30635DFEE50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AX199:AX200</xm:sqref>
        </x14:conditionalFormatting>
        <x14:conditionalFormatting xmlns:xm="http://schemas.microsoft.com/office/excel/2006/main">
          <x14:cfRule type="cellIs" priority="3" operator="equal" id="{D9E4BE6D-C178-4592-AB1D-826538DA280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880055F2-6575-43AB-B9B7-A3BDC6BAE137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0E06C113-D8D1-4FF4-8981-720A4490E5EE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2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38"/>
  <sheetViews>
    <sheetView zoomScale="80" zoomScaleNormal="80" workbookViewId="0">
      <pane xSplit="5" ySplit="8" topLeftCell="F9" activePane="bottomRight" state="frozen"/>
      <selection activeCell="AV20" sqref="AV20"/>
      <selection pane="topRight" activeCell="AV20" sqref="AV20"/>
      <selection pane="bottomLeft" activeCell="AV20" sqref="AV20"/>
      <selection pane="bottomRight" activeCell="E10" sqref="E10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3.54296875" style="3" bestFit="1" customWidth="1"/>
    <col min="4" max="4" width="10" style="3" hidden="1" customWidth="1"/>
    <col min="5" max="5" width="34.7265625" style="3" bestFit="1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8" width="12.453125" style="3" customWidth="1" outlineLevel="1"/>
    <col min="19" max="19" width="9.81640625" style="3" customWidth="1" outlineLevel="1"/>
    <col min="20" max="20" width="12.453125" style="3" customWidth="1" outlineLevel="1"/>
    <col min="21" max="21" width="8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.453125" style="3" customWidth="1" outlineLevel="1"/>
    <col min="46" max="46" width="10.54296875" style="3" customWidth="1" outlineLevel="1"/>
    <col min="47" max="47" width="16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2" width="14.1796875" style="3" hidden="1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59</v>
      </c>
      <c r="E1" s="4" t="s">
        <v>62</v>
      </c>
      <c r="F1" s="6">
        <f>'November Allocation'!G19</f>
        <v>70879409.407341674</v>
      </c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0</v>
      </c>
    </row>
    <row r="3" spans="1:52" s="10" customFormat="1" x14ac:dyDescent="0.35"/>
    <row r="4" spans="1:52" ht="15.75" customHeight="1" x14ac:dyDescent="0.5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  <c r="AZ6" s="210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  <c r="AY8" s="78" t="s">
        <v>1287</v>
      </c>
      <c r="AZ8" s="78" t="s">
        <v>1577</v>
      </c>
    </row>
    <row r="9" spans="1:52" x14ac:dyDescent="0.35">
      <c r="A9" s="21">
        <v>1</v>
      </c>
      <c r="B9" s="121" t="s">
        <v>28</v>
      </c>
      <c r="C9" s="121" t="s">
        <v>1211</v>
      </c>
      <c r="D9" s="121"/>
      <c r="E9" s="121" t="s">
        <v>1218</v>
      </c>
      <c r="F9" s="121" t="s">
        <v>753</v>
      </c>
      <c r="G9" s="190">
        <f t="shared" ref="G9:G40" si="0">SUM(H9:AB9)</f>
        <v>0</v>
      </c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0</v>
      </c>
      <c r="AE9" s="23">
        <f t="shared" ref="AE9:AE40" si="1">SUM(AF9:AT9)</f>
        <v>0</v>
      </c>
      <c r="AF9" s="162"/>
      <c r="AG9" s="163"/>
      <c r="AH9" s="163"/>
      <c r="AI9" s="163"/>
      <c r="AJ9" s="163"/>
      <c r="AK9" s="163"/>
      <c r="AL9" s="163"/>
      <c r="AM9" s="163"/>
      <c r="AN9" s="163"/>
      <c r="AO9" s="163"/>
      <c r="AP9" s="163"/>
      <c r="AQ9" s="163"/>
      <c r="AR9" s="163"/>
      <c r="AS9" s="163"/>
      <c r="AT9" s="163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  <c r="AY9" s="74"/>
      <c r="AZ9" s="165"/>
    </row>
    <row r="10" spans="1:52" x14ac:dyDescent="0.35">
      <c r="A10" s="21">
        <v>2</v>
      </c>
      <c r="B10" s="122" t="s">
        <v>28</v>
      </c>
      <c r="C10" s="122" t="s">
        <v>1212</v>
      </c>
      <c r="D10" s="122"/>
      <c r="E10" s="122" t="s">
        <v>1219</v>
      </c>
      <c r="F10" s="122" t="s">
        <v>753</v>
      </c>
      <c r="G10" s="190">
        <f t="shared" si="0"/>
        <v>0</v>
      </c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  <c r="AY10" s="74"/>
      <c r="AZ10" s="165"/>
    </row>
    <row r="11" spans="1:52" x14ac:dyDescent="0.35">
      <c r="A11" s="21">
        <v>3</v>
      </c>
      <c r="B11" s="122" t="s">
        <v>28</v>
      </c>
      <c r="C11" s="122" t="s">
        <v>1213</v>
      </c>
      <c r="D11" s="122"/>
      <c r="E11" s="122" t="s">
        <v>1220</v>
      </c>
      <c r="F11" s="122" t="s">
        <v>753</v>
      </c>
      <c r="G11" s="190">
        <f t="shared" si="0"/>
        <v>0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  <c r="AY11" s="74"/>
      <c r="AZ11" s="165"/>
    </row>
    <row r="12" spans="1:52" x14ac:dyDescent="0.35">
      <c r="A12" s="21">
        <v>4</v>
      </c>
      <c r="B12" s="122" t="s">
        <v>28</v>
      </c>
      <c r="C12" s="122" t="s">
        <v>1214</v>
      </c>
      <c r="D12" s="122"/>
      <c r="E12" s="122" t="s">
        <v>1221</v>
      </c>
      <c r="F12" s="122" t="s">
        <v>753</v>
      </c>
      <c r="G12" s="190">
        <f t="shared" si="0"/>
        <v>0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0</v>
      </c>
      <c r="AE12" s="23">
        <f t="shared" si="1"/>
        <v>0</v>
      </c>
      <c r="AF12" s="164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3">
        <f t="shared" si="2"/>
        <v>0</v>
      </c>
      <c r="AW12" s="24" t="str">
        <f t="shared" si="3"/>
        <v xml:space="preserve"> </v>
      </c>
      <c r="AX12" s="24" t="str">
        <f>IFERROR(IF(VLOOKUP(C12,'Overdue Credits'!$A:$F,6,0)&gt;2,"High Risk Customer",IF(VLOOKUP(C12,'Overdue Credits'!$A:$F,6,0)&gt;0,"Medium Risk Customer","Low Risk Customer")),"Low Risk Customer")</f>
        <v>Medium Risk Customer</v>
      </c>
      <c r="AY12" s="74"/>
      <c r="AZ12" s="165"/>
    </row>
    <row r="13" spans="1:52" x14ac:dyDescent="0.35">
      <c r="A13" s="21">
        <v>5</v>
      </c>
      <c r="B13" s="122" t="s">
        <v>28</v>
      </c>
      <c r="C13" s="122" t="s">
        <v>1215</v>
      </c>
      <c r="D13" s="122"/>
      <c r="E13" s="122" t="s">
        <v>1222</v>
      </c>
      <c r="F13" s="122" t="s">
        <v>753</v>
      </c>
      <c r="G13" s="190">
        <f t="shared" si="0"/>
        <v>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0</v>
      </c>
      <c r="AE13" s="23">
        <f t="shared" si="1"/>
        <v>0</v>
      </c>
      <c r="AF13" s="164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3">
        <f t="shared" si="2"/>
        <v>0</v>
      </c>
      <c r="AW13" s="24" t="str">
        <f t="shared" si="3"/>
        <v xml:space="preserve"> 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  <c r="AY13" s="74"/>
      <c r="AZ13" s="165"/>
    </row>
    <row r="14" spans="1:52" x14ac:dyDescent="0.35">
      <c r="A14" s="21">
        <v>6</v>
      </c>
      <c r="B14" s="122" t="s">
        <v>28</v>
      </c>
      <c r="C14" s="122" t="s">
        <v>1216</v>
      </c>
      <c r="D14" s="122"/>
      <c r="E14" s="122" t="s">
        <v>1223</v>
      </c>
      <c r="F14" s="122" t="s">
        <v>753</v>
      </c>
      <c r="G14" s="190">
        <f t="shared" si="0"/>
        <v>0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0</v>
      </c>
      <c r="AE14" s="23">
        <f t="shared" si="1"/>
        <v>0</v>
      </c>
      <c r="AF14" s="164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3">
        <f t="shared" si="2"/>
        <v>0</v>
      </c>
      <c r="AW14" s="24" t="str">
        <f t="shared" si="3"/>
        <v xml:space="preserve"> 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  <c r="AY14" s="74"/>
      <c r="AZ14" s="165"/>
    </row>
    <row r="15" spans="1:52" x14ac:dyDescent="0.35">
      <c r="A15" s="21">
        <v>7</v>
      </c>
      <c r="B15" s="122" t="s">
        <v>28</v>
      </c>
      <c r="C15" s="122" t="s">
        <v>1217</v>
      </c>
      <c r="D15" s="122"/>
      <c r="E15" s="122" t="s">
        <v>1224</v>
      </c>
      <c r="F15" s="122" t="s">
        <v>753</v>
      </c>
      <c r="G15" s="190">
        <f t="shared" si="0"/>
        <v>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  <c r="AY15" s="74"/>
      <c r="AZ15" s="165"/>
    </row>
    <row r="16" spans="1:52" x14ac:dyDescent="0.35">
      <c r="A16" s="21">
        <v>8</v>
      </c>
      <c r="B16" s="122" t="s">
        <v>28</v>
      </c>
      <c r="C16" s="122" t="s">
        <v>954</v>
      </c>
      <c r="D16" s="122"/>
      <c r="E16" s="122" t="s">
        <v>1052</v>
      </c>
      <c r="F16" s="122" t="s">
        <v>753</v>
      </c>
      <c r="G16" s="190">
        <f t="shared" si="0"/>
        <v>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0</v>
      </c>
      <c r="AE16" s="23">
        <f t="shared" si="1"/>
        <v>0</v>
      </c>
      <c r="AF16" s="164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3">
        <f t="shared" si="2"/>
        <v>0</v>
      </c>
      <c r="AW16" s="24" t="str">
        <f t="shared" si="3"/>
        <v xml:space="preserve"> 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  <c r="AY16" s="74"/>
      <c r="AZ16" s="165"/>
    </row>
    <row r="17" spans="1:52" x14ac:dyDescent="0.35">
      <c r="A17" s="21">
        <v>9</v>
      </c>
      <c r="B17" s="122" t="s">
        <v>28</v>
      </c>
      <c r="C17" s="122" t="s">
        <v>953</v>
      </c>
      <c r="D17" s="122"/>
      <c r="E17" s="122" t="s">
        <v>1225</v>
      </c>
      <c r="F17" s="122" t="s">
        <v>753</v>
      </c>
      <c r="G17" s="190">
        <f t="shared" si="0"/>
        <v>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0</v>
      </c>
      <c r="AE17" s="23">
        <f t="shared" si="1"/>
        <v>0</v>
      </c>
      <c r="AF17" s="164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3">
        <f t="shared" si="2"/>
        <v>0</v>
      </c>
      <c r="AW17" s="24" t="str">
        <f t="shared" si="3"/>
        <v xml:space="preserve"> 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  <c r="AY17" s="74"/>
      <c r="AZ17" s="165"/>
    </row>
    <row r="18" spans="1:52" x14ac:dyDescent="0.35">
      <c r="A18" s="21">
        <v>10</v>
      </c>
      <c r="B18" s="122" t="s">
        <v>28</v>
      </c>
      <c r="C18" s="122" t="s">
        <v>952</v>
      </c>
      <c r="D18" s="122"/>
      <c r="E18" s="122" t="s">
        <v>1050</v>
      </c>
      <c r="F18" s="122" t="s">
        <v>752</v>
      </c>
      <c r="G18" s="190">
        <f t="shared" si="0"/>
        <v>0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0</v>
      </c>
      <c r="AE18" s="23">
        <f t="shared" si="1"/>
        <v>0</v>
      </c>
      <c r="AF18" s="164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  <c r="AY18" s="74"/>
      <c r="AZ18" s="165"/>
    </row>
    <row r="19" spans="1:52" x14ac:dyDescent="0.35">
      <c r="A19" s="21">
        <v>11</v>
      </c>
      <c r="B19" s="122" t="s">
        <v>28</v>
      </c>
      <c r="C19" s="122" t="s">
        <v>934</v>
      </c>
      <c r="D19" s="122"/>
      <c r="E19" s="122" t="s">
        <v>935</v>
      </c>
      <c r="F19" s="122" t="s">
        <v>753</v>
      </c>
      <c r="G19" s="190">
        <f t="shared" si="0"/>
        <v>0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  <c r="AY19" s="74"/>
      <c r="AZ19" s="165"/>
    </row>
    <row r="20" spans="1:52" x14ac:dyDescent="0.35">
      <c r="A20" s="21">
        <v>12</v>
      </c>
      <c r="B20" s="122" t="s">
        <v>28</v>
      </c>
      <c r="C20" s="122" t="s">
        <v>284</v>
      </c>
      <c r="D20" s="122"/>
      <c r="E20" s="122" t="s">
        <v>285</v>
      </c>
      <c r="F20" s="122" t="s">
        <v>752</v>
      </c>
      <c r="G20" s="190">
        <f t="shared" si="0"/>
        <v>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Medium Risk Customer</v>
      </c>
      <c r="AY20" s="74"/>
      <c r="AZ20" s="165"/>
    </row>
    <row r="21" spans="1:52" x14ac:dyDescent="0.35">
      <c r="A21" s="21">
        <v>13</v>
      </c>
      <c r="B21" s="122" t="s">
        <v>28</v>
      </c>
      <c r="C21" s="122" t="s">
        <v>280</v>
      </c>
      <c r="D21" s="122"/>
      <c r="E21" s="122" t="s">
        <v>281</v>
      </c>
      <c r="F21" s="122" t="s">
        <v>752</v>
      </c>
      <c r="G21" s="190">
        <f t="shared" si="0"/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0</v>
      </c>
      <c r="AE21" s="23">
        <f t="shared" si="1"/>
        <v>0</v>
      </c>
      <c r="AF21" s="164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3">
        <f t="shared" si="2"/>
        <v>0</v>
      </c>
      <c r="AW21" s="24" t="str">
        <f t="shared" si="3"/>
        <v xml:space="preserve"> </v>
      </c>
      <c r="AX21" s="24" t="str">
        <f>IFERROR(IF(VLOOKUP(C21,'Overdue Credits'!$A:$F,6,0)&gt;2,"High Risk Customer",IF(VLOOKUP(C21,'Overdue Credits'!$A:$F,6,0)&gt;0,"Medium Risk Customer","Low Risk Customer")),"Low Risk Customer")</f>
        <v>Medium Risk Customer</v>
      </c>
      <c r="AY21" s="74"/>
      <c r="AZ21" s="165"/>
    </row>
    <row r="22" spans="1:52" x14ac:dyDescent="0.35">
      <c r="A22" s="21">
        <v>14</v>
      </c>
      <c r="B22" s="122" t="s">
        <v>28</v>
      </c>
      <c r="C22" s="122" t="s">
        <v>276</v>
      </c>
      <c r="D22" s="122"/>
      <c r="E22" s="122" t="s">
        <v>277</v>
      </c>
      <c r="F22" s="122" t="s">
        <v>752</v>
      </c>
      <c r="G22" s="190">
        <f t="shared" si="0"/>
        <v>0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0</v>
      </c>
      <c r="AE22" s="23">
        <f t="shared" si="1"/>
        <v>0</v>
      </c>
      <c r="AF22" s="164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3">
        <f t="shared" si="2"/>
        <v>0</v>
      </c>
      <c r="AW22" s="24" t="str">
        <f t="shared" si="3"/>
        <v xml:space="preserve"> </v>
      </c>
      <c r="AX22" s="24" t="str">
        <f>IFERROR(IF(VLOOKUP(C22,'Overdue Credits'!$A:$F,6,0)&gt;2,"High Risk Customer",IF(VLOOKUP(C22,'Overdue Credits'!$A:$F,6,0)&gt;0,"Medium Risk Customer","Low Risk Customer")),"Low Risk Customer")</f>
        <v>Medium Risk Customer</v>
      </c>
      <c r="AY22" s="74"/>
      <c r="AZ22" s="165"/>
    </row>
    <row r="23" spans="1:52" x14ac:dyDescent="0.35">
      <c r="A23" s="21">
        <v>15</v>
      </c>
      <c r="B23" s="122" t="s">
        <v>28</v>
      </c>
      <c r="C23" s="122" t="s">
        <v>724</v>
      </c>
      <c r="D23" s="122"/>
      <c r="E23" s="122" t="s">
        <v>725</v>
      </c>
      <c r="F23" s="122" t="s">
        <v>752</v>
      </c>
      <c r="G23" s="190">
        <f t="shared" si="0"/>
        <v>0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0</v>
      </c>
      <c r="AE23" s="23">
        <f t="shared" si="1"/>
        <v>0</v>
      </c>
      <c r="AF23" s="164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3">
        <f t="shared" si="2"/>
        <v>0</v>
      </c>
      <c r="AW23" s="24" t="str">
        <f t="shared" si="3"/>
        <v xml:space="preserve"> 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  <c r="AY23" s="74"/>
      <c r="AZ23" s="165"/>
    </row>
    <row r="24" spans="1:52" x14ac:dyDescent="0.35">
      <c r="A24" s="21">
        <v>16</v>
      </c>
      <c r="B24" s="122" t="s">
        <v>28</v>
      </c>
      <c r="C24" s="122" t="s">
        <v>938</v>
      </c>
      <c r="D24" s="122"/>
      <c r="E24" s="122" t="s">
        <v>939</v>
      </c>
      <c r="F24" s="122" t="s">
        <v>752</v>
      </c>
      <c r="G24" s="190">
        <f t="shared" si="0"/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0</v>
      </c>
      <c r="AE24" s="23">
        <f t="shared" si="1"/>
        <v>0</v>
      </c>
      <c r="AF24" s="164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3">
        <f t="shared" si="2"/>
        <v>0</v>
      </c>
      <c r="AW24" s="24" t="str">
        <f t="shared" si="3"/>
        <v xml:space="preserve"> 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  <c r="AY24" s="74"/>
      <c r="AZ24" s="165"/>
    </row>
    <row r="25" spans="1:52" x14ac:dyDescent="0.35">
      <c r="A25" s="21">
        <v>17</v>
      </c>
      <c r="B25" s="122" t="s">
        <v>28</v>
      </c>
      <c r="C25" s="122" t="s">
        <v>942</v>
      </c>
      <c r="D25" s="122"/>
      <c r="E25" s="122" t="s">
        <v>943</v>
      </c>
      <c r="F25" s="122" t="s">
        <v>752</v>
      </c>
      <c r="G25" s="190">
        <f t="shared" si="0"/>
        <v>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0</v>
      </c>
      <c r="AE25" s="23">
        <f t="shared" si="1"/>
        <v>0</v>
      </c>
      <c r="AF25" s="164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65"/>
      <c r="AS25" s="165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3">
        <f t="shared" si="2"/>
        <v>0</v>
      </c>
      <c r="AW25" s="24" t="str">
        <f t="shared" si="3"/>
        <v xml:space="preserve"> </v>
      </c>
      <c r="AX25" s="24" t="str">
        <f>IFERROR(IF(VLOOKUP(C25,'Overdue Credits'!$A:$F,6,0)&gt;2,"High Risk Customer",IF(VLOOKUP(C25,'Overdue Credits'!$A:$F,6,0)&gt;0,"Medium Risk Customer","Low Risk Customer")),"Low Risk Customer")</f>
        <v>Medium Risk Customer</v>
      </c>
      <c r="AY25" s="74"/>
      <c r="AZ25" s="165"/>
    </row>
    <row r="26" spans="1:52" x14ac:dyDescent="0.35">
      <c r="A26" s="21">
        <v>18</v>
      </c>
      <c r="B26" s="122" t="s">
        <v>28</v>
      </c>
      <c r="C26" s="122" t="s">
        <v>948</v>
      </c>
      <c r="D26" s="122"/>
      <c r="E26" s="122" t="s">
        <v>949</v>
      </c>
      <c r="F26" s="122" t="s">
        <v>752</v>
      </c>
      <c r="G26" s="190">
        <f t="shared" si="0"/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65"/>
      <c r="AS26" s="165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0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  <c r="AY26" s="74"/>
      <c r="AZ26" s="165"/>
    </row>
    <row r="27" spans="1:52" x14ac:dyDescent="0.35">
      <c r="A27" s="21">
        <v>19</v>
      </c>
      <c r="B27" s="122" t="s">
        <v>28</v>
      </c>
      <c r="C27" s="122" t="s">
        <v>940</v>
      </c>
      <c r="D27" s="122"/>
      <c r="E27" s="122" t="s">
        <v>941</v>
      </c>
      <c r="F27" s="122" t="s">
        <v>752</v>
      </c>
      <c r="G27" s="190">
        <f t="shared" si="0"/>
        <v>0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0</v>
      </c>
      <c r="AE27" s="23">
        <f t="shared" si="1"/>
        <v>0</v>
      </c>
      <c r="AF27" s="164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3">
        <f t="shared" si="2"/>
        <v>0</v>
      </c>
      <c r="AW27" s="24" t="str">
        <f t="shared" si="3"/>
        <v xml:space="preserve"> 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  <c r="AY27" s="74"/>
      <c r="AZ27" s="165"/>
    </row>
    <row r="28" spans="1:52" x14ac:dyDescent="0.35">
      <c r="A28" s="21">
        <v>20</v>
      </c>
      <c r="B28" s="122" t="s">
        <v>28</v>
      </c>
      <c r="C28" s="122" t="s">
        <v>946</v>
      </c>
      <c r="D28" s="122"/>
      <c r="E28" s="122" t="s">
        <v>947</v>
      </c>
      <c r="F28" s="122" t="s">
        <v>753</v>
      </c>
      <c r="G28" s="190">
        <f t="shared" si="0"/>
        <v>0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0</v>
      </c>
      <c r="AE28" s="23">
        <f t="shared" si="1"/>
        <v>0</v>
      </c>
      <c r="AF28" s="164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65"/>
      <c r="AS28" s="165"/>
      <c r="AT28" s="165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3">
        <f t="shared" si="2"/>
        <v>0</v>
      </c>
      <c r="AW28" s="24" t="str">
        <f t="shared" si="3"/>
        <v xml:space="preserve"> 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  <c r="AY28" s="74"/>
      <c r="AZ28" s="165"/>
    </row>
    <row r="29" spans="1:52" x14ac:dyDescent="0.35">
      <c r="A29" s="21">
        <v>21</v>
      </c>
      <c r="B29" s="122" t="s">
        <v>28</v>
      </c>
      <c r="C29" s="122" t="s">
        <v>944</v>
      </c>
      <c r="D29" s="122"/>
      <c r="E29" s="122" t="s">
        <v>945</v>
      </c>
      <c r="F29" s="122" t="s">
        <v>753</v>
      </c>
      <c r="G29" s="190">
        <f t="shared" si="0"/>
        <v>0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0</v>
      </c>
      <c r="AE29" s="23">
        <f t="shared" si="1"/>
        <v>0</v>
      </c>
      <c r="AF29" s="164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3">
        <f t="shared" si="2"/>
        <v>0</v>
      </c>
      <c r="AW29" s="24" t="str">
        <f t="shared" si="3"/>
        <v xml:space="preserve"> </v>
      </c>
      <c r="AX29" s="24" t="str">
        <f>IFERROR(IF(VLOOKUP(C29,'Overdue Credits'!$A:$F,6,0)&gt;2,"High Risk Customer",IF(VLOOKUP(C29,'Overdue Credits'!$A:$F,6,0)&gt;0,"Medium Risk Customer","Low Risk Customer")),"Low Risk Customer")</f>
        <v>Low Risk Customer</v>
      </c>
      <c r="AY29" s="74"/>
      <c r="AZ29" s="165"/>
    </row>
    <row r="30" spans="1:52" x14ac:dyDescent="0.35">
      <c r="A30" s="21">
        <v>22</v>
      </c>
      <c r="B30" s="122" t="s">
        <v>28</v>
      </c>
      <c r="C30" s="122" t="s">
        <v>950</v>
      </c>
      <c r="D30" s="122"/>
      <c r="E30" s="122" t="s">
        <v>951</v>
      </c>
      <c r="F30" s="122" t="s">
        <v>752</v>
      </c>
      <c r="G30" s="190">
        <f t="shared" si="0"/>
        <v>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0</v>
      </c>
      <c r="AE30" s="23">
        <f t="shared" si="1"/>
        <v>0</v>
      </c>
      <c r="AF30" s="164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0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  <c r="AY30" s="74"/>
      <c r="AZ30" s="165"/>
    </row>
    <row r="31" spans="1:52" x14ac:dyDescent="0.35">
      <c r="A31" s="21">
        <v>23</v>
      </c>
      <c r="B31" s="122" t="s">
        <v>28</v>
      </c>
      <c r="C31" s="122" t="s">
        <v>936</v>
      </c>
      <c r="D31" s="122"/>
      <c r="E31" s="122" t="s">
        <v>937</v>
      </c>
      <c r="F31" s="122" t="s">
        <v>753</v>
      </c>
      <c r="G31" s="190">
        <f t="shared" si="0"/>
        <v>0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0</v>
      </c>
      <c r="AE31" s="23">
        <f t="shared" si="1"/>
        <v>0</v>
      </c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0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  <c r="AY31" s="74"/>
      <c r="AZ31" s="165"/>
    </row>
    <row r="32" spans="1:52" x14ac:dyDescent="0.35">
      <c r="A32" s="21">
        <v>24</v>
      </c>
      <c r="B32" s="122" t="s">
        <v>28</v>
      </c>
      <c r="C32" s="122" t="s">
        <v>1402</v>
      </c>
      <c r="D32" s="122"/>
      <c r="E32" s="122" t="s">
        <v>1403</v>
      </c>
      <c r="F32" s="122" t="s">
        <v>753</v>
      </c>
      <c r="G32" s="190">
        <f t="shared" si="0"/>
        <v>0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0</v>
      </c>
      <c r="AE32" s="23">
        <f t="shared" si="1"/>
        <v>0</v>
      </c>
      <c r="AF32" s="164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0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  <c r="AY32" s="74"/>
      <c r="AZ32" s="165"/>
    </row>
    <row r="33" spans="1:52" x14ac:dyDescent="0.35">
      <c r="A33" s="21">
        <v>25</v>
      </c>
      <c r="B33" s="122" t="s">
        <v>28</v>
      </c>
      <c r="C33" s="122" t="s">
        <v>1404</v>
      </c>
      <c r="D33" s="122" t="s">
        <v>1314</v>
      </c>
      <c r="E33" s="122" t="s">
        <v>1405</v>
      </c>
      <c r="F33" s="122" t="s">
        <v>753</v>
      </c>
      <c r="G33" s="190">
        <f t="shared" si="0"/>
        <v>0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0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  <c r="AY33" s="74"/>
      <c r="AZ33" s="165"/>
    </row>
    <row r="34" spans="1:52" x14ac:dyDescent="0.35">
      <c r="A34" s="21">
        <v>26</v>
      </c>
      <c r="B34" s="122" t="s">
        <v>29</v>
      </c>
      <c r="C34" s="122" t="s">
        <v>1226</v>
      </c>
      <c r="D34" s="122"/>
      <c r="E34" s="122" t="s">
        <v>1230</v>
      </c>
      <c r="F34" s="122" t="s">
        <v>61</v>
      </c>
      <c r="G34" s="190">
        <f t="shared" si="0"/>
        <v>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0</v>
      </c>
      <c r="AE34" s="23">
        <f t="shared" si="1"/>
        <v>0</v>
      </c>
      <c r="AF34" s="164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3">
        <f t="shared" si="2"/>
        <v>0</v>
      </c>
      <c r="AW34" s="24" t="str">
        <f t="shared" si="3"/>
        <v xml:space="preserve"> 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  <c r="AY34" s="74"/>
      <c r="AZ34" s="165"/>
    </row>
    <row r="35" spans="1:52" x14ac:dyDescent="0.35">
      <c r="A35" s="21">
        <v>27</v>
      </c>
      <c r="B35" s="122" t="s">
        <v>29</v>
      </c>
      <c r="C35" s="122" t="s">
        <v>1227</v>
      </c>
      <c r="D35" s="122"/>
      <c r="E35" s="122" t="s">
        <v>1231</v>
      </c>
      <c r="F35" s="122" t="s">
        <v>753</v>
      </c>
      <c r="G35" s="190">
        <f t="shared" si="0"/>
        <v>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  <c r="AY35" s="74"/>
      <c r="AZ35" s="165"/>
    </row>
    <row r="36" spans="1:52" x14ac:dyDescent="0.35">
      <c r="A36" s="21">
        <v>28</v>
      </c>
      <c r="B36" s="122" t="s">
        <v>29</v>
      </c>
      <c r="C36" s="122" t="s">
        <v>1228</v>
      </c>
      <c r="D36" s="122"/>
      <c r="E36" s="122" t="s">
        <v>1232</v>
      </c>
      <c r="F36" s="122" t="s">
        <v>753</v>
      </c>
      <c r="G36" s="190">
        <f t="shared" si="0"/>
        <v>0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0</v>
      </c>
      <c r="AE36" s="23">
        <f t="shared" si="1"/>
        <v>0</v>
      </c>
      <c r="AF36" s="164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3">
        <f t="shared" si="2"/>
        <v>0</v>
      </c>
      <c r="AW36" s="24" t="str">
        <f t="shared" si="3"/>
        <v xml:space="preserve"> </v>
      </c>
      <c r="AX36" s="24" t="str">
        <f>IFERROR(IF(VLOOKUP(C36,'Overdue Credits'!$A:$F,6,0)&gt;2,"High Risk Customer",IF(VLOOKUP(C36,'Overdue Credits'!$A:$F,6,0)&gt;0,"Medium Risk Customer","Low Risk Customer")),"Low Risk Customer")</f>
        <v>Low Risk Customer</v>
      </c>
      <c r="AY36" s="74"/>
      <c r="AZ36" s="165"/>
    </row>
    <row r="37" spans="1:52" x14ac:dyDescent="0.35">
      <c r="A37" s="21">
        <v>29</v>
      </c>
      <c r="B37" s="122" t="s">
        <v>29</v>
      </c>
      <c r="C37" s="122" t="s">
        <v>1229</v>
      </c>
      <c r="D37" s="122"/>
      <c r="E37" s="122" t="s">
        <v>1233</v>
      </c>
      <c r="F37" s="122" t="s">
        <v>61</v>
      </c>
      <c r="G37" s="190">
        <f t="shared" si="0"/>
        <v>0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0</v>
      </c>
      <c r="AE37" s="23">
        <f t="shared" si="1"/>
        <v>0</v>
      </c>
      <c r="AF37" s="164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3">
        <f t="shared" si="2"/>
        <v>0</v>
      </c>
      <c r="AW37" s="24" t="str">
        <f t="shared" si="3"/>
        <v xml:space="preserve"> 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  <c r="AY37" s="74"/>
      <c r="AZ37" s="165"/>
    </row>
    <row r="38" spans="1:52" x14ac:dyDescent="0.35">
      <c r="A38" s="21">
        <v>30</v>
      </c>
      <c r="B38" s="122" t="s">
        <v>29</v>
      </c>
      <c r="C38" s="122" t="s">
        <v>987</v>
      </c>
      <c r="D38" s="122"/>
      <c r="E38" s="122" t="s">
        <v>1234</v>
      </c>
      <c r="F38" s="122" t="s">
        <v>753</v>
      </c>
      <c r="G38" s="190">
        <f t="shared" si="0"/>
        <v>0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0</v>
      </c>
      <c r="AE38" s="23">
        <f t="shared" si="1"/>
        <v>0</v>
      </c>
      <c r="AF38" s="164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  <c r="AY38" s="74"/>
      <c r="AZ38" s="165"/>
    </row>
    <row r="39" spans="1:52" x14ac:dyDescent="0.35">
      <c r="A39" s="21">
        <v>31</v>
      </c>
      <c r="B39" s="122" t="s">
        <v>29</v>
      </c>
      <c r="C39" s="122" t="s">
        <v>264</v>
      </c>
      <c r="D39" s="122"/>
      <c r="E39" s="122" t="s">
        <v>265</v>
      </c>
      <c r="F39" s="122" t="s">
        <v>752</v>
      </c>
      <c r="G39" s="190">
        <f t="shared" si="0"/>
        <v>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  <c r="AY39" s="74"/>
      <c r="AZ39" s="165"/>
    </row>
    <row r="40" spans="1:52" x14ac:dyDescent="0.35">
      <c r="A40" s="21">
        <v>32</v>
      </c>
      <c r="B40" s="122" t="s">
        <v>29</v>
      </c>
      <c r="C40" s="122" t="s">
        <v>957</v>
      </c>
      <c r="D40" s="122"/>
      <c r="E40" s="122" t="s">
        <v>958</v>
      </c>
      <c r="F40" s="122" t="s">
        <v>753</v>
      </c>
      <c r="G40" s="190">
        <f t="shared" si="0"/>
        <v>0</v>
      </c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29"/>
      <c r="U40" s="72"/>
      <c r="V40" s="29"/>
      <c r="W40" s="72"/>
      <c r="X40" s="72"/>
      <c r="Y40" s="29"/>
      <c r="Z40" s="29"/>
      <c r="AA40" s="29"/>
      <c r="AB40" s="72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  <c r="AY40" s="74"/>
      <c r="AZ40" s="165"/>
    </row>
    <row r="41" spans="1:52" x14ac:dyDescent="0.35">
      <c r="A41" s="21">
        <v>33</v>
      </c>
      <c r="B41" s="122" t="s">
        <v>29</v>
      </c>
      <c r="C41" s="122" t="s">
        <v>975</v>
      </c>
      <c r="D41" s="122"/>
      <c r="E41" s="122" t="s">
        <v>976</v>
      </c>
      <c r="F41" s="122" t="s">
        <v>753</v>
      </c>
      <c r="G41" s="190">
        <f t="shared" ref="G41:G104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72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72" si="6">AC41*0.35</f>
        <v>0</v>
      </c>
      <c r="AW41" s="24" t="str">
        <f t="shared" ref="AW41:AW72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  <c r="AY41" s="74"/>
      <c r="AZ41" s="165"/>
    </row>
    <row r="42" spans="1:52" x14ac:dyDescent="0.35">
      <c r="A42" s="21">
        <v>34</v>
      </c>
      <c r="B42" s="122" t="s">
        <v>29</v>
      </c>
      <c r="C42" s="122" t="s">
        <v>981</v>
      </c>
      <c r="D42" s="122"/>
      <c r="E42" s="122" t="s">
        <v>982</v>
      </c>
      <c r="F42" s="122" t="s">
        <v>753</v>
      </c>
      <c r="G42" s="190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  <c r="AY42" s="74"/>
      <c r="AZ42" s="165"/>
    </row>
    <row r="43" spans="1:52" x14ac:dyDescent="0.35">
      <c r="A43" s="21">
        <v>35</v>
      </c>
      <c r="B43" s="122" t="s">
        <v>29</v>
      </c>
      <c r="C43" s="122" t="s">
        <v>977</v>
      </c>
      <c r="D43" s="122"/>
      <c r="E43" s="122" t="s">
        <v>978</v>
      </c>
      <c r="F43" s="122" t="s">
        <v>753</v>
      </c>
      <c r="G43" s="190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4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  <c r="AY43" s="74"/>
      <c r="AZ43" s="165"/>
    </row>
    <row r="44" spans="1:52" x14ac:dyDescent="0.35">
      <c r="A44" s="21">
        <v>36</v>
      </c>
      <c r="B44" s="122" t="s">
        <v>29</v>
      </c>
      <c r="C44" s="122" t="s">
        <v>955</v>
      </c>
      <c r="D44" s="122"/>
      <c r="E44" s="122" t="s">
        <v>956</v>
      </c>
      <c r="F44" s="122" t="s">
        <v>753</v>
      </c>
      <c r="G44" s="190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64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  <c r="AY44" s="74"/>
      <c r="AZ44" s="165"/>
    </row>
    <row r="45" spans="1:52" x14ac:dyDescent="0.35">
      <c r="A45" s="21">
        <v>37</v>
      </c>
      <c r="B45" s="122" t="s">
        <v>29</v>
      </c>
      <c r="C45" s="122" t="s">
        <v>967</v>
      </c>
      <c r="D45" s="122"/>
      <c r="E45" s="122" t="s">
        <v>968</v>
      </c>
      <c r="F45" s="122" t="s">
        <v>753</v>
      </c>
      <c r="G45" s="190">
        <f t="shared" si="4"/>
        <v>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64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  <c r="AY45" s="74"/>
      <c r="AZ45" s="165"/>
    </row>
    <row r="46" spans="1:52" x14ac:dyDescent="0.35">
      <c r="A46" s="21">
        <v>38</v>
      </c>
      <c r="B46" s="122" t="s">
        <v>29</v>
      </c>
      <c r="C46" s="122" t="s">
        <v>973</v>
      </c>
      <c r="D46" s="122"/>
      <c r="E46" s="122" t="s">
        <v>974</v>
      </c>
      <c r="F46" s="122" t="s">
        <v>753</v>
      </c>
      <c r="G46" s="190">
        <f t="shared" si="4"/>
        <v>0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  <c r="AY46" s="74"/>
      <c r="AZ46" s="165"/>
    </row>
    <row r="47" spans="1:52" x14ac:dyDescent="0.35">
      <c r="A47" s="21">
        <v>39</v>
      </c>
      <c r="B47" s="122" t="s">
        <v>29</v>
      </c>
      <c r="C47" s="122" t="s">
        <v>296</v>
      </c>
      <c r="D47" s="122"/>
      <c r="E47" s="122" t="s">
        <v>297</v>
      </c>
      <c r="F47" s="122" t="s">
        <v>752</v>
      </c>
      <c r="G47" s="190">
        <f t="shared" si="4"/>
        <v>0</v>
      </c>
      <c r="H47" s="192"/>
      <c r="I47" s="192"/>
      <c r="J47" s="192"/>
      <c r="K47" s="192"/>
      <c r="L47" s="192"/>
      <c r="M47" s="192"/>
      <c r="N47" s="192"/>
      <c r="O47" s="192"/>
      <c r="P47" s="29"/>
      <c r="Q47" s="72"/>
      <c r="R47" s="72"/>
      <c r="S47" s="72"/>
      <c r="T47" s="72"/>
      <c r="U47" s="72"/>
      <c r="V47" s="192"/>
      <c r="W47" s="192"/>
      <c r="X47" s="192"/>
      <c r="Y47" s="192"/>
      <c r="Z47" s="72"/>
      <c r="AA47" s="72"/>
      <c r="AB47" s="72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Medium Risk Customer</v>
      </c>
      <c r="AY47" s="74"/>
      <c r="AZ47" s="165"/>
    </row>
    <row r="48" spans="1:52" x14ac:dyDescent="0.35">
      <c r="A48" s="21">
        <v>40</v>
      </c>
      <c r="B48" s="122" t="s">
        <v>29</v>
      </c>
      <c r="C48" s="122" t="s">
        <v>266</v>
      </c>
      <c r="D48" s="122"/>
      <c r="E48" s="122" t="s">
        <v>267</v>
      </c>
      <c r="F48" s="122" t="s">
        <v>752</v>
      </c>
      <c r="G48" s="190">
        <f t="shared" si="4"/>
        <v>0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4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  <c r="AY48" s="74"/>
      <c r="AZ48" s="165"/>
    </row>
    <row r="49" spans="1:52" x14ac:dyDescent="0.35">
      <c r="A49" s="21">
        <v>41</v>
      </c>
      <c r="B49" s="122" t="s">
        <v>29</v>
      </c>
      <c r="C49" s="122" t="s">
        <v>971</v>
      </c>
      <c r="D49" s="122"/>
      <c r="E49" s="122" t="s">
        <v>972</v>
      </c>
      <c r="F49" s="122" t="s">
        <v>753</v>
      </c>
      <c r="G49" s="190">
        <f t="shared" si="4"/>
        <v>0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  <c r="AY49" s="74"/>
      <c r="AZ49" s="165"/>
    </row>
    <row r="50" spans="1:52" x14ac:dyDescent="0.35">
      <c r="A50" s="21">
        <v>42</v>
      </c>
      <c r="B50" s="122" t="s">
        <v>29</v>
      </c>
      <c r="C50" s="122" t="s">
        <v>959</v>
      </c>
      <c r="D50" s="122"/>
      <c r="E50" s="122" t="s">
        <v>960</v>
      </c>
      <c r="F50" s="122" t="s">
        <v>753</v>
      </c>
      <c r="G50" s="190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  <c r="AY50" s="74"/>
      <c r="AZ50" s="165"/>
    </row>
    <row r="51" spans="1:52" x14ac:dyDescent="0.35">
      <c r="A51" s="21">
        <v>43</v>
      </c>
      <c r="B51" s="122" t="s">
        <v>29</v>
      </c>
      <c r="C51" s="122" t="s">
        <v>983</v>
      </c>
      <c r="D51" s="122"/>
      <c r="E51" s="122" t="s">
        <v>984</v>
      </c>
      <c r="F51" s="122" t="s">
        <v>753</v>
      </c>
      <c r="G51" s="190">
        <f t="shared" si="4"/>
        <v>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  <c r="AY51" s="74"/>
      <c r="AZ51" s="165"/>
    </row>
    <row r="52" spans="1:52" x14ac:dyDescent="0.35">
      <c r="A52" s="21">
        <v>44</v>
      </c>
      <c r="B52" s="122" t="s">
        <v>29</v>
      </c>
      <c r="C52" s="122" t="s">
        <v>961</v>
      </c>
      <c r="D52" s="122"/>
      <c r="E52" s="122" t="s">
        <v>962</v>
      </c>
      <c r="F52" s="122" t="s">
        <v>753</v>
      </c>
      <c r="G52" s="190">
        <f t="shared" si="4"/>
        <v>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  <c r="AY52" s="74"/>
      <c r="AZ52" s="165"/>
    </row>
    <row r="53" spans="1:52" x14ac:dyDescent="0.35">
      <c r="A53" s="21">
        <v>45</v>
      </c>
      <c r="B53" s="122" t="s">
        <v>29</v>
      </c>
      <c r="C53" s="122" t="s">
        <v>985</v>
      </c>
      <c r="D53" s="122"/>
      <c r="E53" s="122" t="s">
        <v>986</v>
      </c>
      <c r="F53" s="122" t="s">
        <v>753</v>
      </c>
      <c r="G53" s="190">
        <f t="shared" si="4"/>
        <v>0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Medium Risk Customer</v>
      </c>
      <c r="AY53" s="74"/>
      <c r="AZ53" s="165"/>
    </row>
    <row r="54" spans="1:52" x14ac:dyDescent="0.35">
      <c r="A54" s="21">
        <v>46</v>
      </c>
      <c r="B54" s="122" t="s">
        <v>29</v>
      </c>
      <c r="C54" s="122" t="s">
        <v>969</v>
      </c>
      <c r="D54" s="122"/>
      <c r="E54" s="122" t="s">
        <v>970</v>
      </c>
      <c r="F54" s="122" t="s">
        <v>753</v>
      </c>
      <c r="G54" s="190">
        <f t="shared" si="4"/>
        <v>0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64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  <c r="AY54" s="74"/>
      <c r="AZ54" s="165"/>
    </row>
    <row r="55" spans="1:52" x14ac:dyDescent="0.35">
      <c r="A55" s="21">
        <v>47</v>
      </c>
      <c r="B55" s="122" t="s">
        <v>29</v>
      </c>
      <c r="C55" s="122" t="s">
        <v>979</v>
      </c>
      <c r="D55" s="122"/>
      <c r="E55" s="122" t="s">
        <v>980</v>
      </c>
      <c r="F55" s="122" t="s">
        <v>753</v>
      </c>
      <c r="G55" s="190">
        <f t="shared" si="4"/>
        <v>0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  <c r="AY55" s="74"/>
      <c r="AZ55" s="165"/>
    </row>
    <row r="56" spans="1:52" x14ac:dyDescent="0.35">
      <c r="A56" s="21">
        <v>48</v>
      </c>
      <c r="B56" s="122" t="s">
        <v>29</v>
      </c>
      <c r="C56" s="122" t="s">
        <v>965</v>
      </c>
      <c r="D56" s="122"/>
      <c r="E56" s="122" t="s">
        <v>966</v>
      </c>
      <c r="F56" s="122" t="s">
        <v>753</v>
      </c>
      <c r="G56" s="190">
        <f t="shared" si="4"/>
        <v>0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  <c r="AY56" s="74"/>
      <c r="AZ56" s="165"/>
    </row>
    <row r="57" spans="1:52" x14ac:dyDescent="0.35">
      <c r="A57" s="21">
        <v>49</v>
      </c>
      <c r="B57" s="122" t="s">
        <v>29</v>
      </c>
      <c r="C57" s="122" t="s">
        <v>963</v>
      </c>
      <c r="D57" s="122"/>
      <c r="E57" s="122" t="s">
        <v>964</v>
      </c>
      <c r="F57" s="122" t="s">
        <v>753</v>
      </c>
      <c r="G57" s="190">
        <f t="shared" si="4"/>
        <v>0</v>
      </c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  <c r="AY57" s="74"/>
      <c r="AZ57" s="165"/>
    </row>
    <row r="58" spans="1:52" x14ac:dyDescent="0.35">
      <c r="A58" s="21">
        <v>50</v>
      </c>
      <c r="B58" s="122" t="s">
        <v>29</v>
      </c>
      <c r="C58" s="122" t="s">
        <v>1384</v>
      </c>
      <c r="D58" s="122"/>
      <c r="E58" s="122" t="s">
        <v>1385</v>
      </c>
      <c r="F58" s="122" t="s">
        <v>752</v>
      </c>
      <c r="G58" s="190">
        <f t="shared" si="4"/>
        <v>0</v>
      </c>
      <c r="H58" s="123"/>
      <c r="I58" s="123"/>
      <c r="J58" s="123"/>
      <c r="K58" s="123"/>
      <c r="L58" s="123"/>
      <c r="M58" s="123"/>
      <c r="N58" s="29"/>
      <c r="O58" s="123"/>
      <c r="P58" s="29"/>
      <c r="Q58" s="29"/>
      <c r="R58" s="29"/>
      <c r="S58" s="29"/>
      <c r="T58" s="29"/>
      <c r="U58" s="29"/>
      <c r="V58" s="29"/>
      <c r="W58" s="29"/>
      <c r="X58" s="123"/>
      <c r="Y58" s="123"/>
      <c r="Z58" s="123"/>
      <c r="AA58" s="123"/>
      <c r="AB58" s="123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  <c r="AY58" s="74"/>
      <c r="AZ58" s="165"/>
    </row>
    <row r="59" spans="1:52" x14ac:dyDescent="0.35">
      <c r="A59" s="21">
        <v>51</v>
      </c>
      <c r="B59" s="122" t="s">
        <v>29</v>
      </c>
      <c r="C59" s="122" t="s">
        <v>1386</v>
      </c>
      <c r="D59" s="122"/>
      <c r="E59" s="122" t="s">
        <v>1387</v>
      </c>
      <c r="F59" s="122" t="s">
        <v>753</v>
      </c>
      <c r="G59" s="190">
        <f t="shared" si="4"/>
        <v>0</v>
      </c>
      <c r="H59" s="124"/>
      <c r="I59" s="124"/>
      <c r="J59" s="124"/>
      <c r="K59" s="124"/>
      <c r="L59" s="124"/>
      <c r="M59" s="124"/>
      <c r="N59" s="124"/>
      <c r="O59" s="124"/>
      <c r="P59" s="124"/>
      <c r="Q59" s="29"/>
      <c r="R59" s="29"/>
      <c r="S59" s="29"/>
      <c r="T59" s="29"/>
      <c r="U59" s="29"/>
      <c r="V59" s="124"/>
      <c r="W59" s="124"/>
      <c r="X59" s="124"/>
      <c r="Y59" s="124"/>
      <c r="Z59" s="124"/>
      <c r="AA59" s="124"/>
      <c r="AB59" s="124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  <c r="AY59" s="74"/>
      <c r="AZ59" s="165"/>
    </row>
    <row r="60" spans="1:52" x14ac:dyDescent="0.35">
      <c r="A60" s="21">
        <v>52</v>
      </c>
      <c r="B60" s="122" t="s">
        <v>29</v>
      </c>
      <c r="C60" s="122" t="s">
        <v>1388</v>
      </c>
      <c r="D60" s="122" t="s">
        <v>1314</v>
      </c>
      <c r="E60" s="122" t="s">
        <v>1389</v>
      </c>
      <c r="F60" s="122" t="s">
        <v>753</v>
      </c>
      <c r="G60" s="190">
        <f t="shared" si="4"/>
        <v>0</v>
      </c>
      <c r="H60" s="124"/>
      <c r="I60" s="124"/>
      <c r="J60" s="124"/>
      <c r="K60" s="124"/>
      <c r="L60" s="124"/>
      <c r="M60" s="124"/>
      <c r="N60" s="124"/>
      <c r="O60" s="124"/>
      <c r="P60" s="29"/>
      <c r="Q60" s="29"/>
      <c r="R60" s="29"/>
      <c r="S60" s="29"/>
      <c r="T60" s="29"/>
      <c r="U60" s="29"/>
      <c r="V60" s="29"/>
      <c r="W60" s="29"/>
      <c r="X60" s="124"/>
      <c r="Y60" s="124"/>
      <c r="Z60" s="124"/>
      <c r="AA60" s="124"/>
      <c r="AB60" s="124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  <c r="AY60" s="74"/>
      <c r="AZ60" s="165"/>
    </row>
    <row r="61" spans="1:52" x14ac:dyDescent="0.35">
      <c r="A61" s="21">
        <v>53</v>
      </c>
      <c r="B61" s="122" t="s">
        <v>29</v>
      </c>
      <c r="C61" s="122" t="s">
        <v>1390</v>
      </c>
      <c r="D61" s="122"/>
      <c r="E61" s="122" t="s">
        <v>1391</v>
      </c>
      <c r="F61" s="122" t="s">
        <v>753</v>
      </c>
      <c r="G61" s="190">
        <f t="shared" si="4"/>
        <v>0</v>
      </c>
      <c r="H61" s="124"/>
      <c r="I61" s="124"/>
      <c r="J61" s="124"/>
      <c r="K61" s="124"/>
      <c r="L61" s="124"/>
      <c r="M61" s="124"/>
      <c r="N61" s="124"/>
      <c r="O61" s="124"/>
      <c r="P61" s="124"/>
      <c r="Q61" s="29"/>
      <c r="R61" s="29"/>
      <c r="S61" s="29"/>
      <c r="T61" s="29"/>
      <c r="U61" s="29"/>
      <c r="V61" s="124"/>
      <c r="W61" s="124"/>
      <c r="X61" s="124"/>
      <c r="Y61" s="124"/>
      <c r="Z61" s="124"/>
      <c r="AA61" s="124"/>
      <c r="AB61" s="124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  <c r="AY61" s="74"/>
      <c r="AZ61" s="165"/>
    </row>
    <row r="62" spans="1:52" x14ac:dyDescent="0.35">
      <c r="A62" s="21">
        <v>54</v>
      </c>
      <c r="B62" s="122" t="s">
        <v>29</v>
      </c>
      <c r="C62" s="122" t="s">
        <v>1513</v>
      </c>
      <c r="D62" s="122" t="s">
        <v>1314</v>
      </c>
      <c r="E62" s="122" t="s">
        <v>1514</v>
      </c>
      <c r="F62" s="122" t="s">
        <v>752</v>
      </c>
      <c r="G62" s="190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  <c r="AY62" s="74"/>
      <c r="AZ62" s="165"/>
    </row>
    <row r="63" spans="1:52" x14ac:dyDescent="0.35">
      <c r="A63" s="21">
        <v>55</v>
      </c>
      <c r="B63" s="122" t="s">
        <v>27</v>
      </c>
      <c r="C63" s="122" t="s">
        <v>1235</v>
      </c>
      <c r="D63" s="122"/>
      <c r="E63" s="122" t="s">
        <v>1250</v>
      </c>
      <c r="F63" s="122" t="s">
        <v>753</v>
      </c>
      <c r="G63" s="190">
        <f t="shared" si="4"/>
        <v>0</v>
      </c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  <c r="AY63" s="74"/>
      <c r="AZ63" s="165"/>
    </row>
    <row r="64" spans="1:52" x14ac:dyDescent="0.35">
      <c r="A64" s="21">
        <v>56</v>
      </c>
      <c r="B64" s="122" t="s">
        <v>27</v>
      </c>
      <c r="C64" s="122" t="s">
        <v>1236</v>
      </c>
      <c r="D64" s="122"/>
      <c r="E64" s="122" t="s">
        <v>1251</v>
      </c>
      <c r="F64" s="122" t="s">
        <v>753</v>
      </c>
      <c r="G64" s="190">
        <f t="shared" si="4"/>
        <v>0</v>
      </c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3">
        <f>(VLOOKUP($H$8,Prices[],2,FALSE)*H64)+(VLOOKUP($I$8,Prices[],2,FALSE)*I64)+(VLOOKUP($J$8,Prices[],2,FALSE)*J64)+(VLOOKUP($K$8,Prices[],2,FALSE)*K64)+(VLOOKUP($L$8,Prices[],2,FALSE)*L64)+(VLOOKUP($M$8,Prices[],2,FALSE)*M64)+(VLOOKUP($N$8,Prices[],2,FALSE)*N64)+(VLOOKUP($T$8,Prices[],2,FALSE)*T64)+(VLOOKUP($U$8,Prices[],2,FALSE)*U64)+(VLOOKUP($V$8,Prices[],2,FALSE)*V64)+(VLOOKUP($W$8,Prices[],2,FALSE)*W64)+(VLOOKUP($X$8,Prices[],2,FALSE)*X64)+(VLOOKUP($Y$8,Prices[],2,FALSE)*Y64)+(VLOOKUP($Z$8,Prices[],2,FALSE)*Z64)+(VLOOKUP($AB$8,Prices[],2,FALSE)*AB64)+(VLOOKUP($O$8,Prices[],2,FALSE)*O64)+(VLOOKUP($P$8,Prices[],2,FALSE)*P64)+(VLOOKUP($Q$8,Prices[],2,FALSE)*Q64)+(VLOOKUP($R$8,Prices[],2,FALSE)*R64)+(VLOOKUP($AA$8,Prices[],2,FALSE)*AA64)+(VLOOKUP($S$8,Prices[],2,FALSE)*S64)</f>
        <v>0</v>
      </c>
      <c r="AE64" s="23">
        <f t="shared" si="5"/>
        <v>0</v>
      </c>
      <c r="AF64" s="164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65"/>
      <c r="AS64" s="165"/>
      <c r="AT64" s="165"/>
      <c r="AU64" s="23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3">
        <f t="shared" si="6"/>
        <v>0</v>
      </c>
      <c r="AW64" s="24" t="str">
        <f t="shared" si="7"/>
        <v xml:space="preserve"> </v>
      </c>
      <c r="AX64" s="24" t="str">
        <f>IFERROR(IF(VLOOKUP(C64,'Overdue Credits'!$A:$F,6,0)&gt;2,"High Risk Customer",IF(VLOOKUP(C64,'Overdue Credits'!$A:$F,6,0)&gt;0,"Medium Risk Customer","Low Risk Customer")),"Low Risk Customer")</f>
        <v>Low Risk Customer</v>
      </c>
      <c r="AY64" s="74"/>
      <c r="AZ64" s="165"/>
    </row>
    <row r="65" spans="1:52" x14ac:dyDescent="0.35">
      <c r="A65" s="21">
        <v>57</v>
      </c>
      <c r="B65" s="122" t="s">
        <v>27</v>
      </c>
      <c r="C65" s="122" t="s">
        <v>1237</v>
      </c>
      <c r="D65" s="122"/>
      <c r="E65" s="122" t="s">
        <v>1252</v>
      </c>
      <c r="F65" s="122" t="s">
        <v>753</v>
      </c>
      <c r="G65" s="190">
        <f t="shared" si="4"/>
        <v>0</v>
      </c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3">
        <f>(VLOOKUP($H$8,Prices[],2,FALSE)*H65)+(VLOOKUP($I$8,Prices[],2,FALSE)*I65)+(VLOOKUP($J$8,Prices[],2,FALSE)*J65)+(VLOOKUP($K$8,Prices[],2,FALSE)*K65)+(VLOOKUP($L$8,Prices[],2,FALSE)*L65)+(VLOOKUP($M$8,Prices[],2,FALSE)*M65)+(VLOOKUP($N$8,Prices[],2,FALSE)*N65)+(VLOOKUP($T$8,Prices[],2,FALSE)*T65)+(VLOOKUP($U$8,Prices[],2,FALSE)*U65)+(VLOOKUP($V$8,Prices[],2,FALSE)*V65)+(VLOOKUP($W$8,Prices[],2,FALSE)*W65)+(VLOOKUP($X$8,Prices[],2,FALSE)*X65)+(VLOOKUP($Y$8,Prices[],2,FALSE)*Y65)+(VLOOKUP($Z$8,Prices[],2,FALSE)*Z65)+(VLOOKUP($AB$8,Prices[],2,FALSE)*AB65)+(VLOOKUP($O$8,Prices[],2,FALSE)*O65)+(VLOOKUP($P$8,Prices[],2,FALSE)*P65)+(VLOOKUP($Q$8,Prices[],2,FALSE)*Q65)+(VLOOKUP($R$8,Prices[],2,FALSE)*R65)+(VLOOKUP($AA$8,Prices[],2,FALSE)*AA65)+(VLOOKUP($S$8,Prices[],2,FALSE)*S65)</f>
        <v>0</v>
      </c>
      <c r="AE65" s="23">
        <f t="shared" si="5"/>
        <v>0</v>
      </c>
      <c r="AF65" s="164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65"/>
      <c r="AS65" s="165"/>
      <c r="AT65" s="165"/>
      <c r="AU65" s="23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3">
        <f t="shared" si="6"/>
        <v>0</v>
      </c>
      <c r="AW65" s="24" t="str">
        <f t="shared" si="7"/>
        <v xml:space="preserve"> </v>
      </c>
      <c r="AX65" s="24" t="str">
        <f>IFERROR(IF(VLOOKUP(C65,'Overdue Credits'!$A:$F,6,0)&gt;2,"High Risk Customer",IF(VLOOKUP(C65,'Overdue Credits'!$A:$F,6,0)&gt;0,"Medium Risk Customer","Low Risk Customer")),"Low Risk Customer")</f>
        <v>Low Risk Customer</v>
      </c>
      <c r="AY65" s="74"/>
      <c r="AZ65" s="165"/>
    </row>
    <row r="66" spans="1:52" x14ac:dyDescent="0.35">
      <c r="A66" s="21">
        <v>58</v>
      </c>
      <c r="B66" s="122" t="s">
        <v>27</v>
      </c>
      <c r="C66" s="122" t="s">
        <v>1238</v>
      </c>
      <c r="D66" s="122"/>
      <c r="E66" s="122" t="s">
        <v>1253</v>
      </c>
      <c r="F66" s="122" t="s">
        <v>61</v>
      </c>
      <c r="G66" s="190">
        <f t="shared" si="4"/>
        <v>0</v>
      </c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3">
        <f>(VLOOKUP($H$8,Prices[],2,FALSE)*H66)+(VLOOKUP($I$8,Prices[],2,FALSE)*I66)+(VLOOKUP($J$8,Prices[],2,FALSE)*J66)+(VLOOKUP($K$8,Prices[],2,FALSE)*K66)+(VLOOKUP($L$8,Prices[],2,FALSE)*L66)+(VLOOKUP($M$8,Prices[],2,FALSE)*M66)+(VLOOKUP($N$8,Prices[],2,FALSE)*N66)+(VLOOKUP($T$8,Prices[],2,FALSE)*T66)+(VLOOKUP($U$8,Prices[],2,FALSE)*U66)+(VLOOKUP($V$8,Prices[],2,FALSE)*V66)+(VLOOKUP($W$8,Prices[],2,FALSE)*W66)+(VLOOKUP($X$8,Prices[],2,FALSE)*X66)+(VLOOKUP($Y$8,Prices[],2,FALSE)*Y66)+(VLOOKUP($Z$8,Prices[],2,FALSE)*Z66)+(VLOOKUP($AB$8,Prices[],2,FALSE)*AB66)+(VLOOKUP($O$8,Prices[],2,FALSE)*O66)+(VLOOKUP($P$8,Prices[],2,FALSE)*P66)+(VLOOKUP($Q$8,Prices[],2,FALSE)*Q66)+(VLOOKUP($R$8,Prices[],2,FALSE)*R66)+(VLOOKUP($AA$8,Prices[],2,FALSE)*AA66)+(VLOOKUP($S$8,Prices[],2,FALSE)*S66)</f>
        <v>0</v>
      </c>
      <c r="AE66" s="23">
        <f t="shared" si="5"/>
        <v>0</v>
      </c>
      <c r="AF66" s="164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65"/>
      <c r="AS66" s="165"/>
      <c r="AT66" s="165"/>
      <c r="AU66" s="23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3">
        <f t="shared" si="6"/>
        <v>0</v>
      </c>
      <c r="AW66" s="24" t="str">
        <f t="shared" si="7"/>
        <v xml:space="preserve"> </v>
      </c>
      <c r="AX66" s="24" t="str">
        <f>IFERROR(IF(VLOOKUP(C66,'Overdue Credits'!$A:$F,6,0)&gt;2,"High Risk Customer",IF(VLOOKUP(C66,'Overdue Credits'!$A:$F,6,0)&gt;0,"Medium Risk Customer","Low Risk Customer")),"Low Risk Customer")</f>
        <v>Low Risk Customer</v>
      </c>
      <c r="AY66" s="74"/>
      <c r="AZ66" s="165"/>
    </row>
    <row r="67" spans="1:52" x14ac:dyDescent="0.35">
      <c r="A67" s="21">
        <v>59</v>
      </c>
      <c r="B67" s="122" t="s">
        <v>27</v>
      </c>
      <c r="C67" s="122" t="s">
        <v>1239</v>
      </c>
      <c r="D67" s="122"/>
      <c r="E67" s="122" t="s">
        <v>1254</v>
      </c>
      <c r="F67" s="122" t="s">
        <v>61</v>
      </c>
      <c r="G67" s="190">
        <f t="shared" si="4"/>
        <v>0</v>
      </c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3">
        <f>(VLOOKUP($H$8,Prices[],2,FALSE)*H67)+(VLOOKUP($I$8,Prices[],2,FALSE)*I67)+(VLOOKUP($J$8,Prices[],2,FALSE)*J67)+(VLOOKUP($K$8,Prices[],2,FALSE)*K67)+(VLOOKUP($L$8,Prices[],2,FALSE)*L67)+(VLOOKUP($M$8,Prices[],2,FALSE)*M67)+(VLOOKUP($N$8,Prices[],2,FALSE)*N67)+(VLOOKUP($T$8,Prices[],2,FALSE)*T67)+(VLOOKUP($U$8,Prices[],2,FALSE)*U67)+(VLOOKUP($V$8,Prices[],2,FALSE)*V67)+(VLOOKUP($W$8,Prices[],2,FALSE)*W67)+(VLOOKUP($X$8,Prices[],2,FALSE)*X67)+(VLOOKUP($Y$8,Prices[],2,FALSE)*Y67)+(VLOOKUP($Z$8,Prices[],2,FALSE)*Z67)+(VLOOKUP($AB$8,Prices[],2,FALSE)*AB67)+(VLOOKUP($O$8,Prices[],2,FALSE)*O67)+(VLOOKUP($P$8,Prices[],2,FALSE)*P67)+(VLOOKUP($Q$8,Prices[],2,FALSE)*Q67)+(VLOOKUP($R$8,Prices[],2,FALSE)*R67)+(VLOOKUP($AA$8,Prices[],2,FALSE)*AA67)+(VLOOKUP($S$8,Prices[],2,FALSE)*S67)</f>
        <v>0</v>
      </c>
      <c r="AE67" s="23">
        <f t="shared" si="5"/>
        <v>0</v>
      </c>
      <c r="AF67" s="164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65"/>
      <c r="AS67" s="165"/>
      <c r="AT67" s="165"/>
      <c r="AU67" s="23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3">
        <f t="shared" si="6"/>
        <v>0</v>
      </c>
      <c r="AW67" s="24" t="str">
        <f t="shared" si="7"/>
        <v xml:space="preserve"> </v>
      </c>
      <c r="AX67" s="24" t="str">
        <f>IFERROR(IF(VLOOKUP(C67,'Overdue Credits'!$A:$F,6,0)&gt;2,"High Risk Customer",IF(VLOOKUP(C67,'Overdue Credits'!$A:$F,6,0)&gt;0,"Medium Risk Customer","Low Risk Customer")),"Low Risk Customer")</f>
        <v>Low Risk Customer</v>
      </c>
      <c r="AY67" s="74"/>
      <c r="AZ67" s="165"/>
    </row>
    <row r="68" spans="1:52" x14ac:dyDescent="0.35">
      <c r="A68" s="21">
        <v>60</v>
      </c>
      <c r="B68" s="122" t="s">
        <v>27</v>
      </c>
      <c r="C68" s="122" t="s">
        <v>1240</v>
      </c>
      <c r="D68" s="122"/>
      <c r="E68" s="122" t="s">
        <v>1255</v>
      </c>
      <c r="F68" s="122" t="s">
        <v>753</v>
      </c>
      <c r="G68" s="190">
        <f t="shared" si="4"/>
        <v>0</v>
      </c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3">
        <f>(VLOOKUP($H$8,Prices[],2,FALSE)*H68)+(VLOOKUP($I$8,Prices[],2,FALSE)*I68)+(VLOOKUP($J$8,Prices[],2,FALSE)*J68)+(VLOOKUP($K$8,Prices[],2,FALSE)*K68)+(VLOOKUP($L$8,Prices[],2,FALSE)*L68)+(VLOOKUP($M$8,Prices[],2,FALSE)*M68)+(VLOOKUP($N$8,Prices[],2,FALSE)*N68)+(VLOOKUP($T$8,Prices[],2,FALSE)*T68)+(VLOOKUP($U$8,Prices[],2,FALSE)*U68)+(VLOOKUP($V$8,Prices[],2,FALSE)*V68)+(VLOOKUP($W$8,Prices[],2,FALSE)*W68)+(VLOOKUP($X$8,Prices[],2,FALSE)*X68)+(VLOOKUP($Y$8,Prices[],2,FALSE)*Y68)+(VLOOKUP($Z$8,Prices[],2,FALSE)*Z68)+(VLOOKUP($AB$8,Prices[],2,FALSE)*AB68)+(VLOOKUP($O$8,Prices[],2,FALSE)*O68)+(VLOOKUP($P$8,Prices[],2,FALSE)*P68)+(VLOOKUP($Q$8,Prices[],2,FALSE)*Q68)+(VLOOKUP($R$8,Prices[],2,FALSE)*R68)+(VLOOKUP($AA$8,Prices[],2,FALSE)*AA68)+(VLOOKUP($S$8,Prices[],2,FALSE)*S68)</f>
        <v>0</v>
      </c>
      <c r="AE68" s="23">
        <f t="shared" si="5"/>
        <v>0</v>
      </c>
      <c r="AF68" s="164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65"/>
      <c r="AS68" s="165"/>
      <c r="AT68" s="165"/>
      <c r="AU68" s="23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3">
        <f t="shared" si="6"/>
        <v>0</v>
      </c>
      <c r="AW68" s="24" t="str">
        <f t="shared" si="7"/>
        <v xml:space="preserve"> </v>
      </c>
      <c r="AX68" s="24" t="str">
        <f>IFERROR(IF(VLOOKUP(C68,'Overdue Credits'!$A:$F,6,0)&gt;2,"High Risk Customer",IF(VLOOKUP(C68,'Overdue Credits'!$A:$F,6,0)&gt;0,"Medium Risk Customer","Low Risk Customer")),"Low Risk Customer")</f>
        <v>Low Risk Customer</v>
      </c>
      <c r="AY68" s="74"/>
      <c r="AZ68" s="165"/>
    </row>
    <row r="69" spans="1:52" x14ac:dyDescent="0.35">
      <c r="A69" s="21">
        <v>61</v>
      </c>
      <c r="B69" s="122" t="s">
        <v>27</v>
      </c>
      <c r="C69" s="122" t="s">
        <v>260</v>
      </c>
      <c r="D69" s="122"/>
      <c r="E69" s="122" t="s">
        <v>1256</v>
      </c>
      <c r="F69" s="122" t="s">
        <v>753</v>
      </c>
      <c r="G69" s="190">
        <f t="shared" si="4"/>
        <v>0</v>
      </c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3">
        <f>(VLOOKUP($H$8,Prices[],2,FALSE)*H69)+(VLOOKUP($I$8,Prices[],2,FALSE)*I69)+(VLOOKUP($J$8,Prices[],2,FALSE)*J69)+(VLOOKUP($K$8,Prices[],2,FALSE)*K69)+(VLOOKUP($L$8,Prices[],2,FALSE)*L69)+(VLOOKUP($M$8,Prices[],2,FALSE)*M69)+(VLOOKUP($N$8,Prices[],2,FALSE)*N69)+(VLOOKUP($T$8,Prices[],2,FALSE)*T69)+(VLOOKUP($U$8,Prices[],2,FALSE)*U69)+(VLOOKUP($V$8,Prices[],2,FALSE)*V69)+(VLOOKUP($W$8,Prices[],2,FALSE)*W69)+(VLOOKUP($X$8,Prices[],2,FALSE)*X69)+(VLOOKUP($Y$8,Prices[],2,FALSE)*Y69)+(VLOOKUP($Z$8,Prices[],2,FALSE)*Z69)+(VLOOKUP($AB$8,Prices[],2,FALSE)*AB69)+(VLOOKUP($O$8,Prices[],2,FALSE)*O69)+(VLOOKUP($P$8,Prices[],2,FALSE)*P69)+(VLOOKUP($Q$8,Prices[],2,FALSE)*Q69)+(VLOOKUP($R$8,Prices[],2,FALSE)*R69)+(VLOOKUP($AA$8,Prices[],2,FALSE)*AA69)+(VLOOKUP($S$8,Prices[],2,FALSE)*S69)</f>
        <v>0</v>
      </c>
      <c r="AE69" s="23">
        <f t="shared" si="5"/>
        <v>0</v>
      </c>
      <c r="AF69" s="164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65"/>
      <c r="AS69" s="165"/>
      <c r="AT69" s="165"/>
      <c r="AU69" s="23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3">
        <f t="shared" si="6"/>
        <v>0</v>
      </c>
      <c r="AW69" s="24" t="str">
        <f t="shared" si="7"/>
        <v xml:space="preserve"> </v>
      </c>
      <c r="AX69" s="24" t="str">
        <f>IFERROR(IF(VLOOKUP(C69,'Overdue Credits'!$A:$F,6,0)&gt;2,"High Risk Customer",IF(VLOOKUP(C69,'Overdue Credits'!$A:$F,6,0)&gt;0,"Medium Risk Customer","Low Risk Customer")),"Low Risk Customer")</f>
        <v>Low Risk Customer</v>
      </c>
      <c r="AY69" s="74"/>
      <c r="AZ69" s="165"/>
    </row>
    <row r="70" spans="1:52" x14ac:dyDescent="0.35">
      <c r="A70" s="21">
        <v>62</v>
      </c>
      <c r="B70" s="122" t="s">
        <v>27</v>
      </c>
      <c r="C70" s="122" t="s">
        <v>259</v>
      </c>
      <c r="D70" s="122"/>
      <c r="E70" s="122" t="s">
        <v>1257</v>
      </c>
      <c r="F70" s="122" t="s">
        <v>753</v>
      </c>
      <c r="G70" s="190">
        <f t="shared" si="4"/>
        <v>0</v>
      </c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3">
        <f>(VLOOKUP($H$8,Prices[],2,FALSE)*H70)+(VLOOKUP($I$8,Prices[],2,FALSE)*I70)+(VLOOKUP($J$8,Prices[],2,FALSE)*J70)+(VLOOKUP($K$8,Prices[],2,FALSE)*K70)+(VLOOKUP($L$8,Prices[],2,FALSE)*L70)+(VLOOKUP($M$8,Prices[],2,FALSE)*M70)+(VLOOKUP($N$8,Prices[],2,FALSE)*N70)+(VLOOKUP($T$8,Prices[],2,FALSE)*T70)+(VLOOKUP($U$8,Prices[],2,FALSE)*U70)+(VLOOKUP($V$8,Prices[],2,FALSE)*V70)+(VLOOKUP($W$8,Prices[],2,FALSE)*W70)+(VLOOKUP($X$8,Prices[],2,FALSE)*X70)+(VLOOKUP($Y$8,Prices[],2,FALSE)*Y70)+(VLOOKUP($Z$8,Prices[],2,FALSE)*Z70)+(VLOOKUP($AB$8,Prices[],2,FALSE)*AB70)+(VLOOKUP($O$8,Prices[],2,FALSE)*O70)+(VLOOKUP($P$8,Prices[],2,FALSE)*P70)+(VLOOKUP($Q$8,Prices[],2,FALSE)*Q70)+(VLOOKUP($R$8,Prices[],2,FALSE)*R70)+(VLOOKUP($AA$8,Prices[],2,FALSE)*AA70)+(VLOOKUP($S$8,Prices[],2,FALSE)*S70)</f>
        <v>0</v>
      </c>
      <c r="AE70" s="23">
        <f t="shared" si="5"/>
        <v>0</v>
      </c>
      <c r="AF70" s="164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65"/>
      <c r="AS70" s="165"/>
      <c r="AT70" s="165"/>
      <c r="AU70" s="23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3">
        <f t="shared" si="6"/>
        <v>0</v>
      </c>
      <c r="AW70" s="24" t="str">
        <f t="shared" si="7"/>
        <v xml:space="preserve"> </v>
      </c>
      <c r="AX70" s="24" t="str">
        <f>IFERROR(IF(VLOOKUP(C70,'Overdue Credits'!$A:$F,6,0)&gt;2,"High Risk Customer",IF(VLOOKUP(C70,'Overdue Credits'!$A:$F,6,0)&gt;0,"Medium Risk Customer","Low Risk Customer")),"Low Risk Customer")</f>
        <v>Low Risk Customer</v>
      </c>
      <c r="AY70" s="74"/>
      <c r="AZ70" s="165"/>
    </row>
    <row r="71" spans="1:52" x14ac:dyDescent="0.35">
      <c r="A71" s="21">
        <v>63</v>
      </c>
      <c r="B71" s="122" t="s">
        <v>27</v>
      </c>
      <c r="C71" s="122" t="s">
        <v>1241</v>
      </c>
      <c r="D71" s="122"/>
      <c r="E71" s="122" t="s">
        <v>1258</v>
      </c>
      <c r="F71" s="122" t="s">
        <v>61</v>
      </c>
      <c r="G71" s="190">
        <f t="shared" si="4"/>
        <v>0</v>
      </c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3">
        <f>(VLOOKUP($H$8,Prices[],2,FALSE)*H71)+(VLOOKUP($I$8,Prices[],2,FALSE)*I71)+(VLOOKUP($J$8,Prices[],2,FALSE)*J71)+(VLOOKUP($K$8,Prices[],2,FALSE)*K71)+(VLOOKUP($L$8,Prices[],2,FALSE)*L71)+(VLOOKUP($M$8,Prices[],2,FALSE)*M71)+(VLOOKUP($N$8,Prices[],2,FALSE)*N71)+(VLOOKUP($T$8,Prices[],2,FALSE)*T71)+(VLOOKUP($U$8,Prices[],2,FALSE)*U71)+(VLOOKUP($V$8,Prices[],2,FALSE)*V71)+(VLOOKUP($W$8,Prices[],2,FALSE)*W71)+(VLOOKUP($X$8,Prices[],2,FALSE)*X71)+(VLOOKUP($Y$8,Prices[],2,FALSE)*Y71)+(VLOOKUP($Z$8,Prices[],2,FALSE)*Z71)+(VLOOKUP($AB$8,Prices[],2,FALSE)*AB71)+(VLOOKUP($O$8,Prices[],2,FALSE)*O71)+(VLOOKUP($P$8,Prices[],2,FALSE)*P71)+(VLOOKUP($Q$8,Prices[],2,FALSE)*Q71)+(VLOOKUP($R$8,Prices[],2,FALSE)*R71)+(VLOOKUP($AA$8,Prices[],2,FALSE)*AA71)+(VLOOKUP($S$8,Prices[],2,FALSE)*S71)</f>
        <v>0</v>
      </c>
      <c r="AE71" s="23">
        <f t="shared" si="5"/>
        <v>0</v>
      </c>
      <c r="AF71" s="164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65"/>
      <c r="AS71" s="165"/>
      <c r="AT71" s="165"/>
      <c r="AU71" s="23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3">
        <f t="shared" si="6"/>
        <v>0</v>
      </c>
      <c r="AW71" s="24" t="str">
        <f t="shared" si="7"/>
        <v xml:space="preserve"> </v>
      </c>
      <c r="AX71" s="24" t="str">
        <f>IFERROR(IF(VLOOKUP(C71,'Overdue Credits'!$A:$F,6,0)&gt;2,"High Risk Customer",IF(VLOOKUP(C71,'Overdue Credits'!$A:$F,6,0)&gt;0,"Medium Risk Customer","Low Risk Customer")),"Low Risk Customer")</f>
        <v>Low Risk Customer</v>
      </c>
      <c r="AY71" s="74"/>
      <c r="AZ71" s="165"/>
    </row>
    <row r="72" spans="1:52" x14ac:dyDescent="0.35">
      <c r="A72" s="21">
        <v>64</v>
      </c>
      <c r="B72" s="122" t="s">
        <v>27</v>
      </c>
      <c r="C72" s="122" t="s">
        <v>1242</v>
      </c>
      <c r="D72" s="122"/>
      <c r="E72" s="122" t="s">
        <v>1259</v>
      </c>
      <c r="F72" s="122" t="s">
        <v>753</v>
      </c>
      <c r="G72" s="190">
        <f t="shared" si="4"/>
        <v>0</v>
      </c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3">
        <f>(VLOOKUP($H$8,Prices[],2,FALSE)*H72)+(VLOOKUP($I$8,Prices[],2,FALSE)*I72)+(VLOOKUP($J$8,Prices[],2,FALSE)*J72)+(VLOOKUP($K$8,Prices[],2,FALSE)*K72)+(VLOOKUP($L$8,Prices[],2,FALSE)*L72)+(VLOOKUP($M$8,Prices[],2,FALSE)*M72)+(VLOOKUP($N$8,Prices[],2,FALSE)*N72)+(VLOOKUP($T$8,Prices[],2,FALSE)*T72)+(VLOOKUP($U$8,Prices[],2,FALSE)*U72)+(VLOOKUP($V$8,Prices[],2,FALSE)*V72)+(VLOOKUP($W$8,Prices[],2,FALSE)*W72)+(VLOOKUP($X$8,Prices[],2,FALSE)*X72)+(VLOOKUP($Y$8,Prices[],2,FALSE)*Y72)+(VLOOKUP($Z$8,Prices[],2,FALSE)*Z72)+(VLOOKUP($AB$8,Prices[],2,FALSE)*AB72)+(VLOOKUP($O$8,Prices[],2,FALSE)*O72)+(VLOOKUP($P$8,Prices[],2,FALSE)*P72)+(VLOOKUP($Q$8,Prices[],2,FALSE)*Q72)+(VLOOKUP($R$8,Prices[],2,FALSE)*R72)+(VLOOKUP($AA$8,Prices[],2,FALSE)*AA72)+(VLOOKUP($S$8,Prices[],2,FALSE)*S72)</f>
        <v>0</v>
      </c>
      <c r="AE72" s="23">
        <f t="shared" si="5"/>
        <v>0</v>
      </c>
      <c r="AF72" s="164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65"/>
      <c r="AS72" s="165"/>
      <c r="AT72" s="165"/>
      <c r="AU72" s="23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3">
        <f t="shared" si="6"/>
        <v>0</v>
      </c>
      <c r="AW72" s="24" t="str">
        <f t="shared" si="7"/>
        <v xml:space="preserve"> </v>
      </c>
      <c r="AX72" s="24" t="str">
        <f>IFERROR(IF(VLOOKUP(C72,'Overdue Credits'!$A:$F,6,0)&gt;2,"High Risk Customer",IF(VLOOKUP(C72,'Overdue Credits'!$A:$F,6,0)&gt;0,"Medium Risk Customer","Low Risk Customer")),"Low Risk Customer")</f>
        <v>Low Risk Customer</v>
      </c>
      <c r="AY72" s="74"/>
      <c r="AZ72" s="165"/>
    </row>
    <row r="73" spans="1:52" x14ac:dyDescent="0.35">
      <c r="A73" s="21">
        <v>65</v>
      </c>
      <c r="B73" s="122" t="s">
        <v>27</v>
      </c>
      <c r="C73" s="122" t="s">
        <v>1243</v>
      </c>
      <c r="D73" s="122"/>
      <c r="E73" s="122" t="s">
        <v>1260</v>
      </c>
      <c r="F73" s="122" t="s">
        <v>753</v>
      </c>
      <c r="G73" s="190">
        <f t="shared" si="4"/>
        <v>0</v>
      </c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3">
        <f>(VLOOKUP($H$8,Prices[],2,FALSE)*H73)+(VLOOKUP($I$8,Prices[],2,FALSE)*I73)+(VLOOKUP($J$8,Prices[],2,FALSE)*J73)+(VLOOKUP($K$8,Prices[],2,FALSE)*K73)+(VLOOKUP($L$8,Prices[],2,FALSE)*L73)+(VLOOKUP($M$8,Prices[],2,FALSE)*M73)+(VLOOKUP($N$8,Prices[],2,FALSE)*N73)+(VLOOKUP($T$8,Prices[],2,FALSE)*T73)+(VLOOKUP($U$8,Prices[],2,FALSE)*U73)+(VLOOKUP($V$8,Prices[],2,FALSE)*V73)+(VLOOKUP($W$8,Prices[],2,FALSE)*W73)+(VLOOKUP($X$8,Prices[],2,FALSE)*X73)+(VLOOKUP($Y$8,Prices[],2,FALSE)*Y73)+(VLOOKUP($Z$8,Prices[],2,FALSE)*Z73)+(VLOOKUP($AB$8,Prices[],2,FALSE)*AB73)+(VLOOKUP($O$8,Prices[],2,FALSE)*O73)+(VLOOKUP($P$8,Prices[],2,FALSE)*P73)+(VLOOKUP($Q$8,Prices[],2,FALSE)*Q73)+(VLOOKUP($R$8,Prices[],2,FALSE)*R73)+(VLOOKUP($AA$8,Prices[],2,FALSE)*AA73)+(VLOOKUP($S$8,Prices[],2,FALSE)*S73)</f>
        <v>0</v>
      </c>
      <c r="AE73" s="23">
        <f t="shared" ref="AE73:AE104" si="8">SUM(AF73:AT73)</f>
        <v>0</v>
      </c>
      <c r="AF73" s="164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65"/>
      <c r="AS73" s="165"/>
      <c r="AT73" s="165"/>
      <c r="AU73" s="23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3">
        <f t="shared" ref="AV73:AV104" si="9">AC73*0.35</f>
        <v>0</v>
      </c>
      <c r="AW73" s="24" t="str">
        <f t="shared" ref="AW73:AW104" si="10">IF(AU73&gt;AV73,"Credit is above Limit. Requires HOTM approval",IF(AU73=0," ",IF(AV73&gt;=AU73,"Credit is within Limit","CheckInput")))</f>
        <v xml:space="preserve"> </v>
      </c>
      <c r="AX73" s="24" t="str">
        <f>IFERROR(IF(VLOOKUP(C73,'Overdue Credits'!$A:$F,6,0)&gt;2,"High Risk Customer",IF(VLOOKUP(C73,'Overdue Credits'!$A:$F,6,0)&gt;0,"Medium Risk Customer","Low Risk Customer")),"Low Risk Customer")</f>
        <v>Low Risk Customer</v>
      </c>
      <c r="AY73" s="74"/>
      <c r="AZ73" s="165"/>
    </row>
    <row r="74" spans="1:52" x14ac:dyDescent="0.35">
      <c r="A74" s="21">
        <v>66</v>
      </c>
      <c r="B74" s="122" t="s">
        <v>27</v>
      </c>
      <c r="C74" s="122" t="s">
        <v>1012</v>
      </c>
      <c r="D74" s="122"/>
      <c r="E74" s="122" t="s">
        <v>1261</v>
      </c>
      <c r="F74" s="122" t="s">
        <v>753</v>
      </c>
      <c r="G74" s="190">
        <f t="shared" si="4"/>
        <v>0</v>
      </c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3">
        <f>(VLOOKUP($H$8,Prices[],2,FALSE)*H74)+(VLOOKUP($I$8,Prices[],2,FALSE)*I74)+(VLOOKUP($J$8,Prices[],2,FALSE)*J74)+(VLOOKUP($K$8,Prices[],2,FALSE)*K74)+(VLOOKUP($L$8,Prices[],2,FALSE)*L74)+(VLOOKUP($M$8,Prices[],2,FALSE)*M74)+(VLOOKUP($N$8,Prices[],2,FALSE)*N74)+(VLOOKUP($T$8,Prices[],2,FALSE)*T74)+(VLOOKUP($U$8,Prices[],2,FALSE)*U74)+(VLOOKUP($V$8,Prices[],2,FALSE)*V74)+(VLOOKUP($W$8,Prices[],2,FALSE)*W74)+(VLOOKUP($X$8,Prices[],2,FALSE)*X74)+(VLOOKUP($Y$8,Prices[],2,FALSE)*Y74)+(VLOOKUP($Z$8,Prices[],2,FALSE)*Z74)+(VLOOKUP($AB$8,Prices[],2,FALSE)*AB74)+(VLOOKUP($O$8,Prices[],2,FALSE)*O74)+(VLOOKUP($P$8,Prices[],2,FALSE)*P74)+(VLOOKUP($Q$8,Prices[],2,FALSE)*Q74)+(VLOOKUP($R$8,Prices[],2,FALSE)*R74)+(VLOOKUP($AA$8,Prices[],2,FALSE)*AA74)+(VLOOKUP($S$8,Prices[],2,FALSE)*S74)</f>
        <v>0</v>
      </c>
      <c r="AE74" s="23">
        <f t="shared" si="8"/>
        <v>0</v>
      </c>
      <c r="AF74" s="164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65"/>
      <c r="AS74" s="165"/>
      <c r="AT74" s="165"/>
      <c r="AU74" s="23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3">
        <f t="shared" si="9"/>
        <v>0</v>
      </c>
      <c r="AW74" s="24" t="str">
        <f t="shared" si="10"/>
        <v xml:space="preserve"> </v>
      </c>
      <c r="AX74" s="24" t="str">
        <f>IFERROR(IF(VLOOKUP(C74,'Overdue Credits'!$A:$F,6,0)&gt;2,"High Risk Customer",IF(VLOOKUP(C74,'Overdue Credits'!$A:$F,6,0)&gt;0,"Medium Risk Customer","Low Risk Customer")),"Low Risk Customer")</f>
        <v>Low Risk Customer</v>
      </c>
      <c r="AY74" s="74"/>
      <c r="AZ74" s="165"/>
    </row>
    <row r="75" spans="1:52" x14ac:dyDescent="0.35">
      <c r="A75" s="21">
        <v>67</v>
      </c>
      <c r="B75" s="122" t="s">
        <v>27</v>
      </c>
      <c r="C75" s="122" t="s">
        <v>243</v>
      </c>
      <c r="D75" s="122"/>
      <c r="E75" s="122" t="s">
        <v>244</v>
      </c>
      <c r="F75" s="122" t="s">
        <v>752</v>
      </c>
      <c r="G75" s="190">
        <f t="shared" si="4"/>
        <v>0</v>
      </c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3">
        <f>(VLOOKUP($H$8,Prices[],2,FALSE)*H75)+(VLOOKUP($I$8,Prices[],2,FALSE)*I75)+(VLOOKUP($J$8,Prices[],2,FALSE)*J75)+(VLOOKUP($K$8,Prices[],2,FALSE)*K75)+(VLOOKUP($L$8,Prices[],2,FALSE)*L75)+(VLOOKUP($M$8,Prices[],2,FALSE)*M75)+(VLOOKUP($N$8,Prices[],2,FALSE)*N75)+(VLOOKUP($T$8,Prices[],2,FALSE)*T75)+(VLOOKUP($U$8,Prices[],2,FALSE)*U75)+(VLOOKUP($V$8,Prices[],2,FALSE)*V75)+(VLOOKUP($W$8,Prices[],2,FALSE)*W75)+(VLOOKUP($X$8,Prices[],2,FALSE)*X75)+(VLOOKUP($Y$8,Prices[],2,FALSE)*Y75)+(VLOOKUP($Z$8,Prices[],2,FALSE)*Z75)+(VLOOKUP($AB$8,Prices[],2,FALSE)*AB75)+(VLOOKUP($O$8,Prices[],2,FALSE)*O75)+(VLOOKUP($P$8,Prices[],2,FALSE)*P75)+(VLOOKUP($Q$8,Prices[],2,FALSE)*Q75)+(VLOOKUP($R$8,Prices[],2,FALSE)*R75)+(VLOOKUP($AA$8,Prices[],2,FALSE)*AA75)+(VLOOKUP($S$8,Prices[],2,FALSE)*S75)</f>
        <v>0</v>
      </c>
      <c r="AE75" s="23">
        <f t="shared" si="8"/>
        <v>0</v>
      </c>
      <c r="AF75" s="164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23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3">
        <f t="shared" si="9"/>
        <v>0</v>
      </c>
      <c r="AW75" s="24" t="str">
        <f t="shared" si="10"/>
        <v xml:space="preserve"> </v>
      </c>
      <c r="AX75" s="24" t="str">
        <f>IFERROR(IF(VLOOKUP(C75,'Overdue Credits'!$A:$F,6,0)&gt;2,"High Risk Customer",IF(VLOOKUP(C75,'Overdue Credits'!$A:$F,6,0)&gt;0,"Medium Risk Customer","Low Risk Customer")),"Low Risk Customer")</f>
        <v>Low Risk Customer</v>
      </c>
      <c r="AY75" s="74"/>
      <c r="AZ75" s="165"/>
    </row>
    <row r="76" spans="1:52" x14ac:dyDescent="0.35">
      <c r="A76" s="21">
        <v>68</v>
      </c>
      <c r="B76" s="122" t="s">
        <v>27</v>
      </c>
      <c r="C76" s="122" t="s">
        <v>1048</v>
      </c>
      <c r="D76" s="122"/>
      <c r="E76" s="122" t="s">
        <v>1262</v>
      </c>
      <c r="F76" s="122" t="s">
        <v>753</v>
      </c>
      <c r="G76" s="190">
        <f t="shared" si="4"/>
        <v>0</v>
      </c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3">
        <f>(VLOOKUP($H$8,Prices[],2,FALSE)*H76)+(VLOOKUP($I$8,Prices[],2,FALSE)*I76)+(VLOOKUP($J$8,Prices[],2,FALSE)*J76)+(VLOOKUP($K$8,Prices[],2,FALSE)*K76)+(VLOOKUP($L$8,Prices[],2,FALSE)*L76)+(VLOOKUP($M$8,Prices[],2,FALSE)*M76)+(VLOOKUP($N$8,Prices[],2,FALSE)*N76)+(VLOOKUP($T$8,Prices[],2,FALSE)*T76)+(VLOOKUP($U$8,Prices[],2,FALSE)*U76)+(VLOOKUP($V$8,Prices[],2,FALSE)*V76)+(VLOOKUP($W$8,Prices[],2,FALSE)*W76)+(VLOOKUP($X$8,Prices[],2,FALSE)*X76)+(VLOOKUP($Y$8,Prices[],2,FALSE)*Y76)+(VLOOKUP($Z$8,Prices[],2,FALSE)*Z76)+(VLOOKUP($AB$8,Prices[],2,FALSE)*AB76)+(VLOOKUP($O$8,Prices[],2,FALSE)*O76)+(VLOOKUP($P$8,Prices[],2,FALSE)*P76)+(VLOOKUP($Q$8,Prices[],2,FALSE)*Q76)+(VLOOKUP($R$8,Prices[],2,FALSE)*R76)+(VLOOKUP($AA$8,Prices[],2,FALSE)*AA76)+(VLOOKUP($S$8,Prices[],2,FALSE)*S76)</f>
        <v>0</v>
      </c>
      <c r="AE76" s="23">
        <f t="shared" si="8"/>
        <v>0</v>
      </c>
      <c r="AF76" s="164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23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3">
        <f t="shared" si="9"/>
        <v>0</v>
      </c>
      <c r="AW76" s="24" t="str">
        <f t="shared" si="10"/>
        <v xml:space="preserve"> </v>
      </c>
      <c r="AX76" s="24" t="str">
        <f>IFERROR(IF(VLOOKUP(C76,'Overdue Credits'!$A:$F,6,0)&gt;2,"High Risk Customer",IF(VLOOKUP(C76,'Overdue Credits'!$A:$F,6,0)&gt;0,"Medium Risk Customer","Low Risk Customer")),"Low Risk Customer")</f>
        <v>Low Risk Customer</v>
      </c>
      <c r="AY76" s="74"/>
      <c r="AZ76" s="165"/>
    </row>
    <row r="77" spans="1:52" x14ac:dyDescent="0.35">
      <c r="A77" s="21">
        <v>69</v>
      </c>
      <c r="B77" s="122" t="s">
        <v>27</v>
      </c>
      <c r="C77" s="122" t="s">
        <v>1002</v>
      </c>
      <c r="D77" s="122"/>
      <c r="E77" s="122" t="s">
        <v>1003</v>
      </c>
      <c r="F77" s="122" t="s">
        <v>753</v>
      </c>
      <c r="G77" s="190">
        <f t="shared" si="4"/>
        <v>0</v>
      </c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3">
        <f>(VLOOKUP($H$8,Prices[],2,FALSE)*H77)+(VLOOKUP($I$8,Prices[],2,FALSE)*I77)+(VLOOKUP($J$8,Prices[],2,FALSE)*J77)+(VLOOKUP($K$8,Prices[],2,FALSE)*K77)+(VLOOKUP($L$8,Prices[],2,FALSE)*L77)+(VLOOKUP($M$8,Prices[],2,FALSE)*M77)+(VLOOKUP($N$8,Prices[],2,FALSE)*N77)+(VLOOKUP($T$8,Prices[],2,FALSE)*T77)+(VLOOKUP($U$8,Prices[],2,FALSE)*U77)+(VLOOKUP($V$8,Prices[],2,FALSE)*V77)+(VLOOKUP($W$8,Prices[],2,FALSE)*W77)+(VLOOKUP($X$8,Prices[],2,FALSE)*X77)+(VLOOKUP($Y$8,Prices[],2,FALSE)*Y77)+(VLOOKUP($Z$8,Prices[],2,FALSE)*Z77)+(VLOOKUP($AB$8,Prices[],2,FALSE)*AB77)+(VLOOKUP($O$8,Prices[],2,FALSE)*O77)+(VLOOKUP($P$8,Prices[],2,FALSE)*P77)+(VLOOKUP($Q$8,Prices[],2,FALSE)*Q77)+(VLOOKUP($R$8,Prices[],2,FALSE)*R77)+(VLOOKUP($AA$8,Prices[],2,FALSE)*AA77)+(VLOOKUP($S$8,Prices[],2,FALSE)*S77)</f>
        <v>0</v>
      </c>
      <c r="AE77" s="23">
        <f t="shared" si="8"/>
        <v>0</v>
      </c>
      <c r="AF77" s="164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23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3">
        <f t="shared" si="9"/>
        <v>0</v>
      </c>
      <c r="AW77" s="24" t="str">
        <f t="shared" si="10"/>
        <v xml:space="preserve"> </v>
      </c>
      <c r="AX77" s="24" t="str">
        <f>IFERROR(IF(VLOOKUP(C77,'Overdue Credits'!$A:$F,6,0)&gt;2,"High Risk Customer",IF(VLOOKUP(C77,'Overdue Credits'!$A:$F,6,0)&gt;0,"Medium Risk Customer","Low Risk Customer")),"Low Risk Customer")</f>
        <v>Low Risk Customer</v>
      </c>
      <c r="AY77" s="74"/>
      <c r="AZ77" s="165"/>
    </row>
    <row r="78" spans="1:52" x14ac:dyDescent="0.35">
      <c r="A78" s="21">
        <v>70</v>
      </c>
      <c r="B78" s="122" t="s">
        <v>27</v>
      </c>
      <c r="C78" s="122" t="s">
        <v>1000</v>
      </c>
      <c r="D78" s="122"/>
      <c r="E78" s="122" t="s">
        <v>1001</v>
      </c>
      <c r="F78" s="122" t="s">
        <v>753</v>
      </c>
      <c r="G78" s="190">
        <f t="shared" si="4"/>
        <v>0</v>
      </c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3">
        <f>(VLOOKUP($H$8,Prices[],2,FALSE)*H78)+(VLOOKUP($I$8,Prices[],2,FALSE)*I78)+(VLOOKUP($J$8,Prices[],2,FALSE)*J78)+(VLOOKUP($K$8,Prices[],2,FALSE)*K78)+(VLOOKUP($L$8,Prices[],2,FALSE)*L78)+(VLOOKUP($M$8,Prices[],2,FALSE)*M78)+(VLOOKUP($N$8,Prices[],2,FALSE)*N78)+(VLOOKUP($T$8,Prices[],2,FALSE)*T78)+(VLOOKUP($U$8,Prices[],2,FALSE)*U78)+(VLOOKUP($V$8,Prices[],2,FALSE)*V78)+(VLOOKUP($W$8,Prices[],2,FALSE)*W78)+(VLOOKUP($X$8,Prices[],2,FALSE)*X78)+(VLOOKUP($Y$8,Prices[],2,FALSE)*Y78)+(VLOOKUP($Z$8,Prices[],2,FALSE)*Z78)+(VLOOKUP($AB$8,Prices[],2,FALSE)*AB78)+(VLOOKUP($O$8,Prices[],2,FALSE)*O78)+(VLOOKUP($P$8,Prices[],2,FALSE)*P78)+(VLOOKUP($Q$8,Prices[],2,FALSE)*Q78)+(VLOOKUP($R$8,Prices[],2,FALSE)*R78)+(VLOOKUP($AA$8,Prices[],2,FALSE)*AA78)+(VLOOKUP($S$8,Prices[],2,FALSE)*S78)</f>
        <v>0</v>
      </c>
      <c r="AE78" s="23">
        <f t="shared" si="8"/>
        <v>0</v>
      </c>
      <c r="AF78" s="164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23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3">
        <f t="shared" si="9"/>
        <v>0</v>
      </c>
      <c r="AW78" s="24" t="str">
        <f t="shared" si="10"/>
        <v xml:space="preserve"> </v>
      </c>
      <c r="AX78" s="24" t="str">
        <f>IFERROR(IF(VLOOKUP(C78,'Overdue Credits'!$A:$F,6,0)&gt;2,"High Risk Customer",IF(VLOOKUP(C78,'Overdue Credits'!$A:$F,6,0)&gt;0,"Medium Risk Customer","Low Risk Customer")),"Low Risk Customer")</f>
        <v>Low Risk Customer</v>
      </c>
      <c r="AY78" s="74"/>
      <c r="AZ78" s="165"/>
    </row>
    <row r="79" spans="1:52" x14ac:dyDescent="0.35">
      <c r="A79" s="21">
        <v>71</v>
      </c>
      <c r="B79" s="122" t="s">
        <v>27</v>
      </c>
      <c r="C79" s="122" t="s">
        <v>1006</v>
      </c>
      <c r="D79" s="122"/>
      <c r="E79" s="122" t="s">
        <v>1007</v>
      </c>
      <c r="F79" s="122" t="s">
        <v>753</v>
      </c>
      <c r="G79" s="190">
        <f t="shared" si="4"/>
        <v>0</v>
      </c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3">
        <f>(VLOOKUP($H$8,Prices[],2,FALSE)*H79)+(VLOOKUP($I$8,Prices[],2,FALSE)*I79)+(VLOOKUP($J$8,Prices[],2,FALSE)*J79)+(VLOOKUP($K$8,Prices[],2,FALSE)*K79)+(VLOOKUP($L$8,Prices[],2,FALSE)*L79)+(VLOOKUP($M$8,Prices[],2,FALSE)*M79)+(VLOOKUP($N$8,Prices[],2,FALSE)*N79)+(VLOOKUP($T$8,Prices[],2,FALSE)*T79)+(VLOOKUP($U$8,Prices[],2,FALSE)*U79)+(VLOOKUP($V$8,Prices[],2,FALSE)*V79)+(VLOOKUP($W$8,Prices[],2,FALSE)*W79)+(VLOOKUP($X$8,Prices[],2,FALSE)*X79)+(VLOOKUP($Y$8,Prices[],2,FALSE)*Y79)+(VLOOKUP($Z$8,Prices[],2,FALSE)*Z79)+(VLOOKUP($AB$8,Prices[],2,FALSE)*AB79)+(VLOOKUP($O$8,Prices[],2,FALSE)*O79)+(VLOOKUP($P$8,Prices[],2,FALSE)*P79)+(VLOOKUP($Q$8,Prices[],2,FALSE)*Q79)+(VLOOKUP($R$8,Prices[],2,FALSE)*R79)+(VLOOKUP($AA$8,Prices[],2,FALSE)*AA79)+(VLOOKUP($S$8,Prices[],2,FALSE)*S79)</f>
        <v>0</v>
      </c>
      <c r="AE79" s="23">
        <f t="shared" si="8"/>
        <v>0</v>
      </c>
      <c r="AF79" s="164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23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3">
        <f t="shared" si="9"/>
        <v>0</v>
      </c>
      <c r="AW79" s="24" t="str">
        <f t="shared" si="10"/>
        <v xml:space="preserve"> </v>
      </c>
      <c r="AX79" s="24" t="str">
        <f>IFERROR(IF(VLOOKUP(C79,'Overdue Credits'!$A:$F,6,0)&gt;2,"High Risk Customer",IF(VLOOKUP(C79,'Overdue Credits'!$A:$F,6,0)&gt;0,"Medium Risk Customer","Low Risk Customer")),"Low Risk Customer")</f>
        <v>Low Risk Customer</v>
      </c>
      <c r="AY79" s="74"/>
      <c r="AZ79" s="165"/>
    </row>
    <row r="80" spans="1:52" x14ac:dyDescent="0.35">
      <c r="A80" s="21">
        <v>72</v>
      </c>
      <c r="B80" s="122" t="s">
        <v>27</v>
      </c>
      <c r="C80" s="122" t="s">
        <v>1244</v>
      </c>
      <c r="D80" s="122"/>
      <c r="E80" s="122" t="s">
        <v>1263</v>
      </c>
      <c r="F80" s="122" t="s">
        <v>753</v>
      </c>
      <c r="G80" s="190">
        <f t="shared" si="4"/>
        <v>0</v>
      </c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3">
        <f>(VLOOKUP($H$8,Prices[],2,FALSE)*H80)+(VLOOKUP($I$8,Prices[],2,FALSE)*I80)+(VLOOKUP($J$8,Prices[],2,FALSE)*J80)+(VLOOKUP($K$8,Prices[],2,FALSE)*K80)+(VLOOKUP($L$8,Prices[],2,FALSE)*L80)+(VLOOKUP($M$8,Prices[],2,FALSE)*M80)+(VLOOKUP($N$8,Prices[],2,FALSE)*N80)+(VLOOKUP($T$8,Prices[],2,FALSE)*T80)+(VLOOKUP($U$8,Prices[],2,FALSE)*U80)+(VLOOKUP($V$8,Prices[],2,FALSE)*V80)+(VLOOKUP($W$8,Prices[],2,FALSE)*W80)+(VLOOKUP($X$8,Prices[],2,FALSE)*X80)+(VLOOKUP($Y$8,Prices[],2,FALSE)*Y80)+(VLOOKUP($Z$8,Prices[],2,FALSE)*Z80)+(VLOOKUP($AB$8,Prices[],2,FALSE)*AB80)+(VLOOKUP($O$8,Prices[],2,FALSE)*O80)+(VLOOKUP($P$8,Prices[],2,FALSE)*P80)+(VLOOKUP($Q$8,Prices[],2,FALSE)*Q80)+(VLOOKUP($R$8,Prices[],2,FALSE)*R80)+(VLOOKUP($AA$8,Prices[],2,FALSE)*AA80)+(VLOOKUP($S$8,Prices[],2,FALSE)*S80)</f>
        <v>0</v>
      </c>
      <c r="AE80" s="23">
        <f t="shared" si="8"/>
        <v>0</v>
      </c>
      <c r="AF80" s="164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23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3">
        <f t="shared" si="9"/>
        <v>0</v>
      </c>
      <c r="AW80" s="24" t="str">
        <f t="shared" si="10"/>
        <v xml:space="preserve"> </v>
      </c>
      <c r="AX80" s="24" t="str">
        <f>IFERROR(IF(VLOOKUP(C80,'Overdue Credits'!$A:$F,6,0)&gt;2,"High Risk Customer",IF(VLOOKUP(C80,'Overdue Credits'!$A:$F,6,0)&gt;0,"Medium Risk Customer","Low Risk Customer")),"Low Risk Customer")</f>
        <v>Low Risk Customer</v>
      </c>
      <c r="AY80" s="74"/>
      <c r="AZ80" s="165"/>
    </row>
    <row r="81" spans="1:52" x14ac:dyDescent="0.35">
      <c r="A81" s="21">
        <v>73</v>
      </c>
      <c r="B81" s="122" t="s">
        <v>27</v>
      </c>
      <c r="C81" s="122" t="s">
        <v>1245</v>
      </c>
      <c r="D81" s="122"/>
      <c r="E81" s="122" t="s">
        <v>1264</v>
      </c>
      <c r="F81" s="122" t="s">
        <v>753</v>
      </c>
      <c r="G81" s="190">
        <f t="shared" si="4"/>
        <v>0</v>
      </c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3">
        <f>(VLOOKUP($H$8,Prices[],2,FALSE)*H81)+(VLOOKUP($I$8,Prices[],2,FALSE)*I81)+(VLOOKUP($J$8,Prices[],2,FALSE)*J81)+(VLOOKUP($K$8,Prices[],2,FALSE)*K81)+(VLOOKUP($L$8,Prices[],2,FALSE)*L81)+(VLOOKUP($M$8,Prices[],2,FALSE)*M81)+(VLOOKUP($N$8,Prices[],2,FALSE)*N81)+(VLOOKUP($T$8,Prices[],2,FALSE)*T81)+(VLOOKUP($U$8,Prices[],2,FALSE)*U81)+(VLOOKUP($V$8,Prices[],2,FALSE)*V81)+(VLOOKUP($W$8,Prices[],2,FALSE)*W81)+(VLOOKUP($X$8,Prices[],2,FALSE)*X81)+(VLOOKUP($Y$8,Prices[],2,FALSE)*Y81)+(VLOOKUP($Z$8,Prices[],2,FALSE)*Z81)+(VLOOKUP($AB$8,Prices[],2,FALSE)*AB81)+(VLOOKUP($O$8,Prices[],2,FALSE)*O81)+(VLOOKUP($P$8,Prices[],2,FALSE)*P81)+(VLOOKUP($Q$8,Prices[],2,FALSE)*Q81)+(VLOOKUP($R$8,Prices[],2,FALSE)*R81)+(VLOOKUP($AA$8,Prices[],2,FALSE)*AA81)+(VLOOKUP($S$8,Prices[],2,FALSE)*S81)</f>
        <v>0</v>
      </c>
      <c r="AE81" s="23">
        <f t="shared" si="8"/>
        <v>0</v>
      </c>
      <c r="AF81" s="164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23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3">
        <f t="shared" si="9"/>
        <v>0</v>
      </c>
      <c r="AW81" s="24" t="str">
        <f t="shared" si="10"/>
        <v xml:space="preserve"> </v>
      </c>
      <c r="AX81" s="24" t="str">
        <f>IFERROR(IF(VLOOKUP(C81,'Overdue Credits'!$A:$F,6,0)&gt;2,"High Risk Customer",IF(VLOOKUP(C81,'Overdue Credits'!$A:$F,6,0)&gt;0,"Medium Risk Customer","Low Risk Customer")),"Low Risk Customer")</f>
        <v>Low Risk Customer</v>
      </c>
      <c r="AY81" s="74"/>
      <c r="AZ81" s="165"/>
    </row>
    <row r="82" spans="1:52" x14ac:dyDescent="0.35">
      <c r="A82" s="21">
        <v>74</v>
      </c>
      <c r="B82" s="122" t="s">
        <v>27</v>
      </c>
      <c r="C82" s="122" t="s">
        <v>211</v>
      </c>
      <c r="D82" s="122"/>
      <c r="E82" s="122" t="s">
        <v>1265</v>
      </c>
      <c r="F82" s="122" t="s">
        <v>753</v>
      </c>
      <c r="G82" s="190">
        <f t="shared" si="4"/>
        <v>0</v>
      </c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3">
        <f>(VLOOKUP($H$8,Prices[],2,FALSE)*H82)+(VLOOKUP($I$8,Prices[],2,FALSE)*I82)+(VLOOKUP($J$8,Prices[],2,FALSE)*J82)+(VLOOKUP($K$8,Prices[],2,FALSE)*K82)+(VLOOKUP($L$8,Prices[],2,FALSE)*L82)+(VLOOKUP($M$8,Prices[],2,FALSE)*M82)+(VLOOKUP($N$8,Prices[],2,FALSE)*N82)+(VLOOKUP($T$8,Prices[],2,FALSE)*T82)+(VLOOKUP($U$8,Prices[],2,FALSE)*U82)+(VLOOKUP($V$8,Prices[],2,FALSE)*V82)+(VLOOKUP($W$8,Prices[],2,FALSE)*W82)+(VLOOKUP($X$8,Prices[],2,FALSE)*X82)+(VLOOKUP($Y$8,Prices[],2,FALSE)*Y82)+(VLOOKUP($Z$8,Prices[],2,FALSE)*Z82)+(VLOOKUP($AB$8,Prices[],2,FALSE)*AB82)+(VLOOKUP($O$8,Prices[],2,FALSE)*O82)+(VLOOKUP($P$8,Prices[],2,FALSE)*P82)+(VLOOKUP($Q$8,Prices[],2,FALSE)*Q82)+(VLOOKUP($R$8,Prices[],2,FALSE)*R82)+(VLOOKUP($AA$8,Prices[],2,FALSE)*AA82)+(VLOOKUP($S$8,Prices[],2,FALSE)*S82)</f>
        <v>0</v>
      </c>
      <c r="AE82" s="23">
        <f t="shared" si="8"/>
        <v>0</v>
      </c>
      <c r="AF82" s="164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23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3">
        <f t="shared" si="9"/>
        <v>0</v>
      </c>
      <c r="AW82" s="24" t="str">
        <f t="shared" si="10"/>
        <v xml:space="preserve"> </v>
      </c>
      <c r="AX82" s="24" t="str">
        <f>IFERROR(IF(VLOOKUP(C82,'Overdue Credits'!$A:$F,6,0)&gt;2,"High Risk Customer",IF(VLOOKUP(C82,'Overdue Credits'!$A:$F,6,0)&gt;0,"Medium Risk Customer","Low Risk Customer")),"Low Risk Customer")</f>
        <v>High Risk Customer</v>
      </c>
      <c r="AY82" s="74"/>
      <c r="AZ82" s="165"/>
    </row>
    <row r="83" spans="1:52" x14ac:dyDescent="0.35">
      <c r="A83" s="21">
        <v>75</v>
      </c>
      <c r="B83" s="122" t="s">
        <v>27</v>
      </c>
      <c r="C83" s="122" t="s">
        <v>1246</v>
      </c>
      <c r="D83" s="122"/>
      <c r="E83" s="122" t="s">
        <v>1266</v>
      </c>
      <c r="F83" s="122" t="s">
        <v>753</v>
      </c>
      <c r="G83" s="190">
        <f t="shared" si="4"/>
        <v>0</v>
      </c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3">
        <f>(VLOOKUP($H$8,Prices[],2,FALSE)*H83)+(VLOOKUP($I$8,Prices[],2,FALSE)*I83)+(VLOOKUP($J$8,Prices[],2,FALSE)*J83)+(VLOOKUP($K$8,Prices[],2,FALSE)*K83)+(VLOOKUP($L$8,Prices[],2,FALSE)*L83)+(VLOOKUP($M$8,Prices[],2,FALSE)*M83)+(VLOOKUP($N$8,Prices[],2,FALSE)*N83)+(VLOOKUP($T$8,Prices[],2,FALSE)*T83)+(VLOOKUP($U$8,Prices[],2,FALSE)*U83)+(VLOOKUP($V$8,Prices[],2,FALSE)*V83)+(VLOOKUP($W$8,Prices[],2,FALSE)*W83)+(VLOOKUP($X$8,Prices[],2,FALSE)*X83)+(VLOOKUP($Y$8,Prices[],2,FALSE)*Y83)+(VLOOKUP($Z$8,Prices[],2,FALSE)*Z83)+(VLOOKUP($AB$8,Prices[],2,FALSE)*AB83)+(VLOOKUP($O$8,Prices[],2,FALSE)*O83)+(VLOOKUP($P$8,Prices[],2,FALSE)*P83)+(VLOOKUP($Q$8,Prices[],2,FALSE)*Q83)+(VLOOKUP($R$8,Prices[],2,FALSE)*R83)+(VLOOKUP($AA$8,Prices[],2,FALSE)*AA83)+(VLOOKUP($S$8,Prices[],2,FALSE)*S83)</f>
        <v>0</v>
      </c>
      <c r="AE83" s="23">
        <f t="shared" si="8"/>
        <v>0</v>
      </c>
      <c r="AF83" s="164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23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3">
        <f t="shared" si="9"/>
        <v>0</v>
      </c>
      <c r="AW83" s="24" t="str">
        <f t="shared" si="10"/>
        <v xml:space="preserve"> </v>
      </c>
      <c r="AX83" s="24" t="str">
        <f>IFERROR(IF(VLOOKUP(C83,'Overdue Credits'!$A:$F,6,0)&gt;2,"High Risk Customer",IF(VLOOKUP(C83,'Overdue Credits'!$A:$F,6,0)&gt;0,"Medium Risk Customer","Low Risk Customer")),"Low Risk Customer")</f>
        <v>Low Risk Customer</v>
      </c>
      <c r="AY83" s="74"/>
      <c r="AZ83" s="165"/>
    </row>
    <row r="84" spans="1:52" x14ac:dyDescent="0.35">
      <c r="A84" s="21">
        <v>76</v>
      </c>
      <c r="B84" s="122" t="s">
        <v>27</v>
      </c>
      <c r="C84" s="122" t="s">
        <v>1247</v>
      </c>
      <c r="D84" s="122"/>
      <c r="E84" s="122" t="s">
        <v>1267</v>
      </c>
      <c r="F84" s="122" t="s">
        <v>753</v>
      </c>
      <c r="G84" s="190">
        <f t="shared" si="4"/>
        <v>0</v>
      </c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3">
        <f>(VLOOKUP($H$8,Prices[],2,FALSE)*H84)+(VLOOKUP($I$8,Prices[],2,FALSE)*I84)+(VLOOKUP($J$8,Prices[],2,FALSE)*J84)+(VLOOKUP($K$8,Prices[],2,FALSE)*K84)+(VLOOKUP($L$8,Prices[],2,FALSE)*L84)+(VLOOKUP($M$8,Prices[],2,FALSE)*M84)+(VLOOKUP($N$8,Prices[],2,FALSE)*N84)+(VLOOKUP($T$8,Prices[],2,FALSE)*T84)+(VLOOKUP($U$8,Prices[],2,FALSE)*U84)+(VLOOKUP($V$8,Prices[],2,FALSE)*V84)+(VLOOKUP($W$8,Prices[],2,FALSE)*W84)+(VLOOKUP($X$8,Prices[],2,FALSE)*X84)+(VLOOKUP($Y$8,Prices[],2,FALSE)*Y84)+(VLOOKUP($Z$8,Prices[],2,FALSE)*Z84)+(VLOOKUP($AB$8,Prices[],2,FALSE)*AB84)+(VLOOKUP($O$8,Prices[],2,FALSE)*O84)+(VLOOKUP($P$8,Prices[],2,FALSE)*P84)+(VLOOKUP($Q$8,Prices[],2,FALSE)*Q84)+(VLOOKUP($R$8,Prices[],2,FALSE)*R84)+(VLOOKUP($AA$8,Prices[],2,FALSE)*AA84)+(VLOOKUP($S$8,Prices[],2,FALSE)*S84)</f>
        <v>0</v>
      </c>
      <c r="AE84" s="23">
        <f t="shared" si="8"/>
        <v>0</v>
      </c>
      <c r="AF84" s="164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23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3">
        <f t="shared" si="9"/>
        <v>0</v>
      </c>
      <c r="AW84" s="24" t="str">
        <f t="shared" si="10"/>
        <v xml:space="preserve"> </v>
      </c>
      <c r="AX84" s="24" t="str">
        <f>IFERROR(IF(VLOOKUP(C84,'Overdue Credits'!$A:$F,6,0)&gt;2,"High Risk Customer",IF(VLOOKUP(C84,'Overdue Credits'!$A:$F,6,0)&gt;0,"Medium Risk Customer","Low Risk Customer")),"Low Risk Customer")</f>
        <v>Low Risk Customer</v>
      </c>
      <c r="AY84" s="74"/>
      <c r="AZ84" s="165"/>
    </row>
    <row r="85" spans="1:52" x14ac:dyDescent="0.35">
      <c r="A85" s="21">
        <v>77</v>
      </c>
      <c r="B85" s="122" t="s">
        <v>27</v>
      </c>
      <c r="C85" s="122" t="s">
        <v>1248</v>
      </c>
      <c r="D85" s="122"/>
      <c r="E85" s="122" t="s">
        <v>1268</v>
      </c>
      <c r="F85" s="122" t="s">
        <v>753</v>
      </c>
      <c r="G85" s="190">
        <f t="shared" si="4"/>
        <v>0</v>
      </c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3">
        <f>(VLOOKUP($H$8,Prices[],2,FALSE)*H85)+(VLOOKUP($I$8,Prices[],2,FALSE)*I85)+(VLOOKUP($J$8,Prices[],2,FALSE)*J85)+(VLOOKUP($K$8,Prices[],2,FALSE)*K85)+(VLOOKUP($L$8,Prices[],2,FALSE)*L85)+(VLOOKUP($M$8,Prices[],2,FALSE)*M85)+(VLOOKUP($N$8,Prices[],2,FALSE)*N85)+(VLOOKUP($T$8,Prices[],2,FALSE)*T85)+(VLOOKUP($U$8,Prices[],2,FALSE)*U85)+(VLOOKUP($V$8,Prices[],2,FALSE)*V85)+(VLOOKUP($W$8,Prices[],2,FALSE)*W85)+(VLOOKUP($X$8,Prices[],2,FALSE)*X85)+(VLOOKUP($Y$8,Prices[],2,FALSE)*Y85)+(VLOOKUP($Z$8,Prices[],2,FALSE)*Z85)+(VLOOKUP($AB$8,Prices[],2,FALSE)*AB85)+(VLOOKUP($O$8,Prices[],2,FALSE)*O85)+(VLOOKUP($P$8,Prices[],2,FALSE)*P85)+(VLOOKUP($Q$8,Prices[],2,FALSE)*Q85)+(VLOOKUP($R$8,Prices[],2,FALSE)*R85)+(VLOOKUP($AA$8,Prices[],2,FALSE)*AA85)+(VLOOKUP($S$8,Prices[],2,FALSE)*S85)</f>
        <v>0</v>
      </c>
      <c r="AE85" s="23">
        <f t="shared" si="8"/>
        <v>0</v>
      </c>
      <c r="AF85" s="164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23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3">
        <f t="shared" si="9"/>
        <v>0</v>
      </c>
      <c r="AW85" s="24" t="str">
        <f t="shared" si="10"/>
        <v xml:space="preserve"> </v>
      </c>
      <c r="AX85" s="24" t="str">
        <f>IFERROR(IF(VLOOKUP(C85,'Overdue Credits'!$A:$F,6,0)&gt;2,"High Risk Customer",IF(VLOOKUP(C85,'Overdue Credits'!$A:$F,6,0)&gt;0,"Medium Risk Customer","Low Risk Customer")),"Low Risk Customer")</f>
        <v>Low Risk Customer</v>
      </c>
      <c r="AY85" s="74"/>
      <c r="AZ85" s="165"/>
    </row>
    <row r="86" spans="1:52" x14ac:dyDescent="0.35">
      <c r="A86" s="21">
        <v>78</v>
      </c>
      <c r="B86" s="122" t="s">
        <v>27</v>
      </c>
      <c r="C86" s="122" t="s">
        <v>993</v>
      </c>
      <c r="D86" s="122"/>
      <c r="E86" s="122" t="s">
        <v>994</v>
      </c>
      <c r="F86" s="122" t="s">
        <v>753</v>
      </c>
      <c r="G86" s="190">
        <f t="shared" si="4"/>
        <v>0</v>
      </c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3">
        <f>(VLOOKUP($H$8,Prices[],2,FALSE)*H86)+(VLOOKUP($I$8,Prices[],2,FALSE)*I86)+(VLOOKUP($J$8,Prices[],2,FALSE)*J86)+(VLOOKUP($K$8,Prices[],2,FALSE)*K86)+(VLOOKUP($L$8,Prices[],2,FALSE)*L86)+(VLOOKUP($M$8,Prices[],2,FALSE)*M86)+(VLOOKUP($N$8,Prices[],2,FALSE)*N86)+(VLOOKUP($T$8,Prices[],2,FALSE)*T86)+(VLOOKUP($U$8,Prices[],2,FALSE)*U86)+(VLOOKUP($V$8,Prices[],2,FALSE)*V86)+(VLOOKUP($W$8,Prices[],2,FALSE)*W86)+(VLOOKUP($X$8,Prices[],2,FALSE)*X86)+(VLOOKUP($Y$8,Prices[],2,FALSE)*Y86)+(VLOOKUP($Z$8,Prices[],2,FALSE)*Z86)+(VLOOKUP($AB$8,Prices[],2,FALSE)*AB86)+(VLOOKUP($O$8,Prices[],2,FALSE)*O86)+(VLOOKUP($P$8,Prices[],2,FALSE)*P86)+(VLOOKUP($Q$8,Prices[],2,FALSE)*Q86)+(VLOOKUP($R$8,Prices[],2,FALSE)*R86)+(VLOOKUP($AA$8,Prices[],2,FALSE)*AA86)+(VLOOKUP($S$8,Prices[],2,FALSE)*S86)</f>
        <v>0</v>
      </c>
      <c r="AE86" s="23">
        <f t="shared" si="8"/>
        <v>0</v>
      </c>
      <c r="AF86" s="164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23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3">
        <f t="shared" si="9"/>
        <v>0</v>
      </c>
      <c r="AW86" s="24" t="str">
        <f t="shared" si="10"/>
        <v xml:space="preserve"> </v>
      </c>
      <c r="AX86" s="24" t="str">
        <f>IFERROR(IF(VLOOKUP(C86,'Overdue Credits'!$A:$F,6,0)&gt;2,"High Risk Customer",IF(VLOOKUP(C86,'Overdue Credits'!$A:$F,6,0)&gt;0,"Medium Risk Customer","Low Risk Customer")),"Low Risk Customer")</f>
        <v>Low Risk Customer</v>
      </c>
      <c r="AY86" s="74"/>
      <c r="AZ86" s="165"/>
    </row>
    <row r="87" spans="1:52" x14ac:dyDescent="0.35">
      <c r="A87" s="21">
        <v>79</v>
      </c>
      <c r="B87" s="122" t="s">
        <v>27</v>
      </c>
      <c r="C87" s="122" t="s">
        <v>197</v>
      </c>
      <c r="D87" s="122"/>
      <c r="E87" s="122" t="s">
        <v>198</v>
      </c>
      <c r="F87" s="122" t="s">
        <v>753</v>
      </c>
      <c r="G87" s="190">
        <f t="shared" si="4"/>
        <v>0</v>
      </c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3">
        <f>(VLOOKUP($H$8,Prices[],2,FALSE)*H87)+(VLOOKUP($I$8,Prices[],2,FALSE)*I87)+(VLOOKUP($J$8,Prices[],2,FALSE)*J87)+(VLOOKUP($K$8,Prices[],2,FALSE)*K87)+(VLOOKUP($L$8,Prices[],2,FALSE)*L87)+(VLOOKUP($M$8,Prices[],2,FALSE)*M87)+(VLOOKUP($N$8,Prices[],2,FALSE)*N87)+(VLOOKUP($T$8,Prices[],2,FALSE)*T87)+(VLOOKUP($U$8,Prices[],2,FALSE)*U87)+(VLOOKUP($V$8,Prices[],2,FALSE)*V87)+(VLOOKUP($W$8,Prices[],2,FALSE)*W87)+(VLOOKUP($X$8,Prices[],2,FALSE)*X87)+(VLOOKUP($Y$8,Prices[],2,FALSE)*Y87)+(VLOOKUP($Z$8,Prices[],2,FALSE)*Z87)+(VLOOKUP($AB$8,Prices[],2,FALSE)*AB87)+(VLOOKUP($O$8,Prices[],2,FALSE)*O87)+(VLOOKUP($P$8,Prices[],2,FALSE)*P87)+(VLOOKUP($Q$8,Prices[],2,FALSE)*Q87)+(VLOOKUP($R$8,Prices[],2,FALSE)*R87)+(VLOOKUP($AA$8,Prices[],2,FALSE)*AA87)+(VLOOKUP($S$8,Prices[],2,FALSE)*S87)</f>
        <v>0</v>
      </c>
      <c r="AE87" s="23">
        <f t="shared" si="8"/>
        <v>0</v>
      </c>
      <c r="AF87" s="164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23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3">
        <f t="shared" si="9"/>
        <v>0</v>
      </c>
      <c r="AW87" s="24" t="str">
        <f t="shared" si="10"/>
        <v xml:space="preserve"> </v>
      </c>
      <c r="AX87" s="24" t="str">
        <f>IFERROR(IF(VLOOKUP(C87,'Overdue Credits'!$A:$F,6,0)&gt;2,"High Risk Customer",IF(VLOOKUP(C87,'Overdue Credits'!$A:$F,6,0)&gt;0,"Medium Risk Customer","Low Risk Customer")),"Low Risk Customer")</f>
        <v>Low Risk Customer</v>
      </c>
      <c r="AY87" s="74"/>
      <c r="AZ87" s="165"/>
    </row>
    <row r="88" spans="1:52" x14ac:dyDescent="0.35">
      <c r="A88" s="21">
        <v>80</v>
      </c>
      <c r="B88" s="122" t="s">
        <v>27</v>
      </c>
      <c r="C88" s="122" t="s">
        <v>1004</v>
      </c>
      <c r="D88" s="122"/>
      <c r="E88" s="122" t="s">
        <v>1005</v>
      </c>
      <c r="F88" s="122" t="s">
        <v>752</v>
      </c>
      <c r="G88" s="190">
        <f t="shared" si="4"/>
        <v>0</v>
      </c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3">
        <f>(VLOOKUP($H$8,Prices[],2,FALSE)*H88)+(VLOOKUP($I$8,Prices[],2,FALSE)*I88)+(VLOOKUP($J$8,Prices[],2,FALSE)*J88)+(VLOOKUP($K$8,Prices[],2,FALSE)*K88)+(VLOOKUP($L$8,Prices[],2,FALSE)*L88)+(VLOOKUP($M$8,Prices[],2,FALSE)*M88)+(VLOOKUP($N$8,Prices[],2,FALSE)*N88)+(VLOOKUP($T$8,Prices[],2,FALSE)*T88)+(VLOOKUP($U$8,Prices[],2,FALSE)*U88)+(VLOOKUP($V$8,Prices[],2,FALSE)*V88)+(VLOOKUP($W$8,Prices[],2,FALSE)*W88)+(VLOOKUP($X$8,Prices[],2,FALSE)*X88)+(VLOOKUP($Y$8,Prices[],2,FALSE)*Y88)+(VLOOKUP($Z$8,Prices[],2,FALSE)*Z88)+(VLOOKUP($AB$8,Prices[],2,FALSE)*AB88)+(VLOOKUP($O$8,Prices[],2,FALSE)*O88)+(VLOOKUP($P$8,Prices[],2,FALSE)*P88)+(VLOOKUP($Q$8,Prices[],2,FALSE)*Q88)+(VLOOKUP($R$8,Prices[],2,FALSE)*R88)+(VLOOKUP($AA$8,Prices[],2,FALSE)*AA88)+(VLOOKUP($S$8,Prices[],2,FALSE)*S88)</f>
        <v>0</v>
      </c>
      <c r="AE88" s="23">
        <f t="shared" si="8"/>
        <v>0</v>
      </c>
      <c r="AF88" s="164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23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3">
        <f t="shared" si="9"/>
        <v>0</v>
      </c>
      <c r="AW88" s="24" t="str">
        <f t="shared" si="10"/>
        <v xml:space="preserve"> </v>
      </c>
      <c r="AX88" s="24" t="str">
        <f>IFERROR(IF(VLOOKUP(C88,'Overdue Credits'!$A:$F,6,0)&gt;2,"High Risk Customer",IF(VLOOKUP(C88,'Overdue Credits'!$A:$F,6,0)&gt;0,"Medium Risk Customer","Low Risk Customer")),"Low Risk Customer")</f>
        <v>Low Risk Customer</v>
      </c>
      <c r="AY88" s="74"/>
      <c r="AZ88" s="165"/>
    </row>
    <row r="89" spans="1:52" x14ac:dyDescent="0.35">
      <c r="A89" s="21">
        <v>81</v>
      </c>
      <c r="B89" s="122" t="s">
        <v>27</v>
      </c>
      <c r="C89" s="122" t="s">
        <v>990</v>
      </c>
      <c r="D89" s="122"/>
      <c r="E89" s="122" t="s">
        <v>174</v>
      </c>
      <c r="F89" s="122" t="s">
        <v>752</v>
      </c>
      <c r="G89" s="190">
        <f t="shared" si="4"/>
        <v>0</v>
      </c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3">
        <f>(VLOOKUP($H$8,Prices[],2,FALSE)*H89)+(VLOOKUP($I$8,Prices[],2,FALSE)*I89)+(VLOOKUP($J$8,Prices[],2,FALSE)*J89)+(VLOOKUP($K$8,Prices[],2,FALSE)*K89)+(VLOOKUP($L$8,Prices[],2,FALSE)*L89)+(VLOOKUP($M$8,Prices[],2,FALSE)*M89)+(VLOOKUP($N$8,Prices[],2,FALSE)*N89)+(VLOOKUP($T$8,Prices[],2,FALSE)*T89)+(VLOOKUP($U$8,Prices[],2,FALSE)*U89)+(VLOOKUP($V$8,Prices[],2,FALSE)*V89)+(VLOOKUP($W$8,Prices[],2,FALSE)*W89)+(VLOOKUP($X$8,Prices[],2,FALSE)*X89)+(VLOOKUP($Y$8,Prices[],2,FALSE)*Y89)+(VLOOKUP($Z$8,Prices[],2,FALSE)*Z89)+(VLOOKUP($AB$8,Prices[],2,FALSE)*AB89)+(VLOOKUP($O$8,Prices[],2,FALSE)*O89)+(VLOOKUP($P$8,Prices[],2,FALSE)*P89)+(VLOOKUP($Q$8,Prices[],2,FALSE)*Q89)+(VLOOKUP($R$8,Prices[],2,FALSE)*R89)+(VLOOKUP($AA$8,Prices[],2,FALSE)*AA89)+(VLOOKUP($S$8,Prices[],2,FALSE)*S89)</f>
        <v>0</v>
      </c>
      <c r="AE89" s="23">
        <f t="shared" si="8"/>
        <v>0</v>
      </c>
      <c r="AF89" s="164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23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3">
        <f t="shared" si="9"/>
        <v>0</v>
      </c>
      <c r="AW89" s="24" t="str">
        <f t="shared" si="10"/>
        <v xml:space="preserve"> </v>
      </c>
      <c r="AX89" s="24" t="str">
        <f>IFERROR(IF(VLOOKUP(C89,'Overdue Credits'!$A:$F,6,0)&gt;2,"High Risk Customer",IF(VLOOKUP(C89,'Overdue Credits'!$A:$F,6,0)&gt;0,"Medium Risk Customer","Low Risk Customer")),"Low Risk Customer")</f>
        <v>Low Risk Customer</v>
      </c>
      <c r="AY89" s="74"/>
      <c r="AZ89" s="165"/>
    </row>
    <row r="90" spans="1:52" x14ac:dyDescent="0.35">
      <c r="A90" s="21">
        <v>82</v>
      </c>
      <c r="B90" s="122" t="s">
        <v>27</v>
      </c>
      <c r="C90" s="122" t="s">
        <v>163</v>
      </c>
      <c r="D90" s="122"/>
      <c r="E90" s="122" t="s">
        <v>164</v>
      </c>
      <c r="F90" s="122" t="s">
        <v>752</v>
      </c>
      <c r="G90" s="190">
        <f t="shared" si="4"/>
        <v>0</v>
      </c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3">
        <f>(VLOOKUP($H$8,Prices[],2,FALSE)*H90)+(VLOOKUP($I$8,Prices[],2,FALSE)*I90)+(VLOOKUP($J$8,Prices[],2,FALSE)*J90)+(VLOOKUP($K$8,Prices[],2,FALSE)*K90)+(VLOOKUP($L$8,Prices[],2,FALSE)*L90)+(VLOOKUP($M$8,Prices[],2,FALSE)*M90)+(VLOOKUP($N$8,Prices[],2,FALSE)*N90)+(VLOOKUP($T$8,Prices[],2,FALSE)*T90)+(VLOOKUP($U$8,Prices[],2,FALSE)*U90)+(VLOOKUP($V$8,Prices[],2,FALSE)*V90)+(VLOOKUP($W$8,Prices[],2,FALSE)*W90)+(VLOOKUP($X$8,Prices[],2,FALSE)*X90)+(VLOOKUP($Y$8,Prices[],2,FALSE)*Y90)+(VLOOKUP($Z$8,Prices[],2,FALSE)*Z90)+(VLOOKUP($AB$8,Prices[],2,FALSE)*AB90)+(VLOOKUP($O$8,Prices[],2,FALSE)*O90)+(VLOOKUP($P$8,Prices[],2,FALSE)*P90)+(VLOOKUP($Q$8,Prices[],2,FALSE)*Q90)+(VLOOKUP($R$8,Prices[],2,FALSE)*R90)+(VLOOKUP($AA$8,Prices[],2,FALSE)*AA90)+(VLOOKUP($S$8,Prices[],2,FALSE)*S90)</f>
        <v>0</v>
      </c>
      <c r="AE90" s="23">
        <f t="shared" si="8"/>
        <v>0</v>
      </c>
      <c r="AF90" s="164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23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3">
        <f t="shared" si="9"/>
        <v>0</v>
      </c>
      <c r="AW90" s="24" t="str">
        <f t="shared" si="10"/>
        <v xml:space="preserve"> </v>
      </c>
      <c r="AX90" s="24" t="str">
        <f>IFERROR(IF(VLOOKUP(C90,'Overdue Credits'!$A:$F,6,0)&gt;2,"High Risk Customer",IF(VLOOKUP(C90,'Overdue Credits'!$A:$F,6,0)&gt;0,"Medium Risk Customer","Low Risk Customer")),"Low Risk Customer")</f>
        <v>Low Risk Customer</v>
      </c>
      <c r="AY90" s="74"/>
      <c r="AZ90" s="165"/>
    </row>
    <row r="91" spans="1:52" x14ac:dyDescent="0.35">
      <c r="A91" s="21">
        <v>83</v>
      </c>
      <c r="B91" s="122" t="s">
        <v>27</v>
      </c>
      <c r="C91" s="122" t="s">
        <v>303</v>
      </c>
      <c r="D91" s="122"/>
      <c r="E91" s="122" t="s">
        <v>304</v>
      </c>
      <c r="F91" s="122" t="s">
        <v>753</v>
      </c>
      <c r="G91" s="190">
        <f t="shared" si="4"/>
        <v>0</v>
      </c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3">
        <f>(VLOOKUP($H$8,Prices[],2,FALSE)*H91)+(VLOOKUP($I$8,Prices[],2,FALSE)*I91)+(VLOOKUP($J$8,Prices[],2,FALSE)*J91)+(VLOOKUP($K$8,Prices[],2,FALSE)*K91)+(VLOOKUP($L$8,Prices[],2,FALSE)*L91)+(VLOOKUP($M$8,Prices[],2,FALSE)*M91)+(VLOOKUP($N$8,Prices[],2,FALSE)*N91)+(VLOOKUP($T$8,Prices[],2,FALSE)*T91)+(VLOOKUP($U$8,Prices[],2,FALSE)*U91)+(VLOOKUP($V$8,Prices[],2,FALSE)*V91)+(VLOOKUP($W$8,Prices[],2,FALSE)*W91)+(VLOOKUP($X$8,Prices[],2,FALSE)*X91)+(VLOOKUP($Y$8,Prices[],2,FALSE)*Y91)+(VLOOKUP($Z$8,Prices[],2,FALSE)*Z91)+(VLOOKUP($AB$8,Prices[],2,FALSE)*AB91)+(VLOOKUP($O$8,Prices[],2,FALSE)*O91)+(VLOOKUP($P$8,Prices[],2,FALSE)*P91)+(VLOOKUP($Q$8,Prices[],2,FALSE)*Q91)+(VLOOKUP($R$8,Prices[],2,FALSE)*R91)+(VLOOKUP($AA$8,Prices[],2,FALSE)*AA91)+(VLOOKUP($S$8,Prices[],2,FALSE)*S91)</f>
        <v>0</v>
      </c>
      <c r="AE91" s="23">
        <f t="shared" si="8"/>
        <v>0</v>
      </c>
      <c r="AF91" s="164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23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3">
        <f t="shared" si="9"/>
        <v>0</v>
      </c>
      <c r="AW91" s="24" t="str">
        <f t="shared" si="10"/>
        <v xml:space="preserve"> </v>
      </c>
      <c r="AX91" s="24" t="str">
        <f>IFERROR(IF(VLOOKUP(C91,'Overdue Credits'!$A:$F,6,0)&gt;2,"High Risk Customer",IF(VLOOKUP(C91,'Overdue Credits'!$A:$F,6,0)&gt;0,"Medium Risk Customer","Low Risk Customer")),"Low Risk Customer")</f>
        <v>Low Risk Customer</v>
      </c>
      <c r="AY91" s="74"/>
      <c r="AZ91" s="165"/>
    </row>
    <row r="92" spans="1:52" x14ac:dyDescent="0.35">
      <c r="A92" s="21">
        <v>84</v>
      </c>
      <c r="B92" s="122" t="s">
        <v>27</v>
      </c>
      <c r="C92" s="122" t="s">
        <v>996</v>
      </c>
      <c r="D92" s="122"/>
      <c r="E92" s="122" t="s">
        <v>997</v>
      </c>
      <c r="F92" s="122" t="s">
        <v>752</v>
      </c>
      <c r="G92" s="190">
        <f t="shared" si="4"/>
        <v>0</v>
      </c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3">
        <f>(VLOOKUP($H$8,Prices[],2,FALSE)*H92)+(VLOOKUP($I$8,Prices[],2,FALSE)*I92)+(VLOOKUP($J$8,Prices[],2,FALSE)*J92)+(VLOOKUP($K$8,Prices[],2,FALSE)*K92)+(VLOOKUP($L$8,Prices[],2,FALSE)*L92)+(VLOOKUP($M$8,Prices[],2,FALSE)*M92)+(VLOOKUP($N$8,Prices[],2,FALSE)*N92)+(VLOOKUP($T$8,Prices[],2,FALSE)*T92)+(VLOOKUP($U$8,Prices[],2,FALSE)*U92)+(VLOOKUP($V$8,Prices[],2,FALSE)*V92)+(VLOOKUP($W$8,Prices[],2,FALSE)*W92)+(VLOOKUP($X$8,Prices[],2,FALSE)*X92)+(VLOOKUP($Y$8,Prices[],2,FALSE)*Y92)+(VLOOKUP($Z$8,Prices[],2,FALSE)*Z92)+(VLOOKUP($AB$8,Prices[],2,FALSE)*AB92)+(VLOOKUP($O$8,Prices[],2,FALSE)*O92)+(VLOOKUP($P$8,Prices[],2,FALSE)*P92)+(VLOOKUP($Q$8,Prices[],2,FALSE)*Q92)+(VLOOKUP($R$8,Prices[],2,FALSE)*R92)+(VLOOKUP($AA$8,Prices[],2,FALSE)*AA92)+(VLOOKUP($S$8,Prices[],2,FALSE)*S92)</f>
        <v>0</v>
      </c>
      <c r="AE92" s="23">
        <f t="shared" si="8"/>
        <v>0</v>
      </c>
      <c r="AF92" s="164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23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3">
        <f t="shared" si="9"/>
        <v>0</v>
      </c>
      <c r="AW92" s="24" t="str">
        <f t="shared" si="10"/>
        <v xml:space="preserve"> </v>
      </c>
      <c r="AX92" s="24" t="str">
        <f>IFERROR(IF(VLOOKUP(C92,'Overdue Credits'!$A:$F,6,0)&gt;2,"High Risk Customer",IF(VLOOKUP(C92,'Overdue Credits'!$A:$F,6,0)&gt;0,"Medium Risk Customer","Low Risk Customer")),"Low Risk Customer")</f>
        <v>Low Risk Customer</v>
      </c>
      <c r="AY92" s="74"/>
      <c r="AZ92" s="165"/>
    </row>
    <row r="93" spans="1:52" x14ac:dyDescent="0.35">
      <c r="A93" s="21">
        <v>85</v>
      </c>
      <c r="B93" s="122" t="s">
        <v>27</v>
      </c>
      <c r="C93" s="122" t="s">
        <v>988</v>
      </c>
      <c r="D93" s="122"/>
      <c r="E93" s="122" t="s">
        <v>989</v>
      </c>
      <c r="F93" s="122" t="s">
        <v>752</v>
      </c>
      <c r="G93" s="190">
        <f t="shared" si="4"/>
        <v>0</v>
      </c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3">
        <f>(VLOOKUP($H$8,Prices[],2,FALSE)*H93)+(VLOOKUP($I$8,Prices[],2,FALSE)*I93)+(VLOOKUP($J$8,Prices[],2,FALSE)*J93)+(VLOOKUP($K$8,Prices[],2,FALSE)*K93)+(VLOOKUP($L$8,Prices[],2,FALSE)*L93)+(VLOOKUP($M$8,Prices[],2,FALSE)*M93)+(VLOOKUP($N$8,Prices[],2,FALSE)*N93)+(VLOOKUP($T$8,Prices[],2,FALSE)*T93)+(VLOOKUP($U$8,Prices[],2,FALSE)*U93)+(VLOOKUP($V$8,Prices[],2,FALSE)*V93)+(VLOOKUP($W$8,Prices[],2,FALSE)*W93)+(VLOOKUP($X$8,Prices[],2,FALSE)*X93)+(VLOOKUP($Y$8,Prices[],2,FALSE)*Y93)+(VLOOKUP($Z$8,Prices[],2,FALSE)*Z93)+(VLOOKUP($AB$8,Prices[],2,FALSE)*AB93)+(VLOOKUP($O$8,Prices[],2,FALSE)*O93)+(VLOOKUP($P$8,Prices[],2,FALSE)*P93)+(VLOOKUP($Q$8,Prices[],2,FALSE)*Q93)+(VLOOKUP($R$8,Prices[],2,FALSE)*R93)+(VLOOKUP($AA$8,Prices[],2,FALSE)*AA93)+(VLOOKUP($S$8,Prices[],2,FALSE)*S93)</f>
        <v>0</v>
      </c>
      <c r="AE93" s="23">
        <f t="shared" si="8"/>
        <v>0</v>
      </c>
      <c r="AF93" s="164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23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3">
        <f t="shared" si="9"/>
        <v>0</v>
      </c>
      <c r="AW93" s="24" t="str">
        <f t="shared" si="10"/>
        <v xml:space="preserve"> </v>
      </c>
      <c r="AX93" s="24" t="str">
        <f>IFERROR(IF(VLOOKUP(C93,'Overdue Credits'!$A:$F,6,0)&gt;2,"High Risk Customer",IF(VLOOKUP(C93,'Overdue Credits'!$A:$F,6,0)&gt;0,"Medium Risk Customer","Low Risk Customer")),"Low Risk Customer")</f>
        <v>Medium Risk Customer</v>
      </c>
      <c r="AY93" s="74"/>
      <c r="AZ93" s="165"/>
    </row>
    <row r="94" spans="1:52" x14ac:dyDescent="0.35">
      <c r="A94" s="21">
        <v>86</v>
      </c>
      <c r="B94" s="122" t="s">
        <v>27</v>
      </c>
      <c r="C94" s="122" t="s">
        <v>301</v>
      </c>
      <c r="D94" s="122"/>
      <c r="E94" s="122" t="s">
        <v>302</v>
      </c>
      <c r="F94" s="122" t="s">
        <v>753</v>
      </c>
      <c r="G94" s="190">
        <f t="shared" si="4"/>
        <v>0</v>
      </c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3">
        <f>(VLOOKUP($H$8,Prices[],2,FALSE)*H94)+(VLOOKUP($I$8,Prices[],2,FALSE)*I94)+(VLOOKUP($J$8,Prices[],2,FALSE)*J94)+(VLOOKUP($K$8,Prices[],2,FALSE)*K94)+(VLOOKUP($L$8,Prices[],2,FALSE)*L94)+(VLOOKUP($M$8,Prices[],2,FALSE)*M94)+(VLOOKUP($N$8,Prices[],2,FALSE)*N94)+(VLOOKUP($T$8,Prices[],2,FALSE)*T94)+(VLOOKUP($U$8,Prices[],2,FALSE)*U94)+(VLOOKUP($V$8,Prices[],2,FALSE)*V94)+(VLOOKUP($W$8,Prices[],2,FALSE)*W94)+(VLOOKUP($X$8,Prices[],2,FALSE)*X94)+(VLOOKUP($Y$8,Prices[],2,FALSE)*Y94)+(VLOOKUP($Z$8,Prices[],2,FALSE)*Z94)+(VLOOKUP($AB$8,Prices[],2,FALSE)*AB94)+(VLOOKUP($O$8,Prices[],2,FALSE)*O94)+(VLOOKUP($P$8,Prices[],2,FALSE)*P94)+(VLOOKUP($Q$8,Prices[],2,FALSE)*Q94)+(VLOOKUP($R$8,Prices[],2,FALSE)*R94)+(VLOOKUP($AA$8,Prices[],2,FALSE)*AA94)+(VLOOKUP($S$8,Prices[],2,FALSE)*S94)</f>
        <v>0</v>
      </c>
      <c r="AE94" s="23">
        <f t="shared" si="8"/>
        <v>0</v>
      </c>
      <c r="AF94" s="164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23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3">
        <f t="shared" si="9"/>
        <v>0</v>
      </c>
      <c r="AW94" s="24" t="str">
        <f t="shared" si="10"/>
        <v xml:space="preserve"> </v>
      </c>
      <c r="AX94" s="24" t="str">
        <f>IFERROR(IF(VLOOKUP(C94,'Overdue Credits'!$A:$F,6,0)&gt;2,"High Risk Customer",IF(VLOOKUP(C94,'Overdue Credits'!$A:$F,6,0)&gt;0,"Medium Risk Customer","Low Risk Customer")),"Low Risk Customer")</f>
        <v>Low Risk Customer</v>
      </c>
      <c r="AY94" s="74"/>
      <c r="AZ94" s="165"/>
    </row>
    <row r="95" spans="1:52" x14ac:dyDescent="0.35">
      <c r="A95" s="21">
        <v>87</v>
      </c>
      <c r="B95" s="122" t="s">
        <v>27</v>
      </c>
      <c r="C95" s="122" t="s">
        <v>998</v>
      </c>
      <c r="D95" s="122"/>
      <c r="E95" s="122" t="s">
        <v>999</v>
      </c>
      <c r="F95" s="122" t="s">
        <v>752</v>
      </c>
      <c r="G95" s="190">
        <f t="shared" si="4"/>
        <v>0</v>
      </c>
      <c r="H95" s="192"/>
      <c r="I95" s="192"/>
      <c r="J95" s="192"/>
      <c r="K95" s="192"/>
      <c r="L95" s="192"/>
      <c r="M95" s="192"/>
      <c r="N95" s="192"/>
      <c r="O95" s="192"/>
      <c r="P95" s="192"/>
      <c r="Q95" s="72"/>
      <c r="R95" s="72"/>
      <c r="S95" s="72"/>
      <c r="T95" s="29"/>
      <c r="U95" s="72"/>
      <c r="V95" s="29"/>
      <c r="W95" s="192"/>
      <c r="X95" s="192"/>
      <c r="Y95" s="29"/>
      <c r="Z95" s="29"/>
      <c r="AA95" s="29"/>
      <c r="AB95" s="72"/>
      <c r="AC95" s="23">
        <f>(VLOOKUP($H$8,Prices[],2,FALSE)*H95)+(VLOOKUP($I$8,Prices[],2,FALSE)*I95)+(VLOOKUP($J$8,Prices[],2,FALSE)*J95)+(VLOOKUP($K$8,Prices[],2,FALSE)*K95)+(VLOOKUP($L$8,Prices[],2,FALSE)*L95)+(VLOOKUP($M$8,Prices[],2,FALSE)*M95)+(VLOOKUP($N$8,Prices[],2,FALSE)*N95)+(VLOOKUP($T$8,Prices[],2,FALSE)*T95)+(VLOOKUP($U$8,Prices[],2,FALSE)*U95)+(VLOOKUP($V$8,Prices[],2,FALSE)*V95)+(VLOOKUP($W$8,Prices[],2,FALSE)*W95)+(VLOOKUP($X$8,Prices[],2,FALSE)*X95)+(VLOOKUP($Y$8,Prices[],2,FALSE)*Y95)+(VLOOKUP($Z$8,Prices[],2,FALSE)*Z95)+(VLOOKUP($AB$8,Prices[],2,FALSE)*AB95)+(VLOOKUP($O$8,Prices[],2,FALSE)*O95)+(VLOOKUP($P$8,Prices[],2,FALSE)*P95)+(VLOOKUP($Q$8,Prices[],2,FALSE)*Q95)+(VLOOKUP($R$8,Prices[],2,FALSE)*R95)+(VLOOKUP($AA$8,Prices[],2,FALSE)*AA95)+(VLOOKUP($S$8,Prices[],2,FALSE)*S95)</f>
        <v>0</v>
      </c>
      <c r="AE95" s="23">
        <f t="shared" si="8"/>
        <v>0</v>
      </c>
      <c r="AF95" s="164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23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3">
        <f t="shared" si="9"/>
        <v>0</v>
      </c>
      <c r="AW95" s="24" t="str">
        <f t="shared" si="10"/>
        <v xml:space="preserve"> </v>
      </c>
      <c r="AX95" s="24" t="str">
        <f>IFERROR(IF(VLOOKUP(C95,'Overdue Credits'!$A:$F,6,0)&gt;2,"High Risk Customer",IF(VLOOKUP(C95,'Overdue Credits'!$A:$F,6,0)&gt;0,"Medium Risk Customer","Low Risk Customer")),"Low Risk Customer")</f>
        <v>Low Risk Customer</v>
      </c>
      <c r="AY95" s="74"/>
      <c r="AZ95" s="165"/>
    </row>
    <row r="96" spans="1:52" x14ac:dyDescent="0.35">
      <c r="A96" s="21">
        <v>88</v>
      </c>
      <c r="B96" s="122" t="s">
        <v>27</v>
      </c>
      <c r="C96" s="122" t="s">
        <v>1249</v>
      </c>
      <c r="D96" s="122"/>
      <c r="E96" s="122" t="s">
        <v>1269</v>
      </c>
      <c r="F96" s="122" t="s">
        <v>753</v>
      </c>
      <c r="G96" s="190">
        <f t="shared" si="4"/>
        <v>0</v>
      </c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3">
        <f>(VLOOKUP($H$8,Prices[],2,FALSE)*H96)+(VLOOKUP($I$8,Prices[],2,FALSE)*I96)+(VLOOKUP($J$8,Prices[],2,FALSE)*J96)+(VLOOKUP($K$8,Prices[],2,FALSE)*K96)+(VLOOKUP($L$8,Prices[],2,FALSE)*L96)+(VLOOKUP($M$8,Prices[],2,FALSE)*M96)+(VLOOKUP($N$8,Prices[],2,FALSE)*N96)+(VLOOKUP($T$8,Prices[],2,FALSE)*T96)+(VLOOKUP($U$8,Prices[],2,FALSE)*U96)+(VLOOKUP($V$8,Prices[],2,FALSE)*V96)+(VLOOKUP($W$8,Prices[],2,FALSE)*W96)+(VLOOKUP($X$8,Prices[],2,FALSE)*X96)+(VLOOKUP($Y$8,Prices[],2,FALSE)*Y96)+(VLOOKUP($Z$8,Prices[],2,FALSE)*Z96)+(VLOOKUP($AB$8,Prices[],2,FALSE)*AB96)+(VLOOKUP($O$8,Prices[],2,FALSE)*O96)+(VLOOKUP($P$8,Prices[],2,FALSE)*P96)+(VLOOKUP($Q$8,Prices[],2,FALSE)*Q96)+(VLOOKUP($R$8,Prices[],2,FALSE)*R96)+(VLOOKUP($AA$8,Prices[],2,FALSE)*AA96)+(VLOOKUP($S$8,Prices[],2,FALSE)*S96)</f>
        <v>0</v>
      </c>
      <c r="AE96" s="23">
        <f t="shared" si="8"/>
        <v>0</v>
      </c>
      <c r="AF96" s="164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23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3">
        <f t="shared" si="9"/>
        <v>0</v>
      </c>
      <c r="AW96" s="24" t="str">
        <f t="shared" si="10"/>
        <v xml:space="preserve"> </v>
      </c>
      <c r="AX96" s="24" t="str">
        <f>IFERROR(IF(VLOOKUP(C96,'Overdue Credits'!$A:$F,6,0)&gt;2,"High Risk Customer",IF(VLOOKUP(C96,'Overdue Credits'!$A:$F,6,0)&gt;0,"Medium Risk Customer","Low Risk Customer")),"Low Risk Customer")</f>
        <v>Low Risk Customer</v>
      </c>
      <c r="AY96" s="74"/>
      <c r="AZ96" s="165"/>
    </row>
    <row r="97" spans="1:52" x14ac:dyDescent="0.35">
      <c r="A97" s="21">
        <v>89</v>
      </c>
      <c r="B97" s="122" t="s">
        <v>27</v>
      </c>
      <c r="C97" s="122" t="s">
        <v>1010</v>
      </c>
      <c r="D97" s="122"/>
      <c r="E97" s="122" t="s">
        <v>1011</v>
      </c>
      <c r="F97" s="122" t="s">
        <v>753</v>
      </c>
      <c r="G97" s="190">
        <f t="shared" si="4"/>
        <v>0</v>
      </c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3">
        <f>(VLOOKUP($H$8,Prices[],2,FALSE)*H97)+(VLOOKUP($I$8,Prices[],2,FALSE)*I97)+(VLOOKUP($J$8,Prices[],2,FALSE)*J97)+(VLOOKUP($K$8,Prices[],2,FALSE)*K97)+(VLOOKUP($L$8,Prices[],2,FALSE)*L97)+(VLOOKUP($M$8,Prices[],2,FALSE)*M97)+(VLOOKUP($N$8,Prices[],2,FALSE)*N97)+(VLOOKUP($T$8,Prices[],2,FALSE)*T97)+(VLOOKUP($U$8,Prices[],2,FALSE)*U97)+(VLOOKUP($V$8,Prices[],2,FALSE)*V97)+(VLOOKUP($W$8,Prices[],2,FALSE)*W97)+(VLOOKUP($X$8,Prices[],2,FALSE)*X97)+(VLOOKUP($Y$8,Prices[],2,FALSE)*Y97)+(VLOOKUP($Z$8,Prices[],2,FALSE)*Z97)+(VLOOKUP($AB$8,Prices[],2,FALSE)*AB97)+(VLOOKUP($O$8,Prices[],2,FALSE)*O97)+(VLOOKUP($P$8,Prices[],2,FALSE)*P97)+(VLOOKUP($Q$8,Prices[],2,FALSE)*Q97)+(VLOOKUP($R$8,Prices[],2,FALSE)*R97)+(VLOOKUP($AA$8,Prices[],2,FALSE)*AA97)+(VLOOKUP($S$8,Prices[],2,FALSE)*S97)</f>
        <v>0</v>
      </c>
      <c r="AE97" s="23">
        <f t="shared" si="8"/>
        <v>0</v>
      </c>
      <c r="AF97" s="164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23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3">
        <f t="shared" si="9"/>
        <v>0</v>
      </c>
      <c r="AW97" s="24" t="str">
        <f t="shared" si="10"/>
        <v xml:space="preserve"> </v>
      </c>
      <c r="AX97" s="24" t="str">
        <f>IFERROR(IF(VLOOKUP(C97,'Overdue Credits'!$A:$F,6,0)&gt;2,"High Risk Customer",IF(VLOOKUP(C97,'Overdue Credits'!$A:$F,6,0)&gt;0,"Medium Risk Customer","Low Risk Customer")),"Low Risk Customer")</f>
        <v>Low Risk Customer</v>
      </c>
      <c r="AY97" s="74"/>
      <c r="AZ97" s="165"/>
    </row>
    <row r="98" spans="1:52" x14ac:dyDescent="0.35">
      <c r="A98" s="21">
        <v>90</v>
      </c>
      <c r="B98" s="122" t="s">
        <v>27</v>
      </c>
      <c r="C98" s="122" t="s">
        <v>235</v>
      </c>
      <c r="D98" s="122"/>
      <c r="E98" s="122" t="s">
        <v>995</v>
      </c>
      <c r="F98" s="122" t="s">
        <v>752</v>
      </c>
      <c r="G98" s="190">
        <f t="shared" si="4"/>
        <v>0</v>
      </c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3">
        <f>(VLOOKUP($H$8,Prices[],2,FALSE)*H98)+(VLOOKUP($I$8,Prices[],2,FALSE)*I98)+(VLOOKUP($J$8,Prices[],2,FALSE)*J98)+(VLOOKUP($K$8,Prices[],2,FALSE)*K98)+(VLOOKUP($L$8,Prices[],2,FALSE)*L98)+(VLOOKUP($M$8,Prices[],2,FALSE)*M98)+(VLOOKUP($N$8,Prices[],2,FALSE)*N98)+(VLOOKUP($T$8,Prices[],2,FALSE)*T98)+(VLOOKUP($U$8,Prices[],2,FALSE)*U98)+(VLOOKUP($V$8,Prices[],2,FALSE)*V98)+(VLOOKUP($W$8,Prices[],2,FALSE)*W98)+(VLOOKUP($X$8,Prices[],2,FALSE)*X98)+(VLOOKUP($Y$8,Prices[],2,FALSE)*Y98)+(VLOOKUP($Z$8,Prices[],2,FALSE)*Z98)+(VLOOKUP($AB$8,Prices[],2,FALSE)*AB98)+(VLOOKUP($O$8,Prices[],2,FALSE)*O98)+(VLOOKUP($P$8,Prices[],2,FALSE)*P98)+(VLOOKUP($Q$8,Prices[],2,FALSE)*Q98)+(VLOOKUP($R$8,Prices[],2,FALSE)*R98)+(VLOOKUP($AA$8,Prices[],2,FALSE)*AA98)+(VLOOKUP($S$8,Prices[],2,FALSE)*S98)</f>
        <v>0</v>
      </c>
      <c r="AE98" s="23">
        <f t="shared" si="8"/>
        <v>0</v>
      </c>
      <c r="AF98" s="164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23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3">
        <f t="shared" si="9"/>
        <v>0</v>
      </c>
      <c r="AW98" s="24" t="str">
        <f t="shared" si="10"/>
        <v xml:space="preserve"> </v>
      </c>
      <c r="AX98" s="24" t="str">
        <f>IFERROR(IF(VLOOKUP(C98,'Overdue Credits'!$A:$F,6,0)&gt;2,"High Risk Customer",IF(VLOOKUP(C98,'Overdue Credits'!$A:$F,6,0)&gt;0,"Medium Risk Customer","Low Risk Customer")),"Low Risk Customer")</f>
        <v>Low Risk Customer</v>
      </c>
      <c r="AY98" s="74"/>
      <c r="AZ98" s="165"/>
    </row>
    <row r="99" spans="1:52" x14ac:dyDescent="0.35">
      <c r="A99" s="21">
        <v>91</v>
      </c>
      <c r="B99" s="122" t="s">
        <v>27</v>
      </c>
      <c r="C99" s="122" t="s">
        <v>1008</v>
      </c>
      <c r="D99" s="122"/>
      <c r="E99" s="122" t="s">
        <v>1009</v>
      </c>
      <c r="F99" s="122" t="s">
        <v>753</v>
      </c>
      <c r="G99" s="190">
        <f t="shared" si="4"/>
        <v>0</v>
      </c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3">
        <f>(VLOOKUP($H$8,Prices[],2,FALSE)*H99)+(VLOOKUP($I$8,Prices[],2,FALSE)*I99)+(VLOOKUP($J$8,Prices[],2,FALSE)*J99)+(VLOOKUP($K$8,Prices[],2,FALSE)*K99)+(VLOOKUP($L$8,Prices[],2,FALSE)*L99)+(VLOOKUP($M$8,Prices[],2,FALSE)*M99)+(VLOOKUP($N$8,Prices[],2,FALSE)*N99)+(VLOOKUP($T$8,Prices[],2,FALSE)*T99)+(VLOOKUP($U$8,Prices[],2,FALSE)*U99)+(VLOOKUP($V$8,Prices[],2,FALSE)*V99)+(VLOOKUP($W$8,Prices[],2,FALSE)*W99)+(VLOOKUP($X$8,Prices[],2,FALSE)*X99)+(VLOOKUP($Y$8,Prices[],2,FALSE)*Y99)+(VLOOKUP($Z$8,Prices[],2,FALSE)*Z99)+(VLOOKUP($AB$8,Prices[],2,FALSE)*AB99)+(VLOOKUP($O$8,Prices[],2,FALSE)*O99)+(VLOOKUP($P$8,Prices[],2,FALSE)*P99)+(VLOOKUP($Q$8,Prices[],2,FALSE)*Q99)+(VLOOKUP($R$8,Prices[],2,FALSE)*R99)+(VLOOKUP($AA$8,Prices[],2,FALSE)*AA99)+(VLOOKUP($S$8,Prices[],2,FALSE)*S99)</f>
        <v>0</v>
      </c>
      <c r="AE99" s="23">
        <f t="shared" si="8"/>
        <v>0</v>
      </c>
      <c r="AF99" s="164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23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3">
        <f t="shared" si="9"/>
        <v>0</v>
      </c>
      <c r="AW99" s="24" t="str">
        <f t="shared" si="10"/>
        <v xml:space="preserve"> </v>
      </c>
      <c r="AX99" s="24" t="str">
        <f>IFERROR(IF(VLOOKUP(C99,'Overdue Credits'!$A:$F,6,0)&gt;2,"High Risk Customer",IF(VLOOKUP(C99,'Overdue Credits'!$A:$F,6,0)&gt;0,"Medium Risk Customer","Low Risk Customer")),"Low Risk Customer")</f>
        <v>Low Risk Customer</v>
      </c>
      <c r="AY99" s="74"/>
      <c r="AZ99" s="165"/>
    </row>
    <row r="100" spans="1:52" x14ac:dyDescent="0.35">
      <c r="A100" s="21">
        <v>92</v>
      </c>
      <c r="B100" s="122" t="s">
        <v>27</v>
      </c>
      <c r="C100" s="122" t="s">
        <v>991</v>
      </c>
      <c r="D100" s="122"/>
      <c r="E100" s="122" t="s">
        <v>992</v>
      </c>
      <c r="F100" s="122" t="s">
        <v>753</v>
      </c>
      <c r="G100" s="190">
        <f t="shared" si="4"/>
        <v>0</v>
      </c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3">
        <f>(VLOOKUP($H$8,Prices[],2,FALSE)*H100)+(VLOOKUP($I$8,Prices[],2,FALSE)*I100)+(VLOOKUP($J$8,Prices[],2,FALSE)*J100)+(VLOOKUP($K$8,Prices[],2,FALSE)*K100)+(VLOOKUP($L$8,Prices[],2,FALSE)*L100)+(VLOOKUP($M$8,Prices[],2,FALSE)*M100)+(VLOOKUP($N$8,Prices[],2,FALSE)*N100)+(VLOOKUP($T$8,Prices[],2,FALSE)*T100)+(VLOOKUP($U$8,Prices[],2,FALSE)*U100)+(VLOOKUP($V$8,Prices[],2,FALSE)*V100)+(VLOOKUP($W$8,Prices[],2,FALSE)*W100)+(VLOOKUP($X$8,Prices[],2,FALSE)*X100)+(VLOOKUP($Y$8,Prices[],2,FALSE)*Y100)+(VLOOKUP($Z$8,Prices[],2,FALSE)*Z100)+(VLOOKUP($AB$8,Prices[],2,FALSE)*AB100)+(VLOOKUP($O$8,Prices[],2,FALSE)*O100)+(VLOOKUP($P$8,Prices[],2,FALSE)*P100)+(VLOOKUP($Q$8,Prices[],2,FALSE)*Q100)+(VLOOKUP($R$8,Prices[],2,FALSE)*R100)+(VLOOKUP($AA$8,Prices[],2,FALSE)*AA100)+(VLOOKUP($S$8,Prices[],2,FALSE)*S100)</f>
        <v>0</v>
      </c>
      <c r="AE100" s="23">
        <f t="shared" si="8"/>
        <v>0</v>
      </c>
      <c r="AF100" s="164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23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3">
        <f t="shared" si="9"/>
        <v>0</v>
      </c>
      <c r="AW100" s="24" t="str">
        <f t="shared" si="10"/>
        <v xml:space="preserve"> </v>
      </c>
      <c r="AX100" s="24" t="str">
        <f>IFERROR(IF(VLOOKUP(C100,'Overdue Credits'!$A:$F,6,0)&gt;2,"High Risk Customer",IF(VLOOKUP(C100,'Overdue Credits'!$A:$F,6,0)&gt;0,"Medium Risk Customer","Low Risk Customer")),"Low Risk Customer")</f>
        <v>Low Risk Customer</v>
      </c>
      <c r="AY100" s="74"/>
      <c r="AZ100" s="165"/>
    </row>
    <row r="101" spans="1:52" x14ac:dyDescent="0.35">
      <c r="A101" s="21">
        <v>93</v>
      </c>
      <c r="B101" s="122" t="s">
        <v>27</v>
      </c>
      <c r="C101" s="122" t="s">
        <v>1392</v>
      </c>
      <c r="D101" s="122" t="s">
        <v>1331</v>
      </c>
      <c r="E101" s="122" t="s">
        <v>1393</v>
      </c>
      <c r="F101" s="122" t="s">
        <v>753</v>
      </c>
      <c r="G101" s="190">
        <f t="shared" si="4"/>
        <v>0</v>
      </c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3">
        <f>(VLOOKUP($H$8,Prices[],2,FALSE)*H101)+(VLOOKUP($I$8,Prices[],2,FALSE)*I101)+(VLOOKUP($J$8,Prices[],2,FALSE)*J101)+(VLOOKUP($K$8,Prices[],2,FALSE)*K101)+(VLOOKUP($L$8,Prices[],2,FALSE)*L101)+(VLOOKUP($M$8,Prices[],2,FALSE)*M101)+(VLOOKUP($N$8,Prices[],2,FALSE)*N101)+(VLOOKUP($T$8,Prices[],2,FALSE)*T101)+(VLOOKUP($U$8,Prices[],2,FALSE)*U101)+(VLOOKUP($V$8,Prices[],2,FALSE)*V101)+(VLOOKUP($W$8,Prices[],2,FALSE)*W101)+(VLOOKUP($X$8,Prices[],2,FALSE)*X101)+(VLOOKUP($Y$8,Prices[],2,FALSE)*Y101)+(VLOOKUP($Z$8,Prices[],2,FALSE)*Z101)+(VLOOKUP($AB$8,Prices[],2,FALSE)*AB101)+(VLOOKUP($O$8,Prices[],2,FALSE)*O101)+(VLOOKUP($P$8,Prices[],2,FALSE)*P101)+(VLOOKUP($Q$8,Prices[],2,FALSE)*Q101)+(VLOOKUP($R$8,Prices[],2,FALSE)*R101)+(VLOOKUP($AA$8,Prices[],2,FALSE)*AA101)+(VLOOKUP($S$8,Prices[],2,FALSE)*S101)</f>
        <v>0</v>
      </c>
      <c r="AE101" s="23">
        <f t="shared" si="8"/>
        <v>0</v>
      </c>
      <c r="AF101" s="164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23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3">
        <f t="shared" si="9"/>
        <v>0</v>
      </c>
      <c r="AW101" s="24" t="str">
        <f t="shared" si="10"/>
        <v xml:space="preserve"> </v>
      </c>
      <c r="AX101" s="24" t="str">
        <f>IFERROR(IF(VLOOKUP(C101,'Overdue Credits'!$A:$F,6,0)&gt;2,"High Risk Customer",IF(VLOOKUP(C101,'Overdue Credits'!$A:$F,6,0)&gt;0,"Medium Risk Customer","Low Risk Customer")),"Low Risk Customer")</f>
        <v>Low Risk Customer</v>
      </c>
      <c r="AY101" s="74"/>
      <c r="AZ101" s="165"/>
    </row>
    <row r="102" spans="1:52" x14ac:dyDescent="0.35">
      <c r="A102" s="21">
        <v>94</v>
      </c>
      <c r="B102" s="122" t="s">
        <v>27</v>
      </c>
      <c r="C102" s="122" t="s">
        <v>1394</v>
      </c>
      <c r="D102" s="122" t="s">
        <v>1314</v>
      </c>
      <c r="E102" s="122" t="s">
        <v>1395</v>
      </c>
      <c r="F102" s="122" t="s">
        <v>753</v>
      </c>
      <c r="G102" s="190">
        <f t="shared" si="4"/>
        <v>0</v>
      </c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3">
        <f>(VLOOKUP($H$8,Prices[],2,FALSE)*H102)+(VLOOKUP($I$8,Prices[],2,FALSE)*I102)+(VLOOKUP($J$8,Prices[],2,FALSE)*J102)+(VLOOKUP($K$8,Prices[],2,FALSE)*K102)+(VLOOKUP($L$8,Prices[],2,FALSE)*L102)+(VLOOKUP($M$8,Prices[],2,FALSE)*M102)+(VLOOKUP($N$8,Prices[],2,FALSE)*N102)+(VLOOKUP($T$8,Prices[],2,FALSE)*T102)+(VLOOKUP($U$8,Prices[],2,FALSE)*U102)+(VLOOKUP($V$8,Prices[],2,FALSE)*V102)+(VLOOKUP($W$8,Prices[],2,FALSE)*W102)+(VLOOKUP($X$8,Prices[],2,FALSE)*X102)+(VLOOKUP($Y$8,Prices[],2,FALSE)*Y102)+(VLOOKUP($Z$8,Prices[],2,FALSE)*Z102)+(VLOOKUP($AB$8,Prices[],2,FALSE)*AB102)+(VLOOKUP($O$8,Prices[],2,FALSE)*O102)+(VLOOKUP($P$8,Prices[],2,FALSE)*P102)+(VLOOKUP($Q$8,Prices[],2,FALSE)*Q102)+(VLOOKUP($R$8,Prices[],2,FALSE)*R102)+(VLOOKUP($AA$8,Prices[],2,FALSE)*AA102)+(VLOOKUP($S$8,Prices[],2,FALSE)*S102)</f>
        <v>0</v>
      </c>
      <c r="AE102" s="23">
        <f t="shared" si="8"/>
        <v>0</v>
      </c>
      <c r="AF102" s="164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23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3">
        <f t="shared" si="9"/>
        <v>0</v>
      </c>
      <c r="AW102" s="24" t="str">
        <f t="shared" si="10"/>
        <v xml:space="preserve"> </v>
      </c>
      <c r="AX102" s="24" t="str">
        <f>IFERROR(IF(VLOOKUP(C102,'Overdue Credits'!$A:$F,6,0)&gt;2,"High Risk Customer",IF(VLOOKUP(C102,'Overdue Credits'!$A:$F,6,0)&gt;0,"Medium Risk Customer","Low Risk Customer")),"Low Risk Customer")</f>
        <v>Low Risk Customer</v>
      </c>
      <c r="AY102" s="74"/>
      <c r="AZ102" s="165"/>
    </row>
    <row r="103" spans="1:52" x14ac:dyDescent="0.35">
      <c r="A103" s="21">
        <v>95</v>
      </c>
      <c r="B103" s="122" t="s">
        <v>27</v>
      </c>
      <c r="C103" s="122" t="s">
        <v>1396</v>
      </c>
      <c r="D103" s="122" t="s">
        <v>1314</v>
      </c>
      <c r="E103" s="122" t="s">
        <v>1397</v>
      </c>
      <c r="F103" s="122" t="s">
        <v>753</v>
      </c>
      <c r="G103" s="190">
        <f t="shared" si="4"/>
        <v>0</v>
      </c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3">
        <f>(VLOOKUP($H$8,Prices[],2,FALSE)*H103)+(VLOOKUP($I$8,Prices[],2,FALSE)*I103)+(VLOOKUP($J$8,Prices[],2,FALSE)*J103)+(VLOOKUP($K$8,Prices[],2,FALSE)*K103)+(VLOOKUP($L$8,Prices[],2,FALSE)*L103)+(VLOOKUP($M$8,Prices[],2,FALSE)*M103)+(VLOOKUP($N$8,Prices[],2,FALSE)*N103)+(VLOOKUP($T$8,Prices[],2,FALSE)*T103)+(VLOOKUP($U$8,Prices[],2,FALSE)*U103)+(VLOOKUP($V$8,Prices[],2,FALSE)*V103)+(VLOOKUP($W$8,Prices[],2,FALSE)*W103)+(VLOOKUP($X$8,Prices[],2,FALSE)*X103)+(VLOOKUP($Y$8,Prices[],2,FALSE)*Y103)+(VLOOKUP($Z$8,Prices[],2,FALSE)*Z103)+(VLOOKUP($AB$8,Prices[],2,FALSE)*AB103)+(VLOOKUP($O$8,Prices[],2,FALSE)*O103)+(VLOOKUP($P$8,Prices[],2,FALSE)*P103)+(VLOOKUP($Q$8,Prices[],2,FALSE)*Q103)+(VLOOKUP($R$8,Prices[],2,FALSE)*R103)+(VLOOKUP($AA$8,Prices[],2,FALSE)*AA103)+(VLOOKUP($S$8,Prices[],2,FALSE)*S103)</f>
        <v>0</v>
      </c>
      <c r="AE103" s="23">
        <f t="shared" si="8"/>
        <v>0</v>
      </c>
      <c r="AF103" s="164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23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3">
        <f t="shared" si="9"/>
        <v>0</v>
      </c>
      <c r="AW103" s="24" t="str">
        <f t="shared" si="10"/>
        <v xml:space="preserve"> </v>
      </c>
      <c r="AX103" s="24" t="str">
        <f>IFERROR(IF(VLOOKUP(C103,'Overdue Credits'!$A:$F,6,0)&gt;2,"High Risk Customer",IF(VLOOKUP(C103,'Overdue Credits'!$A:$F,6,0)&gt;0,"Medium Risk Customer","Low Risk Customer")),"Low Risk Customer")</f>
        <v>Low Risk Customer</v>
      </c>
      <c r="AY103" s="74"/>
      <c r="AZ103" s="165"/>
    </row>
    <row r="104" spans="1:52" x14ac:dyDescent="0.35">
      <c r="A104" s="21">
        <v>96</v>
      </c>
      <c r="B104" s="122" t="s">
        <v>27</v>
      </c>
      <c r="C104" s="122" t="s">
        <v>1398</v>
      </c>
      <c r="D104" s="122" t="s">
        <v>1331</v>
      </c>
      <c r="E104" s="122" t="s">
        <v>1399</v>
      </c>
      <c r="F104" s="122" t="s">
        <v>753</v>
      </c>
      <c r="G104" s="190">
        <f t="shared" si="4"/>
        <v>0</v>
      </c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3">
        <f>(VLOOKUP($H$8,Prices[],2,FALSE)*H104)+(VLOOKUP($I$8,Prices[],2,FALSE)*I104)+(VLOOKUP($J$8,Prices[],2,FALSE)*J104)+(VLOOKUP($K$8,Prices[],2,FALSE)*K104)+(VLOOKUP($L$8,Prices[],2,FALSE)*L104)+(VLOOKUP($M$8,Prices[],2,FALSE)*M104)+(VLOOKUP($N$8,Prices[],2,FALSE)*N104)+(VLOOKUP($T$8,Prices[],2,FALSE)*T104)+(VLOOKUP($U$8,Prices[],2,FALSE)*U104)+(VLOOKUP($V$8,Prices[],2,FALSE)*V104)+(VLOOKUP($W$8,Prices[],2,FALSE)*W104)+(VLOOKUP($X$8,Prices[],2,FALSE)*X104)+(VLOOKUP($Y$8,Prices[],2,FALSE)*Y104)+(VLOOKUP($Z$8,Prices[],2,FALSE)*Z104)+(VLOOKUP($AB$8,Prices[],2,FALSE)*AB104)+(VLOOKUP($O$8,Prices[],2,FALSE)*O104)+(VLOOKUP($P$8,Prices[],2,FALSE)*P104)+(VLOOKUP($Q$8,Prices[],2,FALSE)*Q104)+(VLOOKUP($R$8,Prices[],2,FALSE)*R104)+(VLOOKUP($AA$8,Prices[],2,FALSE)*AA104)+(VLOOKUP($S$8,Prices[],2,FALSE)*S104)</f>
        <v>0</v>
      </c>
      <c r="AE104" s="23">
        <f t="shared" si="8"/>
        <v>0</v>
      </c>
      <c r="AF104" s="164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23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3">
        <f t="shared" si="9"/>
        <v>0</v>
      </c>
      <c r="AW104" s="24" t="str">
        <f t="shared" si="10"/>
        <v xml:space="preserve"> </v>
      </c>
      <c r="AX104" s="24" t="str">
        <f>IFERROR(IF(VLOOKUP(C104,'Overdue Credits'!$A:$F,6,0)&gt;2,"High Risk Customer",IF(VLOOKUP(C104,'Overdue Credits'!$A:$F,6,0)&gt;0,"Medium Risk Customer","Low Risk Customer")),"Low Risk Customer")</f>
        <v>Low Risk Customer</v>
      </c>
      <c r="AY104" s="74"/>
      <c r="AZ104" s="165"/>
    </row>
    <row r="105" spans="1:52" x14ac:dyDescent="0.35">
      <c r="A105" s="21">
        <v>97</v>
      </c>
      <c r="B105" s="122" t="s">
        <v>27</v>
      </c>
      <c r="C105" s="122" t="s">
        <v>1400</v>
      </c>
      <c r="D105" s="122" t="s">
        <v>1331</v>
      </c>
      <c r="E105" s="122" t="s">
        <v>1401</v>
      </c>
      <c r="F105" s="122" t="s">
        <v>753</v>
      </c>
      <c r="G105" s="190">
        <f t="shared" ref="G105:G138" si="11">SUM(H105:AB105)</f>
        <v>0</v>
      </c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3">
        <f>(VLOOKUP($H$8,Prices[],2,FALSE)*H105)+(VLOOKUP($I$8,Prices[],2,FALSE)*I105)+(VLOOKUP($J$8,Prices[],2,FALSE)*J105)+(VLOOKUP($K$8,Prices[],2,FALSE)*K105)+(VLOOKUP($L$8,Prices[],2,FALSE)*L105)+(VLOOKUP($M$8,Prices[],2,FALSE)*M105)+(VLOOKUP($N$8,Prices[],2,FALSE)*N105)+(VLOOKUP($T$8,Prices[],2,FALSE)*T105)+(VLOOKUP($U$8,Prices[],2,FALSE)*U105)+(VLOOKUP($V$8,Prices[],2,FALSE)*V105)+(VLOOKUP($W$8,Prices[],2,FALSE)*W105)+(VLOOKUP($X$8,Prices[],2,FALSE)*X105)+(VLOOKUP($Y$8,Prices[],2,FALSE)*Y105)+(VLOOKUP($Z$8,Prices[],2,FALSE)*Z105)+(VLOOKUP($AB$8,Prices[],2,FALSE)*AB105)+(VLOOKUP($O$8,Prices[],2,FALSE)*O105)+(VLOOKUP($P$8,Prices[],2,FALSE)*P105)+(VLOOKUP($Q$8,Prices[],2,FALSE)*Q105)+(VLOOKUP($R$8,Prices[],2,FALSE)*R105)+(VLOOKUP($AA$8,Prices[],2,FALSE)*AA105)+(VLOOKUP($S$8,Prices[],2,FALSE)*S105)</f>
        <v>0</v>
      </c>
      <c r="AE105" s="23">
        <f t="shared" ref="AE105:AE136" si="12">SUM(AF105:AT105)</f>
        <v>0</v>
      </c>
      <c r="AF105" s="164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23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3">
        <f t="shared" ref="AV105:AV137" si="13">AC105*0.35</f>
        <v>0</v>
      </c>
      <c r="AW105" s="24" t="str">
        <f t="shared" ref="AW105:AW136" si="14">IF(AU105&gt;AV105,"Credit is above Limit. Requires HOTM approval",IF(AU105=0," ",IF(AV105&gt;=AU105,"Credit is within Limit","CheckInput")))</f>
        <v xml:space="preserve"> </v>
      </c>
      <c r="AX105" s="24" t="str">
        <f>IFERROR(IF(VLOOKUP(C105,'Overdue Credits'!$A:$F,6,0)&gt;2,"High Risk Customer",IF(VLOOKUP(C105,'Overdue Credits'!$A:$F,6,0)&gt;0,"Medium Risk Customer","Low Risk Customer")),"Low Risk Customer")</f>
        <v>Low Risk Customer</v>
      </c>
      <c r="AY105" s="74"/>
      <c r="AZ105" s="165"/>
    </row>
    <row r="106" spans="1:52" x14ac:dyDescent="0.35">
      <c r="A106" s="21">
        <v>98</v>
      </c>
      <c r="B106" s="122" t="s">
        <v>30</v>
      </c>
      <c r="C106" s="122" t="s">
        <v>1270</v>
      </c>
      <c r="D106" s="122"/>
      <c r="E106" s="122" t="s">
        <v>1273</v>
      </c>
      <c r="F106" s="122" t="s">
        <v>61</v>
      </c>
      <c r="G106" s="190">
        <f t="shared" si="11"/>
        <v>0</v>
      </c>
      <c r="H106" s="139"/>
      <c r="I106" s="139"/>
      <c r="J106" s="139"/>
      <c r="K106" s="139"/>
      <c r="L106" s="139"/>
      <c r="M106" s="139"/>
      <c r="N106" s="139"/>
      <c r="O106" s="139"/>
      <c r="P106" s="139"/>
      <c r="Q106" s="29"/>
      <c r="R106" s="29"/>
      <c r="S106" s="29"/>
      <c r="T106" s="29"/>
      <c r="U106" s="29"/>
      <c r="V106" s="139"/>
      <c r="W106" s="139"/>
      <c r="X106" s="139"/>
      <c r="Y106" s="139"/>
      <c r="Z106" s="139"/>
      <c r="AA106" s="139"/>
      <c r="AB106" s="166"/>
      <c r="AC106" s="23">
        <f>(VLOOKUP($H$8,Prices[],2,FALSE)*H106)+(VLOOKUP($I$8,Prices[],2,FALSE)*I106)+(VLOOKUP($J$8,Prices[],2,FALSE)*J106)+(VLOOKUP($K$8,Prices[],2,FALSE)*K106)+(VLOOKUP($L$8,Prices[],2,FALSE)*L106)+(VLOOKUP($M$8,Prices[],2,FALSE)*M106)+(VLOOKUP($N$8,Prices[],2,FALSE)*N106)+(VLOOKUP($T$8,Prices[],2,FALSE)*T106)+(VLOOKUP($U$8,Prices[],2,FALSE)*U106)+(VLOOKUP($V$8,Prices[],2,FALSE)*V106)+(VLOOKUP($W$8,Prices[],2,FALSE)*W106)+(VLOOKUP($X$8,Prices[],2,FALSE)*X106)+(VLOOKUP($Y$8,Prices[],2,FALSE)*Y106)+(VLOOKUP($Z$8,Prices[],2,FALSE)*Z106)+(VLOOKUP($AB$8,Prices[],2,FALSE)*AB106)+(VLOOKUP($O$8,Prices[],2,FALSE)*O106)+(VLOOKUP($P$8,Prices[],2,FALSE)*P106)+(VLOOKUP($Q$8,Prices[],2,FALSE)*Q106)+(VLOOKUP($R$8,Prices[],2,FALSE)*R106)+(VLOOKUP($AA$8,Prices[],2,FALSE)*AA106)+(VLOOKUP($S$8,Prices[],2,FALSE)*S106)</f>
        <v>0</v>
      </c>
      <c r="AE106" s="23">
        <f t="shared" si="12"/>
        <v>0</v>
      </c>
      <c r="AF106" s="164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23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3">
        <f t="shared" si="13"/>
        <v>0</v>
      </c>
      <c r="AW106" s="24" t="str">
        <f t="shared" si="14"/>
        <v xml:space="preserve"> </v>
      </c>
      <c r="AX106" s="24" t="str">
        <f>IFERROR(IF(VLOOKUP(C106,'Overdue Credits'!$A:$F,6,0)&gt;2,"High Risk Customer",IF(VLOOKUP(C106,'Overdue Credits'!$A:$F,6,0)&gt;0,"Medium Risk Customer","Low Risk Customer")),"Low Risk Customer")</f>
        <v>Low Risk Customer</v>
      </c>
      <c r="AY106" s="74"/>
      <c r="AZ106" s="165"/>
    </row>
    <row r="107" spans="1:52" x14ac:dyDescent="0.35">
      <c r="A107" s="21">
        <v>99</v>
      </c>
      <c r="B107" s="122" t="s">
        <v>30</v>
      </c>
      <c r="C107" s="122" t="s">
        <v>1271</v>
      </c>
      <c r="D107" s="122"/>
      <c r="E107" s="122" t="s">
        <v>1274</v>
      </c>
      <c r="F107" s="122" t="s">
        <v>61</v>
      </c>
      <c r="G107" s="190">
        <f t="shared" si="11"/>
        <v>0</v>
      </c>
      <c r="H107" s="166"/>
      <c r="I107" s="166"/>
      <c r="J107" s="166"/>
      <c r="K107" s="166"/>
      <c r="L107" s="166"/>
      <c r="M107" s="166"/>
      <c r="N107" s="166"/>
      <c r="O107" s="166"/>
      <c r="P107" s="166"/>
      <c r="Q107" s="29"/>
      <c r="R107" s="29"/>
      <c r="S107" s="29"/>
      <c r="T107" s="29"/>
      <c r="U107" s="29"/>
      <c r="V107" s="166"/>
      <c r="W107" s="166"/>
      <c r="X107" s="166"/>
      <c r="Y107" s="166"/>
      <c r="Z107" s="166"/>
      <c r="AA107" s="166"/>
      <c r="AB107" s="166"/>
      <c r="AC107" s="23">
        <f>(VLOOKUP($H$8,Prices[],2,FALSE)*H107)+(VLOOKUP($I$8,Prices[],2,FALSE)*I107)+(VLOOKUP($J$8,Prices[],2,FALSE)*J107)+(VLOOKUP($K$8,Prices[],2,FALSE)*K107)+(VLOOKUP($L$8,Prices[],2,FALSE)*L107)+(VLOOKUP($M$8,Prices[],2,FALSE)*M107)+(VLOOKUP($N$8,Prices[],2,FALSE)*N107)+(VLOOKUP($T$8,Prices[],2,FALSE)*T107)+(VLOOKUP($U$8,Prices[],2,FALSE)*U107)+(VLOOKUP($V$8,Prices[],2,FALSE)*V107)+(VLOOKUP($W$8,Prices[],2,FALSE)*W107)+(VLOOKUP($X$8,Prices[],2,FALSE)*X107)+(VLOOKUP($Y$8,Prices[],2,FALSE)*Y107)+(VLOOKUP($Z$8,Prices[],2,FALSE)*Z107)+(VLOOKUP($AB$8,Prices[],2,FALSE)*AB107)+(VLOOKUP($O$8,Prices[],2,FALSE)*O107)+(VLOOKUP($P$8,Prices[],2,FALSE)*P107)+(VLOOKUP($Q$8,Prices[],2,FALSE)*Q107)+(VLOOKUP($R$8,Prices[],2,FALSE)*R107)+(VLOOKUP($AA$8,Prices[],2,FALSE)*AA107)+(VLOOKUP($S$8,Prices[],2,FALSE)*S107)</f>
        <v>0</v>
      </c>
      <c r="AE107" s="23">
        <f t="shared" si="12"/>
        <v>0</v>
      </c>
      <c r="AF107" s="164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23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3">
        <f t="shared" si="13"/>
        <v>0</v>
      </c>
      <c r="AW107" s="24" t="str">
        <f t="shared" si="14"/>
        <v xml:space="preserve"> </v>
      </c>
      <c r="AX107" s="24" t="str">
        <f>IFERROR(IF(VLOOKUP(C107,'Overdue Credits'!$A:$F,6,0)&gt;2,"High Risk Customer",IF(VLOOKUP(C107,'Overdue Credits'!$A:$F,6,0)&gt;0,"Medium Risk Customer","Low Risk Customer")),"Low Risk Customer")</f>
        <v>Low Risk Customer</v>
      </c>
      <c r="AY107" s="74"/>
      <c r="AZ107" s="165"/>
    </row>
    <row r="108" spans="1:52" x14ac:dyDescent="0.35">
      <c r="A108" s="21">
        <v>100</v>
      </c>
      <c r="B108" s="122" t="s">
        <v>30</v>
      </c>
      <c r="C108" s="122" t="s">
        <v>1272</v>
      </c>
      <c r="D108" s="122"/>
      <c r="E108" s="122" t="s">
        <v>1275</v>
      </c>
      <c r="F108" s="122" t="s">
        <v>61</v>
      </c>
      <c r="G108" s="190">
        <f t="shared" si="11"/>
        <v>0</v>
      </c>
      <c r="H108" s="166"/>
      <c r="I108" s="166"/>
      <c r="J108" s="166"/>
      <c r="K108" s="166"/>
      <c r="L108" s="166"/>
      <c r="M108" s="166"/>
      <c r="N108" s="166"/>
      <c r="O108" s="166"/>
      <c r="P108" s="166"/>
      <c r="Q108" s="29"/>
      <c r="R108" s="29"/>
      <c r="S108" s="29"/>
      <c r="T108" s="29"/>
      <c r="U108" s="29"/>
      <c r="V108" s="166"/>
      <c r="W108" s="166"/>
      <c r="X108" s="166"/>
      <c r="Y108" s="166"/>
      <c r="Z108" s="166"/>
      <c r="AA108" s="166"/>
      <c r="AB108" s="166"/>
      <c r="AC108" s="23">
        <f>(VLOOKUP($H$8,Prices[],2,FALSE)*H108)+(VLOOKUP($I$8,Prices[],2,FALSE)*I108)+(VLOOKUP($J$8,Prices[],2,FALSE)*J108)+(VLOOKUP($K$8,Prices[],2,FALSE)*K108)+(VLOOKUP($L$8,Prices[],2,FALSE)*L108)+(VLOOKUP($M$8,Prices[],2,FALSE)*M108)+(VLOOKUP($N$8,Prices[],2,FALSE)*N108)+(VLOOKUP($T$8,Prices[],2,FALSE)*T108)+(VLOOKUP($U$8,Prices[],2,FALSE)*U108)+(VLOOKUP($V$8,Prices[],2,FALSE)*V108)+(VLOOKUP($W$8,Prices[],2,FALSE)*W108)+(VLOOKUP($X$8,Prices[],2,FALSE)*X108)+(VLOOKUP($Y$8,Prices[],2,FALSE)*Y108)+(VLOOKUP($Z$8,Prices[],2,FALSE)*Z108)+(VLOOKUP($AB$8,Prices[],2,FALSE)*AB108)+(VLOOKUP($O$8,Prices[],2,FALSE)*O108)+(VLOOKUP($P$8,Prices[],2,FALSE)*P108)+(VLOOKUP($Q$8,Prices[],2,FALSE)*Q108)+(VLOOKUP($R$8,Prices[],2,FALSE)*R108)+(VLOOKUP($AA$8,Prices[],2,FALSE)*AA108)+(VLOOKUP($S$8,Prices[],2,FALSE)*S108)</f>
        <v>0</v>
      </c>
      <c r="AE108" s="23">
        <f t="shared" si="12"/>
        <v>0</v>
      </c>
      <c r="AF108" s="164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23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3">
        <f t="shared" si="13"/>
        <v>0</v>
      </c>
      <c r="AW108" s="24" t="str">
        <f t="shared" si="14"/>
        <v xml:space="preserve"> </v>
      </c>
      <c r="AX108" s="24" t="str">
        <f>IFERROR(IF(VLOOKUP(C108,'Overdue Credits'!$A:$F,6,0)&gt;2,"High Risk Customer",IF(VLOOKUP(C108,'Overdue Credits'!$A:$F,6,0)&gt;0,"Medium Risk Customer","Low Risk Customer")),"Low Risk Customer")</f>
        <v>Low Risk Customer</v>
      </c>
      <c r="AY108" s="74"/>
      <c r="AZ108" s="165"/>
    </row>
    <row r="109" spans="1:52" x14ac:dyDescent="0.35">
      <c r="A109" s="21">
        <v>101</v>
      </c>
      <c r="B109" s="122" t="s">
        <v>30</v>
      </c>
      <c r="C109" s="122" t="s">
        <v>311</v>
      </c>
      <c r="D109" s="122"/>
      <c r="E109" s="122" t="s">
        <v>1276</v>
      </c>
      <c r="F109" s="122" t="s">
        <v>61</v>
      </c>
      <c r="G109" s="190">
        <f t="shared" si="11"/>
        <v>0</v>
      </c>
      <c r="H109" s="166"/>
      <c r="I109" s="166"/>
      <c r="J109" s="166"/>
      <c r="K109" s="166"/>
      <c r="L109" s="166"/>
      <c r="M109" s="166"/>
      <c r="N109" s="166"/>
      <c r="O109" s="166"/>
      <c r="P109" s="166"/>
      <c r="Q109" s="29"/>
      <c r="R109" s="29"/>
      <c r="S109" s="29"/>
      <c r="T109" s="29"/>
      <c r="U109" s="29"/>
      <c r="V109" s="166"/>
      <c r="W109" s="166"/>
      <c r="X109" s="166"/>
      <c r="Y109" s="166"/>
      <c r="Z109" s="166"/>
      <c r="AA109" s="166"/>
      <c r="AB109" s="166"/>
      <c r="AC109" s="23">
        <f>(VLOOKUP($H$8,Prices[],2,FALSE)*H109)+(VLOOKUP($I$8,Prices[],2,FALSE)*I109)+(VLOOKUP($J$8,Prices[],2,FALSE)*J109)+(VLOOKUP($K$8,Prices[],2,FALSE)*K109)+(VLOOKUP($L$8,Prices[],2,FALSE)*L109)+(VLOOKUP($M$8,Prices[],2,FALSE)*M109)+(VLOOKUP($N$8,Prices[],2,FALSE)*N109)+(VLOOKUP($T$8,Prices[],2,FALSE)*T109)+(VLOOKUP($U$8,Prices[],2,FALSE)*U109)+(VLOOKUP($V$8,Prices[],2,FALSE)*V109)+(VLOOKUP($W$8,Prices[],2,FALSE)*W109)+(VLOOKUP($X$8,Prices[],2,FALSE)*X109)+(VLOOKUP($Y$8,Prices[],2,FALSE)*Y109)+(VLOOKUP($Z$8,Prices[],2,FALSE)*Z109)+(VLOOKUP($AB$8,Prices[],2,FALSE)*AB109)+(VLOOKUP($O$8,Prices[],2,FALSE)*O109)+(VLOOKUP($P$8,Prices[],2,FALSE)*P109)+(VLOOKUP($Q$8,Prices[],2,FALSE)*Q109)+(VLOOKUP($R$8,Prices[],2,FALSE)*R109)+(VLOOKUP($AA$8,Prices[],2,FALSE)*AA109)+(VLOOKUP($S$8,Prices[],2,FALSE)*S109)</f>
        <v>0</v>
      </c>
      <c r="AE109" s="23">
        <f t="shared" si="12"/>
        <v>0</v>
      </c>
      <c r="AF109" s="164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23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3">
        <f t="shared" si="13"/>
        <v>0</v>
      </c>
      <c r="AW109" s="24" t="str">
        <f t="shared" si="14"/>
        <v xml:space="preserve"> </v>
      </c>
      <c r="AX109" s="24" t="str">
        <f>IFERROR(IF(VLOOKUP(C109,'Overdue Credits'!$A:$F,6,0)&gt;2,"High Risk Customer",IF(VLOOKUP(C109,'Overdue Credits'!$A:$F,6,0)&gt;0,"Medium Risk Customer","Low Risk Customer")),"Low Risk Customer")</f>
        <v>High Risk Customer</v>
      </c>
      <c r="AY109" s="74"/>
      <c r="AZ109" s="165"/>
    </row>
    <row r="110" spans="1:52" x14ac:dyDescent="0.35">
      <c r="A110" s="21">
        <v>102</v>
      </c>
      <c r="B110" s="122" t="s">
        <v>30</v>
      </c>
      <c r="C110" s="122" t="s">
        <v>308</v>
      </c>
      <c r="D110" s="122"/>
      <c r="E110" s="122" t="s">
        <v>1277</v>
      </c>
      <c r="F110" s="122" t="s">
        <v>61</v>
      </c>
      <c r="G110" s="190">
        <f t="shared" si="11"/>
        <v>0</v>
      </c>
      <c r="H110" s="166"/>
      <c r="I110" s="166"/>
      <c r="J110" s="166"/>
      <c r="K110" s="166"/>
      <c r="L110" s="166"/>
      <c r="M110" s="166"/>
      <c r="N110" s="166"/>
      <c r="O110" s="166"/>
      <c r="P110" s="166"/>
      <c r="Q110" s="29"/>
      <c r="R110" s="29"/>
      <c r="S110" s="29"/>
      <c r="T110" s="29"/>
      <c r="U110" s="29"/>
      <c r="V110" s="166"/>
      <c r="W110" s="166"/>
      <c r="X110" s="166"/>
      <c r="Y110" s="166"/>
      <c r="Z110" s="166"/>
      <c r="AA110" s="166"/>
      <c r="AB110" s="166"/>
      <c r="AC110" s="23">
        <f>(VLOOKUP($H$8,Prices[],2,FALSE)*H110)+(VLOOKUP($I$8,Prices[],2,FALSE)*I110)+(VLOOKUP($J$8,Prices[],2,FALSE)*J110)+(VLOOKUP($K$8,Prices[],2,FALSE)*K110)+(VLOOKUP($L$8,Prices[],2,FALSE)*L110)+(VLOOKUP($M$8,Prices[],2,FALSE)*M110)+(VLOOKUP($N$8,Prices[],2,FALSE)*N110)+(VLOOKUP($T$8,Prices[],2,FALSE)*T110)+(VLOOKUP($U$8,Prices[],2,FALSE)*U110)+(VLOOKUP($V$8,Prices[],2,FALSE)*V110)+(VLOOKUP($W$8,Prices[],2,FALSE)*W110)+(VLOOKUP($X$8,Prices[],2,FALSE)*X110)+(VLOOKUP($Y$8,Prices[],2,FALSE)*Y110)+(VLOOKUP($Z$8,Prices[],2,FALSE)*Z110)+(VLOOKUP($AB$8,Prices[],2,FALSE)*AB110)+(VLOOKUP($O$8,Prices[],2,FALSE)*O110)+(VLOOKUP($P$8,Prices[],2,FALSE)*P110)+(VLOOKUP($Q$8,Prices[],2,FALSE)*Q110)+(VLOOKUP($R$8,Prices[],2,FALSE)*R110)+(VLOOKUP($AA$8,Prices[],2,FALSE)*AA110)+(VLOOKUP($S$8,Prices[],2,FALSE)*S110)</f>
        <v>0</v>
      </c>
      <c r="AE110" s="23">
        <f t="shared" si="12"/>
        <v>0</v>
      </c>
      <c r="AF110" s="164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23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3">
        <f t="shared" si="13"/>
        <v>0</v>
      </c>
      <c r="AW110" s="24" t="str">
        <f t="shared" si="14"/>
        <v xml:space="preserve"> </v>
      </c>
      <c r="AX110" s="24" t="str">
        <f>IFERROR(IF(VLOOKUP(C110,'Overdue Credits'!$A:$F,6,0)&gt;2,"High Risk Customer",IF(VLOOKUP(C110,'Overdue Credits'!$A:$F,6,0)&gt;0,"Medium Risk Customer","Low Risk Customer")),"Low Risk Customer")</f>
        <v>Low Risk Customer</v>
      </c>
      <c r="AY110" s="74"/>
      <c r="AZ110" s="165"/>
    </row>
    <row r="111" spans="1:52" x14ac:dyDescent="0.35">
      <c r="A111" s="21">
        <v>103</v>
      </c>
      <c r="B111" s="122" t="s">
        <v>30</v>
      </c>
      <c r="C111" s="122" t="s">
        <v>1030</v>
      </c>
      <c r="D111" s="122"/>
      <c r="E111" s="122" t="s">
        <v>1031</v>
      </c>
      <c r="F111" s="122" t="s">
        <v>753</v>
      </c>
      <c r="G111" s="190">
        <f t="shared" si="11"/>
        <v>0</v>
      </c>
      <c r="H111" s="166"/>
      <c r="I111" s="166"/>
      <c r="J111" s="166"/>
      <c r="K111" s="166"/>
      <c r="L111" s="166"/>
      <c r="M111" s="166"/>
      <c r="N111" s="166"/>
      <c r="O111" s="166"/>
      <c r="P111" s="166"/>
      <c r="Q111" s="29"/>
      <c r="R111" s="29"/>
      <c r="S111" s="29"/>
      <c r="T111" s="29"/>
      <c r="U111" s="29"/>
      <c r="V111" s="166"/>
      <c r="W111" s="166"/>
      <c r="X111" s="166"/>
      <c r="Y111" s="166"/>
      <c r="Z111" s="166"/>
      <c r="AA111" s="166"/>
      <c r="AB111" s="166"/>
      <c r="AC111" s="23">
        <f>(VLOOKUP($H$8,Prices[],2,FALSE)*H111)+(VLOOKUP($I$8,Prices[],2,FALSE)*I111)+(VLOOKUP($J$8,Prices[],2,FALSE)*J111)+(VLOOKUP($K$8,Prices[],2,FALSE)*K111)+(VLOOKUP($L$8,Prices[],2,FALSE)*L111)+(VLOOKUP($M$8,Prices[],2,FALSE)*M111)+(VLOOKUP($N$8,Prices[],2,FALSE)*N111)+(VLOOKUP($T$8,Prices[],2,FALSE)*T111)+(VLOOKUP($U$8,Prices[],2,FALSE)*U111)+(VLOOKUP($V$8,Prices[],2,FALSE)*V111)+(VLOOKUP($W$8,Prices[],2,FALSE)*W111)+(VLOOKUP($X$8,Prices[],2,FALSE)*X111)+(VLOOKUP($Y$8,Prices[],2,FALSE)*Y111)+(VLOOKUP($Z$8,Prices[],2,FALSE)*Z111)+(VLOOKUP($AB$8,Prices[],2,FALSE)*AB111)+(VLOOKUP($O$8,Prices[],2,FALSE)*O111)+(VLOOKUP($P$8,Prices[],2,FALSE)*P111)+(VLOOKUP($Q$8,Prices[],2,FALSE)*Q111)+(VLOOKUP($R$8,Prices[],2,FALSE)*R111)+(VLOOKUP($AA$8,Prices[],2,FALSE)*AA111)+(VLOOKUP($S$8,Prices[],2,FALSE)*S111)</f>
        <v>0</v>
      </c>
      <c r="AE111" s="23">
        <f t="shared" si="12"/>
        <v>0</v>
      </c>
      <c r="AF111" s="164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23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3">
        <f t="shared" si="13"/>
        <v>0</v>
      </c>
      <c r="AW111" s="24" t="str">
        <f t="shared" si="14"/>
        <v xml:space="preserve"> </v>
      </c>
      <c r="AX111" s="24" t="str">
        <f>IFERROR(IF(VLOOKUP(C111,'Overdue Credits'!$A:$F,6,0)&gt;2,"High Risk Customer",IF(VLOOKUP(C111,'Overdue Credits'!$A:$F,6,0)&gt;0,"Medium Risk Customer","Low Risk Customer")),"Low Risk Customer")</f>
        <v>Low Risk Customer</v>
      </c>
      <c r="AY111" s="74"/>
      <c r="AZ111" s="165"/>
    </row>
    <row r="112" spans="1:52" x14ac:dyDescent="0.35">
      <c r="A112" s="21">
        <v>104</v>
      </c>
      <c r="B112" s="122" t="s">
        <v>30</v>
      </c>
      <c r="C112" s="122" t="s">
        <v>1434</v>
      </c>
      <c r="D112" s="122"/>
      <c r="E112" s="122" t="s">
        <v>1278</v>
      </c>
      <c r="F112" s="122" t="s">
        <v>753</v>
      </c>
      <c r="G112" s="190">
        <f t="shared" si="11"/>
        <v>0</v>
      </c>
      <c r="H112" s="139"/>
      <c r="I112" s="139"/>
      <c r="J112" s="139"/>
      <c r="K112" s="139"/>
      <c r="L112" s="139"/>
      <c r="M112" s="139"/>
      <c r="N112" s="139"/>
      <c r="O112" s="139"/>
      <c r="P112" s="139"/>
      <c r="Q112" s="29"/>
      <c r="R112" s="29"/>
      <c r="S112" s="29"/>
      <c r="T112" s="29"/>
      <c r="U112" s="29"/>
      <c r="V112" s="139"/>
      <c r="W112" s="139"/>
      <c r="X112" s="139"/>
      <c r="Y112" s="139"/>
      <c r="Z112" s="139"/>
      <c r="AA112" s="139"/>
      <c r="AB112" s="166"/>
      <c r="AC112" s="23">
        <f>(VLOOKUP($H$8,Prices[],2,FALSE)*H112)+(VLOOKUP($I$8,Prices[],2,FALSE)*I112)+(VLOOKUP($J$8,Prices[],2,FALSE)*J112)+(VLOOKUP($K$8,Prices[],2,FALSE)*K112)+(VLOOKUP($L$8,Prices[],2,FALSE)*L112)+(VLOOKUP($M$8,Prices[],2,FALSE)*M112)+(VLOOKUP($N$8,Prices[],2,FALSE)*N112)+(VLOOKUP($T$8,Prices[],2,FALSE)*T112)+(VLOOKUP($U$8,Prices[],2,FALSE)*U112)+(VLOOKUP($V$8,Prices[],2,FALSE)*V112)+(VLOOKUP($W$8,Prices[],2,FALSE)*W112)+(VLOOKUP($X$8,Prices[],2,FALSE)*X112)+(VLOOKUP($Y$8,Prices[],2,FALSE)*Y112)+(VLOOKUP($Z$8,Prices[],2,FALSE)*Z112)+(VLOOKUP($AB$8,Prices[],2,FALSE)*AB112)+(VLOOKUP($O$8,Prices[],2,FALSE)*O112)+(VLOOKUP($P$8,Prices[],2,FALSE)*P112)+(VLOOKUP($Q$8,Prices[],2,FALSE)*Q112)+(VLOOKUP($R$8,Prices[],2,FALSE)*R112)+(VLOOKUP($AA$8,Prices[],2,FALSE)*AA112)+(VLOOKUP($S$8,Prices[],2,FALSE)*S112)</f>
        <v>0</v>
      </c>
      <c r="AE112" s="23">
        <f t="shared" si="12"/>
        <v>0</v>
      </c>
      <c r="AF112" s="164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23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3">
        <f t="shared" si="13"/>
        <v>0</v>
      </c>
      <c r="AW112" s="24" t="str">
        <f t="shared" si="14"/>
        <v xml:space="preserve"> </v>
      </c>
      <c r="AX112" s="24" t="str">
        <f>IFERROR(IF(VLOOKUP(C112,'Overdue Credits'!$A:$F,6,0)&gt;2,"High Risk Customer",IF(VLOOKUP(C112,'Overdue Credits'!$A:$F,6,0)&gt;0,"Medium Risk Customer","Low Risk Customer")),"Low Risk Customer")</f>
        <v>Low Risk Customer</v>
      </c>
      <c r="AY112" s="74"/>
      <c r="AZ112" s="165"/>
    </row>
    <row r="113" spans="1:52" x14ac:dyDescent="0.35">
      <c r="A113" s="21">
        <v>105</v>
      </c>
      <c r="B113" s="122" t="s">
        <v>30</v>
      </c>
      <c r="C113" s="122" t="s">
        <v>307</v>
      </c>
      <c r="D113" s="122"/>
      <c r="E113" s="122" t="s">
        <v>1279</v>
      </c>
      <c r="F113" s="122" t="s">
        <v>753</v>
      </c>
      <c r="G113" s="190">
        <f t="shared" si="11"/>
        <v>0</v>
      </c>
      <c r="H113" s="166"/>
      <c r="I113" s="166"/>
      <c r="J113" s="166"/>
      <c r="K113" s="166"/>
      <c r="L113" s="166"/>
      <c r="M113" s="166"/>
      <c r="N113" s="166"/>
      <c r="O113" s="166"/>
      <c r="P113" s="166"/>
      <c r="Q113" s="29"/>
      <c r="R113" s="29"/>
      <c r="S113" s="29"/>
      <c r="T113" s="29"/>
      <c r="U113" s="29"/>
      <c r="V113" s="166"/>
      <c r="W113" s="166"/>
      <c r="X113" s="166"/>
      <c r="Y113" s="166"/>
      <c r="Z113" s="166"/>
      <c r="AA113" s="166"/>
      <c r="AB113" s="166"/>
      <c r="AC113" s="23">
        <f>(VLOOKUP($H$8,Prices[],2,FALSE)*H113)+(VLOOKUP($I$8,Prices[],2,FALSE)*I113)+(VLOOKUP($J$8,Prices[],2,FALSE)*J113)+(VLOOKUP($K$8,Prices[],2,FALSE)*K113)+(VLOOKUP($L$8,Prices[],2,FALSE)*L113)+(VLOOKUP($M$8,Prices[],2,FALSE)*M113)+(VLOOKUP($N$8,Prices[],2,FALSE)*N113)+(VLOOKUP($T$8,Prices[],2,FALSE)*T113)+(VLOOKUP($U$8,Prices[],2,FALSE)*U113)+(VLOOKUP($V$8,Prices[],2,FALSE)*V113)+(VLOOKUP($W$8,Prices[],2,FALSE)*W113)+(VLOOKUP($X$8,Prices[],2,FALSE)*X113)+(VLOOKUP($Y$8,Prices[],2,FALSE)*Y113)+(VLOOKUP($Z$8,Prices[],2,FALSE)*Z113)+(VLOOKUP($AB$8,Prices[],2,FALSE)*AB113)+(VLOOKUP($O$8,Prices[],2,FALSE)*O113)+(VLOOKUP($P$8,Prices[],2,FALSE)*P113)+(VLOOKUP($Q$8,Prices[],2,FALSE)*Q113)+(VLOOKUP($R$8,Prices[],2,FALSE)*R113)+(VLOOKUP($AA$8,Prices[],2,FALSE)*AA113)+(VLOOKUP($S$8,Prices[],2,FALSE)*S113)</f>
        <v>0</v>
      </c>
      <c r="AE113" s="23">
        <f t="shared" si="12"/>
        <v>0</v>
      </c>
      <c r="AF113" s="164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23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3">
        <f t="shared" si="13"/>
        <v>0</v>
      </c>
      <c r="AW113" s="24" t="str">
        <f t="shared" si="14"/>
        <v xml:space="preserve"> </v>
      </c>
      <c r="AX113" s="24" t="str">
        <f>IFERROR(IF(VLOOKUP(C113,'Overdue Credits'!$A:$F,6,0)&gt;2,"High Risk Customer",IF(VLOOKUP(C113,'Overdue Credits'!$A:$F,6,0)&gt;0,"Medium Risk Customer","Low Risk Customer")),"Low Risk Customer")</f>
        <v>Low Risk Customer</v>
      </c>
      <c r="AY113" s="74"/>
      <c r="AZ113" s="165"/>
    </row>
    <row r="114" spans="1:52" x14ac:dyDescent="0.35">
      <c r="A114" s="21">
        <v>106</v>
      </c>
      <c r="B114" s="122" t="s">
        <v>30</v>
      </c>
      <c r="C114" s="122" t="s">
        <v>305</v>
      </c>
      <c r="D114" s="122"/>
      <c r="E114" s="122" t="s">
        <v>306</v>
      </c>
      <c r="F114" s="122" t="s">
        <v>752</v>
      </c>
      <c r="G114" s="190">
        <f t="shared" si="11"/>
        <v>0</v>
      </c>
      <c r="H114" s="139"/>
      <c r="I114" s="139"/>
      <c r="J114" s="139"/>
      <c r="K114" s="139"/>
      <c r="L114" s="139"/>
      <c r="M114" s="139"/>
      <c r="N114" s="139"/>
      <c r="O114" s="139"/>
      <c r="P114" s="139"/>
      <c r="Q114" s="29"/>
      <c r="R114" s="29"/>
      <c r="S114" s="29"/>
      <c r="T114" s="29"/>
      <c r="U114" s="29"/>
      <c r="V114" s="139"/>
      <c r="W114" s="139"/>
      <c r="X114" s="139"/>
      <c r="Y114" s="139"/>
      <c r="Z114" s="139"/>
      <c r="AA114" s="139"/>
      <c r="AB114" s="166"/>
      <c r="AC114" s="23">
        <f>(VLOOKUP($H$8,Prices[],2,FALSE)*H114)+(VLOOKUP($I$8,Prices[],2,FALSE)*I114)+(VLOOKUP($J$8,Prices[],2,FALSE)*J114)+(VLOOKUP($K$8,Prices[],2,FALSE)*K114)+(VLOOKUP($L$8,Prices[],2,FALSE)*L114)+(VLOOKUP($M$8,Prices[],2,FALSE)*M114)+(VLOOKUP($N$8,Prices[],2,FALSE)*N114)+(VLOOKUP($T$8,Prices[],2,FALSE)*T114)+(VLOOKUP($U$8,Prices[],2,FALSE)*U114)+(VLOOKUP($V$8,Prices[],2,FALSE)*V114)+(VLOOKUP($W$8,Prices[],2,FALSE)*W114)+(VLOOKUP($X$8,Prices[],2,FALSE)*X114)+(VLOOKUP($Y$8,Prices[],2,FALSE)*Y114)+(VLOOKUP($Z$8,Prices[],2,FALSE)*Z114)+(VLOOKUP($AB$8,Prices[],2,FALSE)*AB114)+(VLOOKUP($O$8,Prices[],2,FALSE)*O114)+(VLOOKUP($P$8,Prices[],2,FALSE)*P114)+(VLOOKUP($Q$8,Prices[],2,FALSE)*Q114)+(VLOOKUP($R$8,Prices[],2,FALSE)*R114)+(VLOOKUP($AA$8,Prices[],2,FALSE)*AA114)+(VLOOKUP($S$8,Prices[],2,FALSE)*S114)</f>
        <v>0</v>
      </c>
      <c r="AE114" s="23">
        <f t="shared" si="12"/>
        <v>0</v>
      </c>
      <c r="AF114" s="164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23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3">
        <f t="shared" si="13"/>
        <v>0</v>
      </c>
      <c r="AW114" s="24" t="str">
        <f t="shared" si="14"/>
        <v xml:space="preserve"> </v>
      </c>
      <c r="AX114" s="24" t="str">
        <f>IFERROR(IF(VLOOKUP(C114,'Overdue Credits'!$A:$F,6,0)&gt;2,"High Risk Customer",IF(VLOOKUP(C114,'Overdue Credits'!$A:$F,6,0)&gt;0,"Medium Risk Customer","Low Risk Customer")),"Low Risk Customer")</f>
        <v>Low Risk Customer</v>
      </c>
      <c r="AY114" s="74"/>
      <c r="AZ114" s="165"/>
    </row>
    <row r="115" spans="1:52" x14ac:dyDescent="0.35">
      <c r="A115" s="21">
        <v>107</v>
      </c>
      <c r="B115" s="122" t="s">
        <v>30</v>
      </c>
      <c r="C115" s="122" t="s">
        <v>1013</v>
      </c>
      <c r="D115" s="122"/>
      <c r="E115" s="122" t="s">
        <v>1014</v>
      </c>
      <c r="F115" s="122" t="s">
        <v>753</v>
      </c>
      <c r="G115" s="190">
        <f t="shared" si="11"/>
        <v>0</v>
      </c>
      <c r="H115" s="166"/>
      <c r="I115" s="166"/>
      <c r="J115" s="166"/>
      <c r="K115" s="166"/>
      <c r="L115" s="166"/>
      <c r="M115" s="166"/>
      <c r="N115" s="166"/>
      <c r="O115" s="166"/>
      <c r="P115" s="166"/>
      <c r="Q115" s="29"/>
      <c r="R115" s="29"/>
      <c r="S115" s="29"/>
      <c r="T115" s="29"/>
      <c r="U115" s="29"/>
      <c r="V115" s="166"/>
      <c r="W115" s="166"/>
      <c r="X115" s="166"/>
      <c r="Y115" s="166"/>
      <c r="Z115" s="166"/>
      <c r="AA115" s="166"/>
      <c r="AB115" s="166"/>
      <c r="AC115" s="23">
        <f>(VLOOKUP($H$8,Prices[],2,FALSE)*H115)+(VLOOKUP($I$8,Prices[],2,FALSE)*I115)+(VLOOKUP($J$8,Prices[],2,FALSE)*J115)+(VLOOKUP($K$8,Prices[],2,FALSE)*K115)+(VLOOKUP($L$8,Prices[],2,FALSE)*L115)+(VLOOKUP($M$8,Prices[],2,FALSE)*M115)+(VLOOKUP($N$8,Prices[],2,FALSE)*N115)+(VLOOKUP($T$8,Prices[],2,FALSE)*T115)+(VLOOKUP($U$8,Prices[],2,FALSE)*U115)+(VLOOKUP($V$8,Prices[],2,FALSE)*V115)+(VLOOKUP($W$8,Prices[],2,FALSE)*W115)+(VLOOKUP($X$8,Prices[],2,FALSE)*X115)+(VLOOKUP($Y$8,Prices[],2,FALSE)*Y115)+(VLOOKUP($Z$8,Prices[],2,FALSE)*Z115)+(VLOOKUP($AB$8,Prices[],2,FALSE)*AB115)+(VLOOKUP($O$8,Prices[],2,FALSE)*O115)+(VLOOKUP($P$8,Prices[],2,FALSE)*P115)+(VLOOKUP($Q$8,Prices[],2,FALSE)*Q115)+(VLOOKUP($R$8,Prices[],2,FALSE)*R115)+(VLOOKUP($AA$8,Prices[],2,FALSE)*AA115)+(VLOOKUP($S$8,Prices[],2,FALSE)*S115)</f>
        <v>0</v>
      </c>
      <c r="AE115" s="23">
        <f t="shared" si="12"/>
        <v>0</v>
      </c>
      <c r="AF115" s="164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23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3">
        <f t="shared" si="13"/>
        <v>0</v>
      </c>
      <c r="AW115" s="24" t="str">
        <f t="shared" si="14"/>
        <v xml:space="preserve"> </v>
      </c>
      <c r="AX115" s="24" t="str">
        <f>IFERROR(IF(VLOOKUP(C115,'Overdue Credits'!$A:$F,6,0)&gt;2,"High Risk Customer",IF(VLOOKUP(C115,'Overdue Credits'!$A:$F,6,0)&gt;0,"Medium Risk Customer","Low Risk Customer")),"Low Risk Customer")</f>
        <v>Low Risk Customer</v>
      </c>
      <c r="AY115" s="74"/>
      <c r="AZ115" s="165"/>
    </row>
    <row r="116" spans="1:52" x14ac:dyDescent="0.35">
      <c r="A116" s="21">
        <v>108</v>
      </c>
      <c r="B116" s="122" t="s">
        <v>30</v>
      </c>
      <c r="C116" s="122" t="s">
        <v>1016</v>
      </c>
      <c r="D116" s="122"/>
      <c r="E116" s="122" t="s">
        <v>1017</v>
      </c>
      <c r="F116" s="122" t="s">
        <v>753</v>
      </c>
      <c r="G116" s="190">
        <f t="shared" si="11"/>
        <v>0</v>
      </c>
      <c r="H116" s="166"/>
      <c r="I116" s="166"/>
      <c r="J116" s="166"/>
      <c r="K116" s="166"/>
      <c r="L116" s="166"/>
      <c r="M116" s="166"/>
      <c r="N116" s="166"/>
      <c r="O116" s="166"/>
      <c r="P116" s="166"/>
      <c r="Q116" s="29"/>
      <c r="R116" s="29"/>
      <c r="S116" s="29"/>
      <c r="T116" s="29"/>
      <c r="U116" s="29"/>
      <c r="V116" s="166"/>
      <c r="W116" s="166"/>
      <c r="X116" s="166"/>
      <c r="Y116" s="166"/>
      <c r="Z116" s="166"/>
      <c r="AA116" s="166"/>
      <c r="AB116" s="166"/>
      <c r="AC116" s="23">
        <f>(VLOOKUP($H$8,Prices[],2,FALSE)*H116)+(VLOOKUP($I$8,Prices[],2,FALSE)*I116)+(VLOOKUP($J$8,Prices[],2,FALSE)*J116)+(VLOOKUP($K$8,Prices[],2,FALSE)*K116)+(VLOOKUP($L$8,Prices[],2,FALSE)*L116)+(VLOOKUP($M$8,Prices[],2,FALSE)*M116)+(VLOOKUP($N$8,Prices[],2,FALSE)*N116)+(VLOOKUP($T$8,Prices[],2,FALSE)*T116)+(VLOOKUP($U$8,Prices[],2,FALSE)*U116)+(VLOOKUP($V$8,Prices[],2,FALSE)*V116)+(VLOOKUP($W$8,Prices[],2,FALSE)*W116)+(VLOOKUP($X$8,Prices[],2,FALSE)*X116)+(VLOOKUP($Y$8,Prices[],2,FALSE)*Y116)+(VLOOKUP($Z$8,Prices[],2,FALSE)*Z116)+(VLOOKUP($AB$8,Prices[],2,FALSE)*AB116)+(VLOOKUP($O$8,Prices[],2,FALSE)*O116)+(VLOOKUP($P$8,Prices[],2,FALSE)*P116)+(VLOOKUP($Q$8,Prices[],2,FALSE)*Q116)+(VLOOKUP($R$8,Prices[],2,FALSE)*R116)+(VLOOKUP($AA$8,Prices[],2,FALSE)*AA116)+(VLOOKUP($S$8,Prices[],2,FALSE)*S116)</f>
        <v>0</v>
      </c>
      <c r="AE116" s="23">
        <f t="shared" si="12"/>
        <v>0</v>
      </c>
      <c r="AF116" s="164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23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3">
        <f t="shared" si="13"/>
        <v>0</v>
      </c>
      <c r="AW116" s="24" t="str">
        <f t="shared" si="14"/>
        <v xml:space="preserve"> </v>
      </c>
      <c r="AX116" s="24" t="str">
        <f>IFERROR(IF(VLOOKUP(C116,'Overdue Credits'!$A:$F,6,0)&gt;2,"High Risk Customer",IF(VLOOKUP(C116,'Overdue Credits'!$A:$F,6,0)&gt;0,"Medium Risk Customer","Low Risk Customer")),"Low Risk Customer")</f>
        <v>Low Risk Customer</v>
      </c>
      <c r="AY116" s="74"/>
      <c r="AZ116" s="165"/>
    </row>
    <row r="117" spans="1:52" x14ac:dyDescent="0.35">
      <c r="A117" s="21">
        <v>109</v>
      </c>
      <c r="B117" s="122" t="s">
        <v>30</v>
      </c>
      <c r="C117" s="122" t="s">
        <v>718</v>
      </c>
      <c r="D117" s="122"/>
      <c r="E117" s="122" t="s">
        <v>719</v>
      </c>
      <c r="F117" s="122" t="s">
        <v>752</v>
      </c>
      <c r="G117" s="190">
        <f t="shared" si="11"/>
        <v>0</v>
      </c>
      <c r="H117" s="166"/>
      <c r="I117" s="166"/>
      <c r="J117" s="166"/>
      <c r="K117" s="166"/>
      <c r="L117" s="166"/>
      <c r="M117" s="166"/>
      <c r="N117" s="166"/>
      <c r="O117" s="166"/>
      <c r="P117" s="166"/>
      <c r="Q117" s="29"/>
      <c r="R117" s="29"/>
      <c r="S117" s="29"/>
      <c r="T117" s="29"/>
      <c r="U117" s="29"/>
      <c r="V117" s="166"/>
      <c r="W117" s="166"/>
      <c r="X117" s="166"/>
      <c r="Y117" s="166"/>
      <c r="Z117" s="166"/>
      <c r="AA117" s="166"/>
      <c r="AB117" s="166"/>
      <c r="AC117" s="23">
        <f>(VLOOKUP($H$8,Prices[],2,FALSE)*H117)+(VLOOKUP($I$8,Prices[],2,FALSE)*I117)+(VLOOKUP($J$8,Prices[],2,FALSE)*J117)+(VLOOKUP($K$8,Prices[],2,FALSE)*K117)+(VLOOKUP($L$8,Prices[],2,FALSE)*L117)+(VLOOKUP($M$8,Prices[],2,FALSE)*M117)+(VLOOKUP($N$8,Prices[],2,FALSE)*N117)+(VLOOKUP($T$8,Prices[],2,FALSE)*T117)+(VLOOKUP($U$8,Prices[],2,FALSE)*U117)+(VLOOKUP($V$8,Prices[],2,FALSE)*V117)+(VLOOKUP($W$8,Prices[],2,FALSE)*W117)+(VLOOKUP($X$8,Prices[],2,FALSE)*X117)+(VLOOKUP($Y$8,Prices[],2,FALSE)*Y117)+(VLOOKUP($Z$8,Prices[],2,FALSE)*Z117)+(VLOOKUP($AB$8,Prices[],2,FALSE)*AB117)+(VLOOKUP($O$8,Prices[],2,FALSE)*O117)+(VLOOKUP($P$8,Prices[],2,FALSE)*P117)+(VLOOKUP($Q$8,Prices[],2,FALSE)*Q117)+(VLOOKUP($R$8,Prices[],2,FALSE)*R117)+(VLOOKUP($AA$8,Prices[],2,FALSE)*AA117)+(VLOOKUP($S$8,Prices[],2,FALSE)*S117)</f>
        <v>0</v>
      </c>
      <c r="AE117" s="23">
        <f t="shared" si="12"/>
        <v>0</v>
      </c>
      <c r="AF117" s="164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23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3">
        <f t="shared" si="13"/>
        <v>0</v>
      </c>
      <c r="AW117" s="24" t="str">
        <f t="shared" si="14"/>
        <v xml:space="preserve"> </v>
      </c>
      <c r="AX117" s="24" t="str">
        <f>IFERROR(IF(VLOOKUP(C117,'Overdue Credits'!$A:$F,6,0)&gt;2,"High Risk Customer",IF(VLOOKUP(C117,'Overdue Credits'!$A:$F,6,0)&gt;0,"Medium Risk Customer","Low Risk Customer")),"Low Risk Customer")</f>
        <v>Low Risk Customer</v>
      </c>
      <c r="AY117" s="74"/>
      <c r="AZ117" s="165"/>
    </row>
    <row r="118" spans="1:52" x14ac:dyDescent="0.35">
      <c r="A118" s="21">
        <v>110</v>
      </c>
      <c r="B118" s="122" t="s">
        <v>30</v>
      </c>
      <c r="C118" s="122" t="s">
        <v>716</v>
      </c>
      <c r="D118" s="122"/>
      <c r="E118" s="122" t="s">
        <v>717</v>
      </c>
      <c r="F118" s="122" t="s">
        <v>752</v>
      </c>
      <c r="G118" s="190">
        <f t="shared" si="11"/>
        <v>0</v>
      </c>
      <c r="H118" s="166"/>
      <c r="I118" s="166"/>
      <c r="J118" s="166"/>
      <c r="K118" s="166"/>
      <c r="L118" s="166"/>
      <c r="M118" s="166"/>
      <c r="N118" s="166"/>
      <c r="O118" s="166"/>
      <c r="P118" s="166"/>
      <c r="Q118" s="29"/>
      <c r="R118" s="29"/>
      <c r="S118" s="29"/>
      <c r="T118" s="29"/>
      <c r="U118" s="29"/>
      <c r="V118" s="166"/>
      <c r="W118" s="166"/>
      <c r="X118" s="166"/>
      <c r="Y118" s="166"/>
      <c r="Z118" s="166"/>
      <c r="AA118" s="166"/>
      <c r="AB118" s="166"/>
      <c r="AC118" s="23">
        <f>(VLOOKUP($H$8,Prices[],2,FALSE)*H118)+(VLOOKUP($I$8,Prices[],2,FALSE)*I118)+(VLOOKUP($J$8,Prices[],2,FALSE)*J118)+(VLOOKUP($K$8,Prices[],2,FALSE)*K118)+(VLOOKUP($L$8,Prices[],2,FALSE)*L118)+(VLOOKUP($M$8,Prices[],2,FALSE)*M118)+(VLOOKUP($N$8,Prices[],2,FALSE)*N118)+(VLOOKUP($T$8,Prices[],2,FALSE)*T118)+(VLOOKUP($U$8,Prices[],2,FALSE)*U118)+(VLOOKUP($V$8,Prices[],2,FALSE)*V118)+(VLOOKUP($W$8,Prices[],2,FALSE)*W118)+(VLOOKUP($X$8,Prices[],2,FALSE)*X118)+(VLOOKUP($Y$8,Prices[],2,FALSE)*Y118)+(VLOOKUP($Z$8,Prices[],2,FALSE)*Z118)+(VLOOKUP($AB$8,Prices[],2,FALSE)*AB118)+(VLOOKUP($O$8,Prices[],2,FALSE)*O118)+(VLOOKUP($P$8,Prices[],2,FALSE)*P118)+(VLOOKUP($Q$8,Prices[],2,FALSE)*Q118)+(VLOOKUP($R$8,Prices[],2,FALSE)*R118)+(VLOOKUP($AA$8,Prices[],2,FALSE)*AA118)+(VLOOKUP($S$8,Prices[],2,FALSE)*S118)</f>
        <v>0</v>
      </c>
      <c r="AE118" s="23">
        <f t="shared" si="12"/>
        <v>0</v>
      </c>
      <c r="AF118" s="164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23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3">
        <f t="shared" si="13"/>
        <v>0</v>
      </c>
      <c r="AW118" s="24" t="str">
        <f t="shared" si="14"/>
        <v xml:space="preserve"> </v>
      </c>
      <c r="AX118" s="24" t="str">
        <f>IFERROR(IF(VLOOKUP(C118,'Overdue Credits'!$A:$F,6,0)&gt;2,"High Risk Customer",IF(VLOOKUP(C118,'Overdue Credits'!$A:$F,6,0)&gt;0,"Medium Risk Customer","Low Risk Customer")),"Low Risk Customer")</f>
        <v>Low Risk Customer</v>
      </c>
      <c r="AY118" s="74"/>
      <c r="AZ118" s="165"/>
    </row>
    <row r="119" spans="1:52" x14ac:dyDescent="0.35">
      <c r="A119" s="21">
        <v>111</v>
      </c>
      <c r="B119" s="122" t="s">
        <v>30</v>
      </c>
      <c r="C119" s="122" t="s">
        <v>294</v>
      </c>
      <c r="D119" s="122"/>
      <c r="E119" s="122" t="s">
        <v>295</v>
      </c>
      <c r="F119" s="122" t="s">
        <v>752</v>
      </c>
      <c r="G119" s="190">
        <f t="shared" si="11"/>
        <v>0</v>
      </c>
      <c r="H119" s="166"/>
      <c r="I119" s="166"/>
      <c r="J119" s="166"/>
      <c r="K119" s="166"/>
      <c r="L119" s="166"/>
      <c r="M119" s="166"/>
      <c r="N119" s="166"/>
      <c r="O119" s="166"/>
      <c r="P119" s="166"/>
      <c r="Q119" s="29"/>
      <c r="R119" s="29"/>
      <c r="S119" s="29"/>
      <c r="T119" s="29"/>
      <c r="U119" s="29"/>
      <c r="V119" s="166"/>
      <c r="W119" s="166"/>
      <c r="X119" s="166"/>
      <c r="Y119" s="166"/>
      <c r="Z119" s="166"/>
      <c r="AA119" s="166"/>
      <c r="AB119" s="166"/>
      <c r="AC119" s="23">
        <f>(VLOOKUP($H$8,Prices[],2,FALSE)*H119)+(VLOOKUP($I$8,Prices[],2,FALSE)*I119)+(VLOOKUP($J$8,Prices[],2,FALSE)*J119)+(VLOOKUP($K$8,Prices[],2,FALSE)*K119)+(VLOOKUP($L$8,Prices[],2,FALSE)*L119)+(VLOOKUP($M$8,Prices[],2,FALSE)*M119)+(VLOOKUP($N$8,Prices[],2,FALSE)*N119)+(VLOOKUP($T$8,Prices[],2,FALSE)*T119)+(VLOOKUP($U$8,Prices[],2,FALSE)*U119)+(VLOOKUP($V$8,Prices[],2,FALSE)*V119)+(VLOOKUP($W$8,Prices[],2,FALSE)*W119)+(VLOOKUP($X$8,Prices[],2,FALSE)*X119)+(VLOOKUP($Y$8,Prices[],2,FALSE)*Y119)+(VLOOKUP($Z$8,Prices[],2,FALSE)*Z119)+(VLOOKUP($AB$8,Prices[],2,FALSE)*AB119)+(VLOOKUP($O$8,Prices[],2,FALSE)*O119)+(VLOOKUP($P$8,Prices[],2,FALSE)*P119)+(VLOOKUP($Q$8,Prices[],2,FALSE)*Q119)+(VLOOKUP($R$8,Prices[],2,FALSE)*R119)+(VLOOKUP($AA$8,Prices[],2,FALSE)*AA119)+(VLOOKUP($S$8,Prices[],2,FALSE)*S119)</f>
        <v>0</v>
      </c>
      <c r="AE119" s="23">
        <f t="shared" si="12"/>
        <v>0</v>
      </c>
      <c r="AF119" s="164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23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3">
        <f t="shared" si="13"/>
        <v>0</v>
      </c>
      <c r="AW119" s="24" t="str">
        <f t="shared" si="14"/>
        <v xml:space="preserve"> </v>
      </c>
      <c r="AX119" s="24" t="str">
        <f>IFERROR(IF(VLOOKUP(C119,'Overdue Credits'!$A:$F,6,0)&gt;2,"High Risk Customer",IF(VLOOKUP(C119,'Overdue Credits'!$A:$F,6,0)&gt;0,"Medium Risk Customer","Low Risk Customer")),"Low Risk Customer")</f>
        <v>Low Risk Customer</v>
      </c>
      <c r="AY119" s="74"/>
      <c r="AZ119" s="165"/>
    </row>
    <row r="120" spans="1:52" x14ac:dyDescent="0.35">
      <c r="A120" s="21">
        <v>112</v>
      </c>
      <c r="B120" s="122" t="s">
        <v>30</v>
      </c>
      <c r="C120" s="122" t="s">
        <v>292</v>
      </c>
      <c r="D120" s="122"/>
      <c r="E120" s="122" t="s">
        <v>293</v>
      </c>
      <c r="F120" s="122" t="s">
        <v>752</v>
      </c>
      <c r="G120" s="190">
        <f t="shared" si="11"/>
        <v>0</v>
      </c>
      <c r="H120" s="166"/>
      <c r="I120" s="166"/>
      <c r="J120" s="166"/>
      <c r="K120" s="166"/>
      <c r="L120" s="166"/>
      <c r="M120" s="166"/>
      <c r="N120" s="166"/>
      <c r="O120" s="166"/>
      <c r="P120" s="166"/>
      <c r="Q120" s="29"/>
      <c r="R120" s="29"/>
      <c r="S120" s="29"/>
      <c r="T120" s="29"/>
      <c r="U120" s="29"/>
      <c r="V120" s="166"/>
      <c r="W120" s="166"/>
      <c r="X120" s="166"/>
      <c r="Y120" s="166"/>
      <c r="Z120" s="166"/>
      <c r="AA120" s="166"/>
      <c r="AB120" s="166"/>
      <c r="AC120" s="23">
        <f>(VLOOKUP($H$8,Prices[],2,FALSE)*H120)+(VLOOKUP($I$8,Prices[],2,FALSE)*I120)+(VLOOKUP($J$8,Prices[],2,FALSE)*J120)+(VLOOKUP($K$8,Prices[],2,FALSE)*K120)+(VLOOKUP($L$8,Prices[],2,FALSE)*L120)+(VLOOKUP($M$8,Prices[],2,FALSE)*M120)+(VLOOKUP($N$8,Prices[],2,FALSE)*N120)+(VLOOKUP($T$8,Prices[],2,FALSE)*T120)+(VLOOKUP($U$8,Prices[],2,FALSE)*U120)+(VLOOKUP($V$8,Prices[],2,FALSE)*V120)+(VLOOKUP($W$8,Prices[],2,FALSE)*W120)+(VLOOKUP($X$8,Prices[],2,FALSE)*X120)+(VLOOKUP($Y$8,Prices[],2,FALSE)*Y120)+(VLOOKUP($Z$8,Prices[],2,FALSE)*Z120)+(VLOOKUP($AB$8,Prices[],2,FALSE)*AB120)+(VLOOKUP($O$8,Prices[],2,FALSE)*O120)+(VLOOKUP($P$8,Prices[],2,FALSE)*P120)+(VLOOKUP($Q$8,Prices[],2,FALSE)*Q120)+(VLOOKUP($R$8,Prices[],2,FALSE)*R120)+(VLOOKUP($AA$8,Prices[],2,FALSE)*AA120)+(VLOOKUP($S$8,Prices[],2,FALSE)*S120)</f>
        <v>0</v>
      </c>
      <c r="AE120" s="23">
        <f t="shared" si="12"/>
        <v>0</v>
      </c>
      <c r="AF120" s="164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23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3">
        <f t="shared" si="13"/>
        <v>0</v>
      </c>
      <c r="AW120" s="24" t="str">
        <f t="shared" si="14"/>
        <v xml:space="preserve"> </v>
      </c>
      <c r="AX120" s="24" t="str">
        <f>IFERROR(IF(VLOOKUP(C120,'Overdue Credits'!$A:$F,6,0)&gt;2,"High Risk Customer",IF(VLOOKUP(C120,'Overdue Credits'!$A:$F,6,0)&gt;0,"Medium Risk Customer","Low Risk Customer")),"Low Risk Customer")</f>
        <v>Low Risk Customer</v>
      </c>
      <c r="AY120" s="74"/>
      <c r="AZ120" s="165"/>
    </row>
    <row r="121" spans="1:52" x14ac:dyDescent="0.35">
      <c r="A121" s="21">
        <v>113</v>
      </c>
      <c r="B121" s="122" t="s">
        <v>30</v>
      </c>
      <c r="C121" s="122" t="s">
        <v>274</v>
      </c>
      <c r="D121" s="122"/>
      <c r="E121" s="122" t="s">
        <v>275</v>
      </c>
      <c r="F121" s="122" t="s">
        <v>752</v>
      </c>
      <c r="G121" s="190">
        <f t="shared" si="11"/>
        <v>0</v>
      </c>
      <c r="H121" s="166"/>
      <c r="I121" s="166"/>
      <c r="J121" s="166"/>
      <c r="K121" s="166"/>
      <c r="L121" s="166"/>
      <c r="M121" s="166"/>
      <c r="N121" s="166"/>
      <c r="O121" s="166"/>
      <c r="P121" s="166"/>
      <c r="Q121" s="29"/>
      <c r="R121" s="29"/>
      <c r="S121" s="29"/>
      <c r="T121" s="29"/>
      <c r="U121" s="29"/>
      <c r="V121" s="166"/>
      <c r="W121" s="166"/>
      <c r="X121" s="166"/>
      <c r="Y121" s="166"/>
      <c r="Z121" s="166"/>
      <c r="AA121" s="166"/>
      <c r="AB121" s="166"/>
      <c r="AC121" s="23">
        <f>(VLOOKUP($H$8,Prices[],2,FALSE)*H121)+(VLOOKUP($I$8,Prices[],2,FALSE)*I121)+(VLOOKUP($J$8,Prices[],2,FALSE)*J121)+(VLOOKUP($K$8,Prices[],2,FALSE)*K121)+(VLOOKUP($L$8,Prices[],2,FALSE)*L121)+(VLOOKUP($M$8,Prices[],2,FALSE)*M121)+(VLOOKUP($N$8,Prices[],2,FALSE)*N121)+(VLOOKUP($T$8,Prices[],2,FALSE)*T121)+(VLOOKUP($U$8,Prices[],2,FALSE)*U121)+(VLOOKUP($V$8,Prices[],2,FALSE)*V121)+(VLOOKUP($W$8,Prices[],2,FALSE)*W121)+(VLOOKUP($X$8,Prices[],2,FALSE)*X121)+(VLOOKUP($Y$8,Prices[],2,FALSE)*Y121)+(VLOOKUP($Z$8,Prices[],2,FALSE)*Z121)+(VLOOKUP($AB$8,Prices[],2,FALSE)*AB121)+(VLOOKUP($O$8,Prices[],2,FALSE)*O121)+(VLOOKUP($P$8,Prices[],2,FALSE)*P121)+(VLOOKUP($Q$8,Prices[],2,FALSE)*Q121)+(VLOOKUP($R$8,Prices[],2,FALSE)*R121)+(VLOOKUP($AA$8,Prices[],2,FALSE)*AA121)+(VLOOKUP($S$8,Prices[],2,FALSE)*S121)</f>
        <v>0</v>
      </c>
      <c r="AE121" s="23">
        <f t="shared" si="12"/>
        <v>0</v>
      </c>
      <c r="AF121" s="164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23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3">
        <f t="shared" si="13"/>
        <v>0</v>
      </c>
      <c r="AW121" s="24" t="str">
        <f t="shared" si="14"/>
        <v xml:space="preserve"> </v>
      </c>
      <c r="AX121" s="24" t="str">
        <f>IFERROR(IF(VLOOKUP(C121,'Overdue Credits'!$A:$F,6,0)&gt;2,"High Risk Customer",IF(VLOOKUP(C121,'Overdue Credits'!$A:$F,6,0)&gt;0,"Medium Risk Customer","Low Risk Customer")),"Low Risk Customer")</f>
        <v>Low Risk Customer</v>
      </c>
      <c r="AY121" s="74"/>
      <c r="AZ121" s="165"/>
    </row>
    <row r="122" spans="1:52" x14ac:dyDescent="0.35">
      <c r="A122" s="21">
        <v>114</v>
      </c>
      <c r="B122" s="122" t="s">
        <v>30</v>
      </c>
      <c r="C122" s="122" t="s">
        <v>270</v>
      </c>
      <c r="D122" s="122"/>
      <c r="E122" s="122" t="s">
        <v>271</v>
      </c>
      <c r="F122" s="122" t="s">
        <v>752</v>
      </c>
      <c r="G122" s="190">
        <f t="shared" si="11"/>
        <v>0</v>
      </c>
      <c r="H122" s="166"/>
      <c r="I122" s="166"/>
      <c r="J122" s="166"/>
      <c r="K122" s="166"/>
      <c r="L122" s="166"/>
      <c r="M122" s="166"/>
      <c r="N122" s="166"/>
      <c r="O122" s="166"/>
      <c r="P122" s="166"/>
      <c r="Q122" s="29"/>
      <c r="R122" s="29"/>
      <c r="S122" s="29"/>
      <c r="T122" s="29"/>
      <c r="U122" s="29"/>
      <c r="V122" s="166"/>
      <c r="W122" s="166"/>
      <c r="X122" s="166"/>
      <c r="Y122" s="166"/>
      <c r="Z122" s="166"/>
      <c r="AA122" s="166"/>
      <c r="AB122" s="166"/>
      <c r="AC122" s="23">
        <f>(VLOOKUP($H$8,Prices[],2,FALSE)*H122)+(VLOOKUP($I$8,Prices[],2,FALSE)*I122)+(VLOOKUP($J$8,Prices[],2,FALSE)*J122)+(VLOOKUP($K$8,Prices[],2,FALSE)*K122)+(VLOOKUP($L$8,Prices[],2,FALSE)*L122)+(VLOOKUP($M$8,Prices[],2,FALSE)*M122)+(VLOOKUP($N$8,Prices[],2,FALSE)*N122)+(VLOOKUP($T$8,Prices[],2,FALSE)*T122)+(VLOOKUP($U$8,Prices[],2,FALSE)*U122)+(VLOOKUP($V$8,Prices[],2,FALSE)*V122)+(VLOOKUP($W$8,Prices[],2,FALSE)*W122)+(VLOOKUP($X$8,Prices[],2,FALSE)*X122)+(VLOOKUP($Y$8,Prices[],2,FALSE)*Y122)+(VLOOKUP($Z$8,Prices[],2,FALSE)*Z122)+(VLOOKUP($AB$8,Prices[],2,FALSE)*AB122)+(VLOOKUP($O$8,Prices[],2,FALSE)*O122)+(VLOOKUP($P$8,Prices[],2,FALSE)*P122)+(VLOOKUP($Q$8,Prices[],2,FALSE)*Q122)+(VLOOKUP($R$8,Prices[],2,FALSE)*R122)+(VLOOKUP($AA$8,Prices[],2,FALSE)*AA122)+(VLOOKUP($S$8,Prices[],2,FALSE)*S122)</f>
        <v>0</v>
      </c>
      <c r="AE122" s="23">
        <f t="shared" si="12"/>
        <v>0</v>
      </c>
      <c r="AF122" s="164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23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3">
        <f t="shared" si="13"/>
        <v>0</v>
      </c>
      <c r="AW122" s="24" t="str">
        <f t="shared" si="14"/>
        <v xml:space="preserve"> </v>
      </c>
      <c r="AX122" s="24" t="str">
        <f>IFERROR(IF(VLOOKUP(C122,'Overdue Credits'!$A:$F,6,0)&gt;2,"High Risk Customer",IF(VLOOKUP(C122,'Overdue Credits'!$A:$F,6,0)&gt;0,"Medium Risk Customer","Low Risk Customer")),"Low Risk Customer")</f>
        <v>Low Risk Customer</v>
      </c>
      <c r="AY122" s="110"/>
      <c r="AZ122" s="165"/>
    </row>
    <row r="123" spans="1:52" x14ac:dyDescent="0.35">
      <c r="A123" s="21">
        <v>115</v>
      </c>
      <c r="B123" s="122" t="s">
        <v>30</v>
      </c>
      <c r="C123" s="122" t="s">
        <v>722</v>
      </c>
      <c r="D123" s="122"/>
      <c r="E123" s="122" t="s">
        <v>723</v>
      </c>
      <c r="F123" s="122" t="s">
        <v>752</v>
      </c>
      <c r="G123" s="190">
        <f t="shared" si="11"/>
        <v>0</v>
      </c>
      <c r="H123" s="166"/>
      <c r="I123" s="166"/>
      <c r="J123" s="166"/>
      <c r="K123" s="166"/>
      <c r="L123" s="166"/>
      <c r="M123" s="166"/>
      <c r="N123" s="166"/>
      <c r="O123" s="166"/>
      <c r="P123" s="166"/>
      <c r="Q123" s="29"/>
      <c r="R123" s="29"/>
      <c r="S123" s="29"/>
      <c r="T123" s="29"/>
      <c r="U123" s="29"/>
      <c r="V123" s="166"/>
      <c r="W123" s="166"/>
      <c r="X123" s="166"/>
      <c r="Y123" s="166"/>
      <c r="Z123" s="166"/>
      <c r="AA123" s="166"/>
      <c r="AB123" s="166"/>
      <c r="AC123" s="23">
        <f>(VLOOKUP($H$8,Prices[],2,FALSE)*H123)+(VLOOKUP($I$8,Prices[],2,FALSE)*I123)+(VLOOKUP($J$8,Prices[],2,FALSE)*J123)+(VLOOKUP($K$8,Prices[],2,FALSE)*K123)+(VLOOKUP($L$8,Prices[],2,FALSE)*L123)+(VLOOKUP($M$8,Prices[],2,FALSE)*M123)+(VLOOKUP($N$8,Prices[],2,FALSE)*N123)+(VLOOKUP($T$8,Prices[],2,FALSE)*T123)+(VLOOKUP($U$8,Prices[],2,FALSE)*U123)+(VLOOKUP($V$8,Prices[],2,FALSE)*V123)+(VLOOKUP($W$8,Prices[],2,FALSE)*W123)+(VLOOKUP($X$8,Prices[],2,FALSE)*X123)+(VLOOKUP($Y$8,Prices[],2,FALSE)*Y123)+(VLOOKUP($Z$8,Prices[],2,FALSE)*Z123)+(VLOOKUP($AB$8,Prices[],2,FALSE)*AB123)+(VLOOKUP($O$8,Prices[],2,FALSE)*O123)+(VLOOKUP($P$8,Prices[],2,FALSE)*P123)+(VLOOKUP($Q$8,Prices[],2,FALSE)*Q123)+(VLOOKUP($R$8,Prices[],2,FALSE)*R123)+(VLOOKUP($AA$8,Prices[],2,FALSE)*AA123)+(VLOOKUP($S$8,Prices[],2,FALSE)*S123)</f>
        <v>0</v>
      </c>
      <c r="AE123" s="23">
        <f t="shared" si="12"/>
        <v>0</v>
      </c>
      <c r="AF123" s="164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23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3">
        <f t="shared" si="13"/>
        <v>0</v>
      </c>
      <c r="AW123" s="24" t="str">
        <f t="shared" si="14"/>
        <v xml:space="preserve"> </v>
      </c>
      <c r="AX123" s="24" t="str">
        <f>IFERROR(IF(VLOOKUP(C123,'Overdue Credits'!$A:$F,6,0)&gt;2,"High Risk Customer",IF(VLOOKUP(C123,'Overdue Credits'!$A:$F,6,0)&gt;0,"Medium Risk Customer","Low Risk Customer")),"Low Risk Customer")</f>
        <v>Low Risk Customer</v>
      </c>
      <c r="AY123" s="110"/>
      <c r="AZ123" s="165"/>
    </row>
    <row r="124" spans="1:52" x14ac:dyDescent="0.35">
      <c r="A124" s="21">
        <v>116</v>
      </c>
      <c r="B124" s="122" t="s">
        <v>30</v>
      </c>
      <c r="C124" s="122" t="s">
        <v>1028</v>
      </c>
      <c r="D124" s="122"/>
      <c r="E124" s="122" t="s">
        <v>1029</v>
      </c>
      <c r="F124" s="122" t="s">
        <v>752</v>
      </c>
      <c r="G124" s="190">
        <f t="shared" si="11"/>
        <v>0</v>
      </c>
      <c r="H124" s="166"/>
      <c r="I124" s="166"/>
      <c r="J124" s="166"/>
      <c r="K124" s="166"/>
      <c r="L124" s="166"/>
      <c r="M124" s="166"/>
      <c r="N124" s="166"/>
      <c r="O124" s="166"/>
      <c r="P124" s="166"/>
      <c r="Q124" s="29"/>
      <c r="R124" s="29"/>
      <c r="S124" s="29"/>
      <c r="T124" s="29"/>
      <c r="U124" s="29"/>
      <c r="V124" s="166"/>
      <c r="W124" s="166"/>
      <c r="X124" s="166"/>
      <c r="Y124" s="166"/>
      <c r="Z124" s="166"/>
      <c r="AA124" s="166"/>
      <c r="AB124" s="166"/>
      <c r="AC124" s="23">
        <f>(VLOOKUP($H$8,Prices[],2,FALSE)*H124)+(VLOOKUP($I$8,Prices[],2,FALSE)*I124)+(VLOOKUP($J$8,Prices[],2,FALSE)*J124)+(VLOOKUP($K$8,Prices[],2,FALSE)*K124)+(VLOOKUP($L$8,Prices[],2,FALSE)*L124)+(VLOOKUP($M$8,Prices[],2,FALSE)*M124)+(VLOOKUP($N$8,Prices[],2,FALSE)*N124)+(VLOOKUP($T$8,Prices[],2,FALSE)*T124)+(VLOOKUP($U$8,Prices[],2,FALSE)*U124)+(VLOOKUP($V$8,Prices[],2,FALSE)*V124)+(VLOOKUP($W$8,Prices[],2,FALSE)*W124)+(VLOOKUP($X$8,Prices[],2,FALSE)*X124)+(VLOOKUP($Y$8,Prices[],2,FALSE)*Y124)+(VLOOKUP($Z$8,Prices[],2,FALSE)*Z124)+(VLOOKUP($AB$8,Prices[],2,FALSE)*AB124)+(VLOOKUP($O$8,Prices[],2,FALSE)*O124)+(VLOOKUP($P$8,Prices[],2,FALSE)*P124)+(VLOOKUP($Q$8,Prices[],2,FALSE)*Q124)+(VLOOKUP($R$8,Prices[],2,FALSE)*R124)+(VLOOKUP($AA$8,Prices[],2,FALSE)*AA124)+(VLOOKUP($S$8,Prices[],2,FALSE)*S124)</f>
        <v>0</v>
      </c>
      <c r="AE124" s="23">
        <f t="shared" si="12"/>
        <v>0</v>
      </c>
      <c r="AF124" s="164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23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3">
        <f t="shared" si="13"/>
        <v>0</v>
      </c>
      <c r="AW124" s="24" t="str">
        <f t="shared" si="14"/>
        <v xml:space="preserve"> </v>
      </c>
      <c r="AX124" s="24" t="str">
        <f>IFERROR(IF(VLOOKUP(C124,'Overdue Credits'!$A:$F,6,0)&gt;2,"High Risk Customer",IF(VLOOKUP(C124,'Overdue Credits'!$A:$F,6,0)&gt;0,"Medium Risk Customer","Low Risk Customer")),"Low Risk Customer")</f>
        <v>High Risk Customer</v>
      </c>
      <c r="AY124" s="110"/>
      <c r="AZ124" s="165"/>
    </row>
    <row r="125" spans="1:52" x14ac:dyDescent="0.35">
      <c r="A125" s="21">
        <v>117</v>
      </c>
      <c r="B125" s="122" t="s">
        <v>30</v>
      </c>
      <c r="C125" s="122" t="s">
        <v>298</v>
      </c>
      <c r="D125" s="122"/>
      <c r="E125" s="122" t="s">
        <v>299</v>
      </c>
      <c r="F125" s="122" t="s">
        <v>752</v>
      </c>
      <c r="G125" s="190">
        <f t="shared" si="11"/>
        <v>0</v>
      </c>
      <c r="H125" s="166"/>
      <c r="I125" s="166"/>
      <c r="J125" s="166"/>
      <c r="K125" s="166"/>
      <c r="L125" s="166"/>
      <c r="M125" s="166"/>
      <c r="N125" s="166"/>
      <c r="O125" s="166"/>
      <c r="P125" s="166"/>
      <c r="Q125" s="29"/>
      <c r="R125" s="29"/>
      <c r="S125" s="29"/>
      <c r="T125" s="29"/>
      <c r="U125" s="29"/>
      <c r="V125" s="166"/>
      <c r="W125" s="166"/>
      <c r="X125" s="166"/>
      <c r="Y125" s="166"/>
      <c r="Z125" s="166"/>
      <c r="AA125" s="166"/>
      <c r="AB125" s="166"/>
      <c r="AC125" s="23">
        <f>(VLOOKUP($H$8,Prices[],2,FALSE)*H125)+(VLOOKUP($I$8,Prices[],2,FALSE)*I125)+(VLOOKUP($J$8,Prices[],2,FALSE)*J125)+(VLOOKUP($K$8,Prices[],2,FALSE)*K125)+(VLOOKUP($L$8,Prices[],2,FALSE)*L125)+(VLOOKUP($M$8,Prices[],2,FALSE)*M125)+(VLOOKUP($N$8,Prices[],2,FALSE)*N125)+(VLOOKUP($T$8,Prices[],2,FALSE)*T125)+(VLOOKUP($U$8,Prices[],2,FALSE)*U125)+(VLOOKUP($V$8,Prices[],2,FALSE)*V125)+(VLOOKUP($W$8,Prices[],2,FALSE)*W125)+(VLOOKUP($X$8,Prices[],2,FALSE)*X125)+(VLOOKUP($Y$8,Prices[],2,FALSE)*Y125)+(VLOOKUP($Z$8,Prices[],2,FALSE)*Z125)+(VLOOKUP($AB$8,Prices[],2,FALSE)*AB125)+(VLOOKUP($O$8,Prices[],2,FALSE)*O125)+(VLOOKUP($P$8,Prices[],2,FALSE)*P125)+(VLOOKUP($Q$8,Prices[],2,FALSE)*Q125)+(VLOOKUP($R$8,Prices[],2,FALSE)*R125)+(VLOOKUP($AA$8,Prices[],2,FALSE)*AA125)+(VLOOKUP($S$8,Prices[],2,FALSE)*S125)</f>
        <v>0</v>
      </c>
      <c r="AE125" s="23">
        <f t="shared" si="12"/>
        <v>0</v>
      </c>
      <c r="AF125" s="164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23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3">
        <f t="shared" si="13"/>
        <v>0</v>
      </c>
      <c r="AW125" s="24" t="str">
        <f t="shared" si="14"/>
        <v xml:space="preserve"> </v>
      </c>
      <c r="AX125" s="24" t="str">
        <f>IFERROR(IF(VLOOKUP(C125,'Overdue Credits'!$A:$F,6,0)&gt;2,"High Risk Customer",IF(VLOOKUP(C125,'Overdue Credits'!$A:$F,6,0)&gt;0,"Medium Risk Customer","Low Risk Customer")),"Low Risk Customer")</f>
        <v>Low Risk Customer</v>
      </c>
      <c r="AY125" s="110"/>
      <c r="AZ125" s="165"/>
    </row>
    <row r="126" spans="1:52" x14ac:dyDescent="0.35">
      <c r="A126" s="21">
        <v>118</v>
      </c>
      <c r="B126" s="122" t="s">
        <v>30</v>
      </c>
      <c r="C126" s="122" t="s">
        <v>288</v>
      </c>
      <c r="D126" s="122"/>
      <c r="E126" s="122" t="s">
        <v>289</v>
      </c>
      <c r="F126" s="122" t="s">
        <v>752</v>
      </c>
      <c r="G126" s="190">
        <f t="shared" si="11"/>
        <v>0</v>
      </c>
      <c r="H126" s="166"/>
      <c r="I126" s="166"/>
      <c r="J126" s="166"/>
      <c r="K126" s="166"/>
      <c r="L126" s="166"/>
      <c r="M126" s="166"/>
      <c r="N126" s="166"/>
      <c r="O126" s="166"/>
      <c r="P126" s="166"/>
      <c r="Q126" s="29"/>
      <c r="R126" s="29"/>
      <c r="S126" s="29"/>
      <c r="T126" s="29"/>
      <c r="U126" s="29"/>
      <c r="V126" s="166"/>
      <c r="W126" s="166"/>
      <c r="X126" s="166"/>
      <c r="Y126" s="166"/>
      <c r="Z126" s="166"/>
      <c r="AA126" s="166"/>
      <c r="AB126" s="166"/>
      <c r="AC126" s="23">
        <f>(VLOOKUP($H$8,Prices[],2,FALSE)*H126)+(VLOOKUP($I$8,Prices[],2,FALSE)*I126)+(VLOOKUP($J$8,Prices[],2,FALSE)*J126)+(VLOOKUP($K$8,Prices[],2,FALSE)*K126)+(VLOOKUP($L$8,Prices[],2,FALSE)*L126)+(VLOOKUP($M$8,Prices[],2,FALSE)*M126)+(VLOOKUP($N$8,Prices[],2,FALSE)*N126)+(VLOOKUP($T$8,Prices[],2,FALSE)*T126)+(VLOOKUP($U$8,Prices[],2,FALSE)*U126)+(VLOOKUP($V$8,Prices[],2,FALSE)*V126)+(VLOOKUP($W$8,Prices[],2,FALSE)*W126)+(VLOOKUP($X$8,Prices[],2,FALSE)*X126)+(VLOOKUP($Y$8,Prices[],2,FALSE)*Y126)+(VLOOKUP($Z$8,Prices[],2,FALSE)*Z126)+(VLOOKUP($AB$8,Prices[],2,FALSE)*AB126)+(VLOOKUP($O$8,Prices[],2,FALSE)*O126)+(VLOOKUP($P$8,Prices[],2,FALSE)*P126)+(VLOOKUP($Q$8,Prices[],2,FALSE)*Q126)+(VLOOKUP($R$8,Prices[],2,FALSE)*R126)+(VLOOKUP($AA$8,Prices[],2,FALSE)*AA126)+(VLOOKUP($S$8,Prices[],2,FALSE)*S126)</f>
        <v>0</v>
      </c>
      <c r="AE126" s="23">
        <f t="shared" si="12"/>
        <v>0</v>
      </c>
      <c r="AF126" s="164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23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3">
        <f t="shared" si="13"/>
        <v>0</v>
      </c>
      <c r="AW126" s="24" t="str">
        <f t="shared" si="14"/>
        <v xml:space="preserve"> </v>
      </c>
      <c r="AX126" s="24" t="str">
        <f>IFERROR(IF(VLOOKUP(C126,'Overdue Credits'!$A:$F,6,0)&gt;2,"High Risk Customer",IF(VLOOKUP(C126,'Overdue Credits'!$A:$F,6,0)&gt;0,"Medium Risk Customer","Low Risk Customer")),"Low Risk Customer")</f>
        <v>Low Risk Customer</v>
      </c>
      <c r="AY126" s="110"/>
      <c r="AZ126" s="165"/>
    </row>
    <row r="127" spans="1:52" x14ac:dyDescent="0.35">
      <c r="A127" s="21">
        <v>119</v>
      </c>
      <c r="B127" s="122" t="s">
        <v>30</v>
      </c>
      <c r="C127" s="122" t="s">
        <v>268</v>
      </c>
      <c r="D127" s="122"/>
      <c r="E127" s="122" t="s">
        <v>269</v>
      </c>
      <c r="F127" s="122" t="s">
        <v>752</v>
      </c>
      <c r="G127" s="190">
        <f t="shared" si="11"/>
        <v>0</v>
      </c>
      <c r="H127" s="166"/>
      <c r="I127" s="166"/>
      <c r="J127" s="166"/>
      <c r="K127" s="166"/>
      <c r="L127" s="166"/>
      <c r="M127" s="166"/>
      <c r="N127" s="166"/>
      <c r="O127" s="166"/>
      <c r="P127" s="166"/>
      <c r="Q127" s="29"/>
      <c r="R127" s="29"/>
      <c r="S127" s="29"/>
      <c r="T127" s="29"/>
      <c r="U127" s="29"/>
      <c r="V127" s="166"/>
      <c r="W127" s="166"/>
      <c r="X127" s="166"/>
      <c r="Y127" s="166"/>
      <c r="Z127" s="166"/>
      <c r="AA127" s="166"/>
      <c r="AB127" s="166"/>
      <c r="AC127" s="23">
        <f>(VLOOKUP($H$8,Prices[],2,FALSE)*H127)+(VLOOKUP($I$8,Prices[],2,FALSE)*I127)+(VLOOKUP($J$8,Prices[],2,FALSE)*J127)+(VLOOKUP($K$8,Prices[],2,FALSE)*K127)+(VLOOKUP($L$8,Prices[],2,FALSE)*L127)+(VLOOKUP($M$8,Prices[],2,FALSE)*M127)+(VLOOKUP($N$8,Prices[],2,FALSE)*N127)+(VLOOKUP($T$8,Prices[],2,FALSE)*T127)+(VLOOKUP($U$8,Prices[],2,FALSE)*U127)+(VLOOKUP($V$8,Prices[],2,FALSE)*V127)+(VLOOKUP($W$8,Prices[],2,FALSE)*W127)+(VLOOKUP($X$8,Prices[],2,FALSE)*X127)+(VLOOKUP($Y$8,Prices[],2,FALSE)*Y127)+(VLOOKUP($Z$8,Prices[],2,FALSE)*Z127)+(VLOOKUP($AB$8,Prices[],2,FALSE)*AB127)+(VLOOKUP($O$8,Prices[],2,FALSE)*O127)+(VLOOKUP($P$8,Prices[],2,FALSE)*P127)+(VLOOKUP($Q$8,Prices[],2,FALSE)*Q127)+(VLOOKUP($R$8,Prices[],2,FALSE)*R127)+(VLOOKUP($AA$8,Prices[],2,FALSE)*AA127)+(VLOOKUP($S$8,Prices[],2,FALSE)*S127)</f>
        <v>0</v>
      </c>
      <c r="AE127" s="23">
        <f t="shared" si="12"/>
        <v>0</v>
      </c>
      <c r="AF127" s="164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23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3">
        <f t="shared" si="13"/>
        <v>0</v>
      </c>
      <c r="AW127" s="24" t="str">
        <f t="shared" si="14"/>
        <v xml:space="preserve"> </v>
      </c>
      <c r="AX127" s="24" t="str">
        <f>IFERROR(IF(VLOOKUP(C127,'Overdue Credits'!$A:$F,6,0)&gt;2,"High Risk Customer",IF(VLOOKUP(C127,'Overdue Credits'!$A:$F,6,0)&gt;0,"Medium Risk Customer","Low Risk Customer")),"Low Risk Customer")</f>
        <v>Low Risk Customer</v>
      </c>
      <c r="AY127" s="110"/>
      <c r="AZ127" s="165"/>
    </row>
    <row r="128" spans="1:52" x14ac:dyDescent="0.35">
      <c r="A128" s="21">
        <v>120</v>
      </c>
      <c r="B128" s="122" t="s">
        <v>30</v>
      </c>
      <c r="C128" s="122" t="s">
        <v>1024</v>
      </c>
      <c r="D128" s="122"/>
      <c r="E128" s="122" t="s">
        <v>1025</v>
      </c>
      <c r="F128" s="122" t="s">
        <v>753</v>
      </c>
      <c r="G128" s="190">
        <f t="shared" si="11"/>
        <v>0</v>
      </c>
      <c r="H128" s="166"/>
      <c r="I128" s="166"/>
      <c r="J128" s="166"/>
      <c r="K128" s="166"/>
      <c r="L128" s="166"/>
      <c r="M128" s="166"/>
      <c r="N128" s="166"/>
      <c r="O128" s="166"/>
      <c r="P128" s="166"/>
      <c r="Q128" s="29"/>
      <c r="R128" s="29"/>
      <c r="S128" s="29"/>
      <c r="T128" s="29"/>
      <c r="U128" s="29"/>
      <c r="V128" s="166"/>
      <c r="W128" s="166"/>
      <c r="X128" s="166"/>
      <c r="Y128" s="166"/>
      <c r="Z128" s="166"/>
      <c r="AA128" s="166"/>
      <c r="AB128" s="166"/>
      <c r="AC128" s="23">
        <f>(VLOOKUP($H$8,Prices[],2,FALSE)*H128)+(VLOOKUP($I$8,Prices[],2,FALSE)*I128)+(VLOOKUP($J$8,Prices[],2,FALSE)*J128)+(VLOOKUP($K$8,Prices[],2,FALSE)*K128)+(VLOOKUP($L$8,Prices[],2,FALSE)*L128)+(VLOOKUP($M$8,Prices[],2,FALSE)*M128)+(VLOOKUP($N$8,Prices[],2,FALSE)*N128)+(VLOOKUP($T$8,Prices[],2,FALSE)*T128)+(VLOOKUP($U$8,Prices[],2,FALSE)*U128)+(VLOOKUP($V$8,Prices[],2,FALSE)*V128)+(VLOOKUP($W$8,Prices[],2,FALSE)*W128)+(VLOOKUP($X$8,Prices[],2,FALSE)*X128)+(VLOOKUP($Y$8,Prices[],2,FALSE)*Y128)+(VLOOKUP($Z$8,Prices[],2,FALSE)*Z128)+(VLOOKUP($AB$8,Prices[],2,FALSE)*AB128)+(VLOOKUP($O$8,Prices[],2,FALSE)*O128)+(VLOOKUP($P$8,Prices[],2,FALSE)*P128)+(VLOOKUP($Q$8,Prices[],2,FALSE)*Q128)+(VLOOKUP($R$8,Prices[],2,FALSE)*R128)+(VLOOKUP($AA$8,Prices[],2,FALSE)*AA128)+(VLOOKUP($S$8,Prices[],2,FALSE)*S128)</f>
        <v>0</v>
      </c>
      <c r="AE128" s="23">
        <f t="shared" si="12"/>
        <v>0</v>
      </c>
      <c r="AF128" s="164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23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3">
        <f t="shared" si="13"/>
        <v>0</v>
      </c>
      <c r="AW128" s="24" t="str">
        <f t="shared" si="14"/>
        <v xml:space="preserve"> </v>
      </c>
      <c r="AX128" s="24" t="str">
        <f>IFERROR(IF(VLOOKUP(C128,'Overdue Credits'!$A:$F,6,0)&gt;2,"High Risk Customer",IF(VLOOKUP(C128,'Overdue Credits'!$A:$F,6,0)&gt;0,"Medium Risk Customer","Low Risk Customer")),"Low Risk Customer")</f>
        <v>Low Risk Customer</v>
      </c>
      <c r="AY128" s="110"/>
      <c r="AZ128" s="165"/>
    </row>
    <row r="129" spans="1:52" x14ac:dyDescent="0.35">
      <c r="A129" s="21">
        <v>121</v>
      </c>
      <c r="B129" s="122" t="s">
        <v>30</v>
      </c>
      <c r="C129" s="122" t="s">
        <v>1018</v>
      </c>
      <c r="D129" s="122"/>
      <c r="E129" s="122" t="s">
        <v>1019</v>
      </c>
      <c r="F129" s="122" t="s">
        <v>753</v>
      </c>
      <c r="G129" s="190">
        <f t="shared" si="11"/>
        <v>0</v>
      </c>
      <c r="H129" s="139"/>
      <c r="I129" s="139"/>
      <c r="J129" s="139"/>
      <c r="K129" s="139"/>
      <c r="L129" s="139"/>
      <c r="M129" s="139"/>
      <c r="N129" s="139"/>
      <c r="O129" s="139"/>
      <c r="P129" s="139"/>
      <c r="Q129" s="29"/>
      <c r="R129" s="29"/>
      <c r="S129" s="29"/>
      <c r="T129" s="29"/>
      <c r="U129" s="29"/>
      <c r="V129" s="139"/>
      <c r="W129" s="139"/>
      <c r="X129" s="139"/>
      <c r="Y129" s="139"/>
      <c r="Z129" s="139"/>
      <c r="AA129" s="139"/>
      <c r="AB129" s="166"/>
      <c r="AC129" s="23">
        <f>(VLOOKUP($H$8,Prices[],2,FALSE)*H129)+(VLOOKUP($I$8,Prices[],2,FALSE)*I129)+(VLOOKUP($J$8,Prices[],2,FALSE)*J129)+(VLOOKUP($K$8,Prices[],2,FALSE)*K129)+(VLOOKUP($L$8,Prices[],2,FALSE)*L129)+(VLOOKUP($M$8,Prices[],2,FALSE)*M129)+(VLOOKUP($N$8,Prices[],2,FALSE)*N129)+(VLOOKUP($T$8,Prices[],2,FALSE)*T129)+(VLOOKUP($U$8,Prices[],2,FALSE)*U129)+(VLOOKUP($V$8,Prices[],2,FALSE)*V129)+(VLOOKUP($W$8,Prices[],2,FALSE)*W129)+(VLOOKUP($X$8,Prices[],2,FALSE)*X129)+(VLOOKUP($Y$8,Prices[],2,FALSE)*Y129)+(VLOOKUP($Z$8,Prices[],2,FALSE)*Z129)+(VLOOKUP($AB$8,Prices[],2,FALSE)*AB129)+(VLOOKUP($O$8,Prices[],2,FALSE)*O129)+(VLOOKUP($P$8,Prices[],2,FALSE)*P129)+(VLOOKUP($Q$8,Prices[],2,FALSE)*Q129)+(VLOOKUP($R$8,Prices[],2,FALSE)*R129)+(VLOOKUP($AA$8,Prices[],2,FALSE)*AA129)+(VLOOKUP($S$8,Prices[],2,FALSE)*S129)</f>
        <v>0</v>
      </c>
      <c r="AE129" s="23">
        <f t="shared" si="12"/>
        <v>0</v>
      </c>
      <c r="AF129" s="164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23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3">
        <f t="shared" si="13"/>
        <v>0</v>
      </c>
      <c r="AW129" s="24" t="str">
        <f t="shared" si="14"/>
        <v xml:space="preserve"> </v>
      </c>
      <c r="AX129" s="24" t="str">
        <f>IFERROR(IF(VLOOKUP(C129,'Overdue Credits'!$A:$F,6,0)&gt;2,"High Risk Customer",IF(VLOOKUP(C129,'Overdue Credits'!$A:$F,6,0)&gt;0,"Medium Risk Customer","Low Risk Customer")),"Low Risk Customer")</f>
        <v>Low Risk Customer</v>
      </c>
      <c r="AY129" s="110"/>
      <c r="AZ129" s="165"/>
    </row>
    <row r="130" spans="1:52" x14ac:dyDescent="0.35">
      <c r="A130" s="21">
        <v>122</v>
      </c>
      <c r="B130" s="122" t="s">
        <v>30</v>
      </c>
      <c r="C130" s="122" t="s">
        <v>1022</v>
      </c>
      <c r="D130" s="122"/>
      <c r="E130" s="122" t="s">
        <v>1023</v>
      </c>
      <c r="F130" s="122" t="s">
        <v>752</v>
      </c>
      <c r="G130" s="190">
        <f t="shared" si="11"/>
        <v>0</v>
      </c>
      <c r="H130" s="139"/>
      <c r="I130" s="139"/>
      <c r="J130" s="139"/>
      <c r="K130" s="139"/>
      <c r="L130" s="139"/>
      <c r="M130" s="139"/>
      <c r="N130" s="139"/>
      <c r="O130" s="139"/>
      <c r="P130" s="139"/>
      <c r="Q130" s="29"/>
      <c r="R130" s="29"/>
      <c r="S130" s="29"/>
      <c r="T130" s="29"/>
      <c r="U130" s="29"/>
      <c r="V130" s="139"/>
      <c r="W130" s="139"/>
      <c r="X130" s="139"/>
      <c r="Y130" s="139"/>
      <c r="Z130" s="139"/>
      <c r="AA130" s="139"/>
      <c r="AB130" s="166"/>
      <c r="AC130" s="23">
        <f>(VLOOKUP($H$8,Prices[],2,FALSE)*H130)+(VLOOKUP($I$8,Prices[],2,FALSE)*I130)+(VLOOKUP($J$8,Prices[],2,FALSE)*J130)+(VLOOKUP($K$8,Prices[],2,FALSE)*K130)+(VLOOKUP($L$8,Prices[],2,FALSE)*L130)+(VLOOKUP($M$8,Prices[],2,FALSE)*M130)+(VLOOKUP($N$8,Prices[],2,FALSE)*N130)+(VLOOKUP($T$8,Prices[],2,FALSE)*T130)+(VLOOKUP($U$8,Prices[],2,FALSE)*U130)+(VLOOKUP($V$8,Prices[],2,FALSE)*V130)+(VLOOKUP($W$8,Prices[],2,FALSE)*W130)+(VLOOKUP($X$8,Prices[],2,FALSE)*X130)+(VLOOKUP($Y$8,Prices[],2,FALSE)*Y130)+(VLOOKUP($Z$8,Prices[],2,FALSE)*Z130)+(VLOOKUP($AB$8,Prices[],2,FALSE)*AB130)+(VLOOKUP($O$8,Prices[],2,FALSE)*O130)+(VLOOKUP($P$8,Prices[],2,FALSE)*P130)+(VLOOKUP($Q$8,Prices[],2,FALSE)*Q130)+(VLOOKUP($R$8,Prices[],2,FALSE)*R130)+(VLOOKUP($AA$8,Prices[],2,FALSE)*AA130)+(VLOOKUP($S$8,Prices[],2,FALSE)*S130)</f>
        <v>0</v>
      </c>
      <c r="AE130" s="23">
        <f t="shared" si="12"/>
        <v>0</v>
      </c>
      <c r="AF130" s="164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23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3">
        <f t="shared" si="13"/>
        <v>0</v>
      </c>
      <c r="AW130" s="24" t="str">
        <f t="shared" si="14"/>
        <v xml:space="preserve"> </v>
      </c>
      <c r="AX130" s="24" t="str">
        <f>IFERROR(IF(VLOOKUP(C130,'Overdue Credits'!$A:$F,6,0)&gt;2,"High Risk Customer",IF(VLOOKUP(C130,'Overdue Credits'!$A:$F,6,0)&gt;0,"Medium Risk Customer","Low Risk Customer")),"Low Risk Customer")</f>
        <v>Low Risk Customer</v>
      </c>
      <c r="AY130" s="110"/>
      <c r="AZ130" s="165"/>
    </row>
    <row r="131" spans="1:52" x14ac:dyDescent="0.35">
      <c r="A131" s="21">
        <v>123</v>
      </c>
      <c r="B131" s="122" t="s">
        <v>30</v>
      </c>
      <c r="C131" s="122" t="s">
        <v>1026</v>
      </c>
      <c r="D131" s="122"/>
      <c r="E131" s="122" t="s">
        <v>1027</v>
      </c>
      <c r="F131" s="122" t="s">
        <v>753</v>
      </c>
      <c r="G131" s="190">
        <f t="shared" si="11"/>
        <v>0</v>
      </c>
      <c r="H131" s="166"/>
      <c r="I131" s="166"/>
      <c r="J131" s="166"/>
      <c r="K131" s="166"/>
      <c r="L131" s="166"/>
      <c r="M131" s="166"/>
      <c r="N131" s="166"/>
      <c r="O131" s="166"/>
      <c r="P131" s="166"/>
      <c r="Q131" s="29"/>
      <c r="R131" s="29"/>
      <c r="S131" s="29"/>
      <c r="T131" s="29"/>
      <c r="U131" s="29"/>
      <c r="V131" s="166"/>
      <c r="W131" s="166"/>
      <c r="X131" s="166"/>
      <c r="Y131" s="166"/>
      <c r="Z131" s="166"/>
      <c r="AA131" s="166"/>
      <c r="AB131" s="166"/>
      <c r="AC131" s="23">
        <f>(VLOOKUP($H$8,Prices[],2,FALSE)*H131)+(VLOOKUP($I$8,Prices[],2,FALSE)*I131)+(VLOOKUP($J$8,Prices[],2,FALSE)*J131)+(VLOOKUP($K$8,Prices[],2,FALSE)*K131)+(VLOOKUP($L$8,Prices[],2,FALSE)*L131)+(VLOOKUP($M$8,Prices[],2,FALSE)*M131)+(VLOOKUP($N$8,Prices[],2,FALSE)*N131)+(VLOOKUP($T$8,Prices[],2,FALSE)*T131)+(VLOOKUP($U$8,Prices[],2,FALSE)*U131)+(VLOOKUP($V$8,Prices[],2,FALSE)*V131)+(VLOOKUP($W$8,Prices[],2,FALSE)*W131)+(VLOOKUP($X$8,Prices[],2,FALSE)*X131)+(VLOOKUP($Y$8,Prices[],2,FALSE)*Y131)+(VLOOKUP($Z$8,Prices[],2,FALSE)*Z131)+(VLOOKUP($AB$8,Prices[],2,FALSE)*AB131)+(VLOOKUP($O$8,Prices[],2,FALSE)*O131)+(VLOOKUP($P$8,Prices[],2,FALSE)*P131)+(VLOOKUP($Q$8,Prices[],2,FALSE)*Q131)+(VLOOKUP($R$8,Prices[],2,FALSE)*R131)+(VLOOKUP($AA$8,Prices[],2,FALSE)*AA131)+(VLOOKUP($S$8,Prices[],2,FALSE)*S131)</f>
        <v>0</v>
      </c>
      <c r="AE131" s="23">
        <f t="shared" si="12"/>
        <v>0</v>
      </c>
      <c r="AF131" s="164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23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3">
        <f t="shared" si="13"/>
        <v>0</v>
      </c>
      <c r="AW131" s="24" t="str">
        <f t="shared" si="14"/>
        <v xml:space="preserve"> </v>
      </c>
      <c r="AX131" s="24" t="str">
        <f>IFERROR(IF(VLOOKUP(C131,'Overdue Credits'!$A:$F,6,0)&gt;2,"High Risk Customer",IF(VLOOKUP(C131,'Overdue Credits'!$A:$F,6,0)&gt;0,"Medium Risk Customer","Low Risk Customer")),"Low Risk Customer")</f>
        <v>Low Risk Customer</v>
      </c>
      <c r="AY131" s="110"/>
      <c r="AZ131" s="165"/>
    </row>
    <row r="132" spans="1:52" x14ac:dyDescent="0.35">
      <c r="A132" s="21">
        <v>124</v>
      </c>
      <c r="B132" s="122" t="s">
        <v>30</v>
      </c>
      <c r="C132" s="122" t="s">
        <v>1020</v>
      </c>
      <c r="D132" s="122"/>
      <c r="E132" s="122" t="s">
        <v>1021</v>
      </c>
      <c r="F132" s="122" t="s">
        <v>752</v>
      </c>
      <c r="G132" s="190">
        <f t="shared" si="11"/>
        <v>0</v>
      </c>
      <c r="H132" s="166"/>
      <c r="I132" s="166"/>
      <c r="J132" s="166"/>
      <c r="K132" s="166"/>
      <c r="L132" s="166"/>
      <c r="M132" s="166"/>
      <c r="N132" s="166"/>
      <c r="O132" s="166"/>
      <c r="P132" s="166"/>
      <c r="Q132" s="29"/>
      <c r="R132" s="29"/>
      <c r="S132" s="29"/>
      <c r="T132" s="29"/>
      <c r="U132" s="29"/>
      <c r="V132" s="166"/>
      <c r="W132" s="166"/>
      <c r="X132" s="166"/>
      <c r="Y132" s="166"/>
      <c r="Z132" s="166"/>
      <c r="AA132" s="166"/>
      <c r="AB132" s="166"/>
      <c r="AC132" s="23">
        <f>(VLOOKUP($H$8,Prices[],2,FALSE)*H132)+(VLOOKUP($I$8,Prices[],2,FALSE)*I132)+(VLOOKUP($J$8,Prices[],2,FALSE)*J132)+(VLOOKUP($K$8,Prices[],2,FALSE)*K132)+(VLOOKUP($L$8,Prices[],2,FALSE)*L132)+(VLOOKUP($M$8,Prices[],2,FALSE)*M132)+(VLOOKUP($N$8,Prices[],2,FALSE)*N132)+(VLOOKUP($T$8,Prices[],2,FALSE)*T132)+(VLOOKUP($U$8,Prices[],2,FALSE)*U132)+(VLOOKUP($V$8,Prices[],2,FALSE)*V132)+(VLOOKUP($W$8,Prices[],2,FALSE)*W132)+(VLOOKUP($X$8,Prices[],2,FALSE)*X132)+(VLOOKUP($Y$8,Prices[],2,FALSE)*Y132)+(VLOOKUP($Z$8,Prices[],2,FALSE)*Z132)+(VLOOKUP($AB$8,Prices[],2,FALSE)*AB132)+(VLOOKUP($O$8,Prices[],2,FALSE)*O132)+(VLOOKUP($P$8,Prices[],2,FALSE)*P132)+(VLOOKUP($Q$8,Prices[],2,FALSE)*Q132)+(VLOOKUP($R$8,Prices[],2,FALSE)*R132)+(VLOOKUP($AA$8,Prices[],2,FALSE)*AA132)+(VLOOKUP($S$8,Prices[],2,FALSE)*S132)</f>
        <v>0</v>
      </c>
      <c r="AE132" s="23">
        <f t="shared" si="12"/>
        <v>0</v>
      </c>
      <c r="AF132" s="164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23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3">
        <f t="shared" si="13"/>
        <v>0</v>
      </c>
      <c r="AW132" s="24" t="str">
        <f t="shared" si="14"/>
        <v xml:space="preserve"> </v>
      </c>
      <c r="AX132" s="24" t="str">
        <f>IFERROR(IF(VLOOKUP(C132,'Overdue Credits'!$A:$F,6,0)&gt;2,"High Risk Customer",IF(VLOOKUP(C132,'Overdue Credits'!$A:$F,6,0)&gt;0,"Medium Risk Customer","Low Risk Customer")),"Low Risk Customer")</f>
        <v>Low Risk Customer</v>
      </c>
      <c r="AY132" s="110"/>
      <c r="AZ132" s="165"/>
    </row>
    <row r="133" spans="1:52" x14ac:dyDescent="0.35">
      <c r="A133" s="21">
        <v>125</v>
      </c>
      <c r="B133" s="122" t="s">
        <v>30</v>
      </c>
      <c r="C133" s="122" t="s">
        <v>300</v>
      </c>
      <c r="D133" s="122"/>
      <c r="E133" s="122" t="s">
        <v>1015</v>
      </c>
      <c r="F133" s="122" t="s">
        <v>753</v>
      </c>
      <c r="G133" s="190">
        <f t="shared" si="11"/>
        <v>0</v>
      </c>
      <c r="H133" s="166"/>
      <c r="I133" s="166"/>
      <c r="J133" s="166"/>
      <c r="K133" s="166"/>
      <c r="L133" s="166"/>
      <c r="M133" s="166"/>
      <c r="N133" s="166"/>
      <c r="O133" s="166"/>
      <c r="P133" s="166"/>
      <c r="Q133" s="29"/>
      <c r="R133" s="29"/>
      <c r="S133" s="29"/>
      <c r="T133" s="29"/>
      <c r="U133" s="29"/>
      <c r="V133" s="166"/>
      <c r="W133" s="166"/>
      <c r="X133" s="166"/>
      <c r="Y133" s="166"/>
      <c r="Z133" s="166"/>
      <c r="AA133" s="166"/>
      <c r="AB133" s="166"/>
      <c r="AC133" s="23">
        <f>(VLOOKUP($H$8,Prices[],2,FALSE)*H133)+(VLOOKUP($I$8,Prices[],2,FALSE)*I133)+(VLOOKUP($J$8,Prices[],2,FALSE)*J133)+(VLOOKUP($K$8,Prices[],2,FALSE)*K133)+(VLOOKUP($L$8,Prices[],2,FALSE)*L133)+(VLOOKUP($M$8,Prices[],2,FALSE)*M133)+(VLOOKUP($N$8,Prices[],2,FALSE)*N133)+(VLOOKUP($T$8,Prices[],2,FALSE)*T133)+(VLOOKUP($U$8,Prices[],2,FALSE)*U133)+(VLOOKUP($V$8,Prices[],2,FALSE)*V133)+(VLOOKUP($W$8,Prices[],2,FALSE)*W133)+(VLOOKUP($X$8,Prices[],2,FALSE)*X133)+(VLOOKUP($Y$8,Prices[],2,FALSE)*Y133)+(VLOOKUP($Z$8,Prices[],2,FALSE)*Z133)+(VLOOKUP($AB$8,Prices[],2,FALSE)*AB133)+(VLOOKUP($O$8,Prices[],2,FALSE)*O133)+(VLOOKUP($P$8,Prices[],2,FALSE)*P133)+(VLOOKUP($Q$8,Prices[],2,FALSE)*Q133)+(VLOOKUP($R$8,Prices[],2,FALSE)*R133)+(VLOOKUP($AA$8,Prices[],2,FALSE)*AA133)+(VLOOKUP($S$8,Prices[],2,FALSE)*S133)</f>
        <v>0</v>
      </c>
      <c r="AE133" s="23">
        <f t="shared" si="12"/>
        <v>0</v>
      </c>
      <c r="AF133" s="164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23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3">
        <f t="shared" si="13"/>
        <v>0</v>
      </c>
      <c r="AW133" s="24" t="str">
        <f t="shared" si="14"/>
        <v xml:space="preserve"> </v>
      </c>
      <c r="AX133" s="24" t="str">
        <f>IFERROR(IF(VLOOKUP(C133,'Overdue Credits'!$A:$F,6,0)&gt;2,"High Risk Customer",IF(VLOOKUP(C133,'Overdue Credits'!$A:$F,6,0)&gt;0,"Medium Risk Customer","Low Risk Customer")),"Low Risk Customer")</f>
        <v>Low Risk Customer</v>
      </c>
      <c r="AY133" s="110"/>
      <c r="AZ133" s="165"/>
    </row>
    <row r="134" spans="1:52" x14ac:dyDescent="0.35">
      <c r="A134" s="21">
        <v>126</v>
      </c>
      <c r="B134" s="122" t="s">
        <v>30</v>
      </c>
      <c r="C134" s="122" t="s">
        <v>1271</v>
      </c>
      <c r="D134" s="122" t="s">
        <v>1314</v>
      </c>
      <c r="E134" s="122" t="s">
        <v>1274</v>
      </c>
      <c r="F134" s="122" t="s">
        <v>753</v>
      </c>
      <c r="G134" s="190">
        <f t="shared" si="11"/>
        <v>0</v>
      </c>
      <c r="H134" s="139"/>
      <c r="I134" s="139"/>
      <c r="J134" s="139"/>
      <c r="K134" s="139"/>
      <c r="L134" s="139"/>
      <c r="M134" s="139"/>
      <c r="N134" s="139"/>
      <c r="O134" s="139"/>
      <c r="P134" s="139"/>
      <c r="Q134" s="29"/>
      <c r="R134" s="29"/>
      <c r="S134" s="29"/>
      <c r="T134" s="29"/>
      <c r="U134" s="29"/>
      <c r="V134" s="139"/>
      <c r="W134" s="139"/>
      <c r="X134" s="139"/>
      <c r="Y134" s="139"/>
      <c r="Z134" s="139"/>
      <c r="AA134" s="139"/>
      <c r="AB134" s="166"/>
      <c r="AC134" s="23">
        <f>(VLOOKUP($H$8,Prices[],2,FALSE)*H134)+(VLOOKUP($I$8,Prices[],2,FALSE)*I134)+(VLOOKUP($J$8,Prices[],2,FALSE)*J134)+(VLOOKUP($K$8,Prices[],2,FALSE)*K134)+(VLOOKUP($L$8,Prices[],2,FALSE)*L134)+(VLOOKUP($M$8,Prices[],2,FALSE)*M134)+(VLOOKUP($N$8,Prices[],2,FALSE)*N134)+(VLOOKUP($T$8,Prices[],2,FALSE)*T134)+(VLOOKUP($U$8,Prices[],2,FALSE)*U134)+(VLOOKUP($V$8,Prices[],2,FALSE)*V134)+(VLOOKUP($W$8,Prices[],2,FALSE)*W134)+(VLOOKUP($X$8,Prices[],2,FALSE)*X134)+(VLOOKUP($Y$8,Prices[],2,FALSE)*Y134)+(VLOOKUP($Z$8,Prices[],2,FALSE)*Z134)+(VLOOKUP($AB$8,Prices[],2,FALSE)*AB134)+(VLOOKUP($O$8,Prices[],2,FALSE)*O134)+(VLOOKUP($P$8,Prices[],2,FALSE)*P134)+(VLOOKUP($Q$8,Prices[],2,FALSE)*Q134)+(VLOOKUP($R$8,Prices[],2,FALSE)*R134)+(VLOOKUP($AA$8,Prices[],2,FALSE)*AA134)+(VLOOKUP($S$8,Prices[],2,FALSE)*S134)</f>
        <v>0</v>
      </c>
      <c r="AE134" s="23">
        <f t="shared" si="12"/>
        <v>0</v>
      </c>
      <c r="AF134" s="164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23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3">
        <f t="shared" si="13"/>
        <v>0</v>
      </c>
      <c r="AW134" s="24" t="str">
        <f t="shared" si="14"/>
        <v xml:space="preserve"> </v>
      </c>
      <c r="AX134" s="24" t="str">
        <f>IFERROR(IF(VLOOKUP(C134,'Overdue Credits'!$A:$F,6,0)&gt;2,"High Risk Customer",IF(VLOOKUP(C134,'Overdue Credits'!$A:$F,6,0)&gt;0,"Medium Risk Customer","Low Risk Customer")),"Low Risk Customer")</f>
        <v>Low Risk Customer</v>
      </c>
      <c r="AY134" s="110"/>
      <c r="AZ134" s="165"/>
    </row>
    <row r="135" spans="1:52" x14ac:dyDescent="0.35">
      <c r="A135" s="21">
        <v>127</v>
      </c>
      <c r="B135" s="122" t="s">
        <v>30</v>
      </c>
      <c r="C135" s="122" t="s">
        <v>1379</v>
      </c>
      <c r="D135" s="122" t="s">
        <v>1314</v>
      </c>
      <c r="E135" s="122" t="s">
        <v>1380</v>
      </c>
      <c r="F135" s="122" t="s">
        <v>753</v>
      </c>
      <c r="G135" s="190">
        <f t="shared" si="11"/>
        <v>0</v>
      </c>
      <c r="H135" s="139"/>
      <c r="I135" s="139"/>
      <c r="J135" s="139"/>
      <c r="K135" s="139"/>
      <c r="L135" s="139"/>
      <c r="M135" s="139"/>
      <c r="N135" s="139"/>
      <c r="O135" s="139"/>
      <c r="P135" s="139"/>
      <c r="Q135" s="29"/>
      <c r="R135" s="29"/>
      <c r="S135" s="29"/>
      <c r="T135" s="29"/>
      <c r="U135" s="29"/>
      <c r="V135" s="139"/>
      <c r="W135" s="139"/>
      <c r="X135" s="139"/>
      <c r="Y135" s="139"/>
      <c r="Z135" s="139"/>
      <c r="AA135" s="139"/>
      <c r="AB135" s="166"/>
      <c r="AC135" s="23">
        <f>(VLOOKUP($H$8,Prices[],2,FALSE)*H135)+(VLOOKUP($I$8,Prices[],2,FALSE)*I135)+(VLOOKUP($J$8,Prices[],2,FALSE)*J135)+(VLOOKUP($K$8,Prices[],2,FALSE)*K135)+(VLOOKUP($L$8,Prices[],2,FALSE)*L135)+(VLOOKUP($M$8,Prices[],2,FALSE)*M135)+(VLOOKUP($N$8,Prices[],2,FALSE)*N135)+(VLOOKUP($T$8,Prices[],2,FALSE)*T135)+(VLOOKUP($U$8,Prices[],2,FALSE)*U135)+(VLOOKUP($V$8,Prices[],2,FALSE)*V135)+(VLOOKUP($W$8,Prices[],2,FALSE)*W135)+(VLOOKUP($X$8,Prices[],2,FALSE)*X135)+(VLOOKUP($Y$8,Prices[],2,FALSE)*Y135)+(VLOOKUP($Z$8,Prices[],2,FALSE)*Z135)+(VLOOKUP($AB$8,Prices[],2,FALSE)*AB135)+(VLOOKUP($O$8,Prices[],2,FALSE)*O135)+(VLOOKUP($P$8,Prices[],2,FALSE)*P135)+(VLOOKUP($Q$8,Prices[],2,FALSE)*Q135)+(VLOOKUP($R$8,Prices[],2,FALSE)*R135)+(VLOOKUP($AA$8,Prices[],2,FALSE)*AA135)+(VLOOKUP($S$8,Prices[],2,FALSE)*S135)</f>
        <v>0</v>
      </c>
      <c r="AE135" s="23">
        <f t="shared" si="12"/>
        <v>0</v>
      </c>
      <c r="AF135" s="164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23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3">
        <f t="shared" si="13"/>
        <v>0</v>
      </c>
      <c r="AW135" s="24" t="str">
        <f t="shared" si="14"/>
        <v xml:space="preserve"> </v>
      </c>
      <c r="AX135" s="24" t="str">
        <f>IFERROR(IF(VLOOKUP(C135,'Overdue Credits'!$A:$F,6,0)&gt;2,"High Risk Customer",IF(VLOOKUP(C135,'Overdue Credits'!$A:$F,6,0)&gt;0,"Medium Risk Customer","Low Risk Customer")),"Low Risk Customer")</f>
        <v>Low Risk Customer</v>
      </c>
      <c r="AY135" s="110"/>
      <c r="AZ135" s="165"/>
    </row>
    <row r="136" spans="1:52" x14ac:dyDescent="0.35">
      <c r="A136" s="21">
        <v>128</v>
      </c>
      <c r="B136" s="122" t="s">
        <v>30</v>
      </c>
      <c r="C136" s="122" t="s">
        <v>1381</v>
      </c>
      <c r="D136" s="122" t="s">
        <v>1314</v>
      </c>
      <c r="E136" s="122" t="s">
        <v>1382</v>
      </c>
      <c r="F136" s="122" t="s">
        <v>753</v>
      </c>
      <c r="G136" s="190">
        <f t="shared" si="11"/>
        <v>0</v>
      </c>
      <c r="H136" s="166"/>
      <c r="I136" s="166"/>
      <c r="J136" s="166"/>
      <c r="K136" s="166"/>
      <c r="L136" s="166"/>
      <c r="M136" s="166"/>
      <c r="N136" s="166"/>
      <c r="O136" s="166"/>
      <c r="P136" s="166"/>
      <c r="Q136" s="29"/>
      <c r="R136" s="29"/>
      <c r="S136" s="29"/>
      <c r="T136" s="29"/>
      <c r="U136" s="29"/>
      <c r="V136" s="166"/>
      <c r="W136" s="166"/>
      <c r="X136" s="166"/>
      <c r="Y136" s="166"/>
      <c r="Z136" s="166"/>
      <c r="AA136" s="166"/>
      <c r="AB136" s="166"/>
      <c r="AC136" s="23">
        <f>(VLOOKUP($H$8,Prices[],2,FALSE)*H136)+(VLOOKUP($I$8,Prices[],2,FALSE)*I136)+(VLOOKUP($J$8,Prices[],2,FALSE)*J136)+(VLOOKUP($K$8,Prices[],2,FALSE)*K136)+(VLOOKUP($L$8,Prices[],2,FALSE)*L136)+(VLOOKUP($M$8,Prices[],2,FALSE)*M136)+(VLOOKUP($N$8,Prices[],2,FALSE)*N136)+(VLOOKUP($T$8,Prices[],2,FALSE)*T136)+(VLOOKUP($U$8,Prices[],2,FALSE)*U136)+(VLOOKUP($V$8,Prices[],2,FALSE)*V136)+(VLOOKUP($W$8,Prices[],2,FALSE)*W136)+(VLOOKUP($X$8,Prices[],2,FALSE)*X136)+(VLOOKUP($Y$8,Prices[],2,FALSE)*Y136)+(VLOOKUP($Z$8,Prices[],2,FALSE)*Z136)+(VLOOKUP($AB$8,Prices[],2,FALSE)*AB136)+(VLOOKUP($O$8,Prices[],2,FALSE)*O136)+(VLOOKUP($P$8,Prices[],2,FALSE)*P136)+(VLOOKUP($Q$8,Prices[],2,FALSE)*Q136)+(VLOOKUP($R$8,Prices[],2,FALSE)*R136)+(VLOOKUP($AA$8,Prices[],2,FALSE)*AA136)+(VLOOKUP($S$8,Prices[],2,FALSE)*S136)</f>
        <v>0</v>
      </c>
      <c r="AE136" s="23">
        <f t="shared" si="12"/>
        <v>0</v>
      </c>
      <c r="AF136" s="164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23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3">
        <f t="shared" si="13"/>
        <v>0</v>
      </c>
      <c r="AW136" s="24" t="str">
        <f t="shared" si="14"/>
        <v xml:space="preserve"> </v>
      </c>
      <c r="AX136" s="24" t="str">
        <f>IFERROR(IF(VLOOKUP(C136,'Overdue Credits'!$A:$F,6,0)&gt;2,"High Risk Customer",IF(VLOOKUP(C136,'Overdue Credits'!$A:$F,6,0)&gt;0,"Medium Risk Customer","Low Risk Customer")),"Low Risk Customer")</f>
        <v>Low Risk Customer</v>
      </c>
      <c r="AY136" s="110"/>
      <c r="AZ136" s="165"/>
    </row>
    <row r="137" spans="1:52" x14ac:dyDescent="0.35">
      <c r="A137" s="21">
        <v>129</v>
      </c>
      <c r="B137" s="122" t="s">
        <v>30</v>
      </c>
      <c r="C137" s="122" t="s">
        <v>1416</v>
      </c>
      <c r="D137" s="122" t="s">
        <v>1314</v>
      </c>
      <c r="E137" s="122" t="s">
        <v>1383</v>
      </c>
      <c r="F137" s="122" t="s">
        <v>753</v>
      </c>
      <c r="G137" s="190">
        <f t="shared" si="11"/>
        <v>0</v>
      </c>
      <c r="H137" s="139"/>
      <c r="I137" s="139"/>
      <c r="J137" s="139"/>
      <c r="K137" s="139"/>
      <c r="L137" s="139"/>
      <c r="M137" s="139"/>
      <c r="N137" s="139"/>
      <c r="O137" s="139"/>
      <c r="P137" s="139"/>
      <c r="Q137" s="29"/>
      <c r="R137" s="29"/>
      <c r="S137" s="29"/>
      <c r="T137" s="29"/>
      <c r="U137" s="29"/>
      <c r="V137" s="139"/>
      <c r="W137" s="139"/>
      <c r="X137" s="139"/>
      <c r="Y137" s="139"/>
      <c r="Z137" s="139"/>
      <c r="AA137" s="139"/>
      <c r="AB137" s="166"/>
      <c r="AC137" s="23">
        <f>(VLOOKUP($H$8,Prices[],2,FALSE)*H137)+(VLOOKUP($I$8,Prices[],2,FALSE)*I137)+(VLOOKUP($J$8,Prices[],2,FALSE)*J137)+(VLOOKUP($K$8,Prices[],2,FALSE)*K137)+(VLOOKUP($L$8,Prices[],2,FALSE)*L137)+(VLOOKUP($M$8,Prices[],2,FALSE)*M137)+(VLOOKUP($N$8,Prices[],2,FALSE)*N137)+(VLOOKUP($T$8,Prices[],2,FALSE)*T137)+(VLOOKUP($U$8,Prices[],2,FALSE)*U137)+(VLOOKUP($V$8,Prices[],2,FALSE)*V137)+(VLOOKUP($W$8,Prices[],2,FALSE)*W137)+(VLOOKUP($X$8,Prices[],2,FALSE)*X137)+(VLOOKUP($Y$8,Prices[],2,FALSE)*Y137)+(VLOOKUP($Z$8,Prices[],2,FALSE)*Z137)+(VLOOKUP($AB$8,Prices[],2,FALSE)*AB137)+(VLOOKUP($O$8,Prices[],2,FALSE)*O137)+(VLOOKUP($P$8,Prices[],2,FALSE)*P137)+(VLOOKUP($Q$8,Prices[],2,FALSE)*Q137)+(VLOOKUP($R$8,Prices[],2,FALSE)*R137)+(VLOOKUP($AA$8,Prices[],2,FALSE)*AA137)+(VLOOKUP($S$8,Prices[],2,FALSE)*S137)</f>
        <v>0</v>
      </c>
      <c r="AE137" s="23">
        <f t="shared" ref="AE137" si="15">SUM(AF137:AT137)</f>
        <v>0</v>
      </c>
      <c r="AF137" s="164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23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3">
        <f t="shared" si="13"/>
        <v>0</v>
      </c>
      <c r="AW137" s="24" t="str">
        <f t="shared" ref="AW137" si="16">IF(AU137&gt;AV137,"Credit is above Limit. Requires HOTM approval",IF(AU137=0," ",IF(AV137&gt;=AU137,"Credit is within Limit","CheckInput")))</f>
        <v xml:space="preserve"> </v>
      </c>
      <c r="AX137" s="24" t="str">
        <f>IFERROR(IF(VLOOKUP(C137,'Overdue Credits'!$A:$F,6,0)&gt;2,"High Risk Customer",IF(VLOOKUP(C137,'Overdue Credits'!$A:$F,6,0)&gt;0,"Medium Risk Customer","Low Risk Customer")),"Low Risk Customer")</f>
        <v>Low Risk Customer</v>
      </c>
      <c r="AY137" s="136"/>
      <c r="AZ137" s="165"/>
    </row>
    <row r="138" spans="1:52" x14ac:dyDescent="0.35">
      <c r="A138" s="21">
        <v>130</v>
      </c>
      <c r="B138" s="189" t="s">
        <v>30</v>
      </c>
      <c r="C138" s="189" t="s">
        <v>1517</v>
      </c>
      <c r="D138" s="122" t="s">
        <v>1314</v>
      </c>
      <c r="E138" s="189" t="s">
        <v>1518</v>
      </c>
      <c r="F138" s="122" t="s">
        <v>753</v>
      </c>
      <c r="G138" s="190">
        <f t="shared" si="11"/>
        <v>0</v>
      </c>
      <c r="H138" s="139"/>
      <c r="I138" s="139"/>
      <c r="J138" s="139"/>
      <c r="K138" s="139"/>
      <c r="L138" s="139"/>
      <c r="M138" s="139"/>
      <c r="N138" s="139"/>
      <c r="O138" s="139"/>
      <c r="P138" s="167"/>
      <c r="Q138" s="167"/>
      <c r="R138" s="167"/>
      <c r="S138" s="167"/>
      <c r="T138" s="167"/>
      <c r="U138" s="167"/>
      <c r="V138" s="167"/>
      <c r="W138" s="167"/>
      <c r="X138" s="139"/>
      <c r="Y138" s="139"/>
      <c r="Z138" s="139"/>
      <c r="AA138" s="139"/>
      <c r="AB138" s="73"/>
      <c r="AC138" s="23">
        <f>(VLOOKUP($H$8,Prices[],2,FALSE)*H138)+(VLOOKUP($I$8,Prices[],2,FALSE)*I138)+(VLOOKUP($J$8,Prices[],2,FALSE)*J138)+(VLOOKUP($K$8,Prices[],2,FALSE)*K138)+(VLOOKUP($L$8,Prices[],2,FALSE)*L138)+(VLOOKUP($M$8,Prices[],2,FALSE)*M138)+(VLOOKUP($N$8,Prices[],2,FALSE)*N138)+(VLOOKUP($T$8,Prices[],2,FALSE)*T138)+(VLOOKUP($U$8,Prices[],2,FALSE)*U138)+(VLOOKUP($V$8,Prices[],2,FALSE)*V138)+(VLOOKUP($W$8,Prices[],2,FALSE)*W138)+(VLOOKUP($X$8,Prices[],2,FALSE)*X138)+(VLOOKUP($Y$8,Prices[],2,FALSE)*Y138)+(VLOOKUP($Z$8,Prices[],2,FALSE)*Z138)+(VLOOKUP($AB$8,Prices[],2,FALSE)*AB138)+(VLOOKUP($O$8,Prices[],2,FALSE)*O138)+(VLOOKUP($P$8,Prices[],2,FALSE)*P138)+(VLOOKUP($Q$8,Prices[],2,FALSE)*Q138)+(VLOOKUP($R$8,Prices[],2,FALSE)*R138)+(VLOOKUP($AA$8,Prices[],2,FALSE)*AA138)+(VLOOKUP($S$8,Prices[],2,FALSE)*S138)</f>
        <v>0</v>
      </c>
      <c r="AE138" s="23">
        <f t="shared" ref="AE138" si="17">SUM(AF138:AT138)</f>
        <v>0</v>
      </c>
      <c r="AF138" s="162"/>
      <c r="AG138" s="163"/>
      <c r="AH138" s="163"/>
      <c r="AI138" s="163"/>
      <c r="AJ138" s="163"/>
      <c r="AK138" s="163"/>
      <c r="AL138" s="163"/>
      <c r="AM138" s="163"/>
      <c r="AN138" s="163"/>
      <c r="AO138" s="163"/>
      <c r="AP138" s="163"/>
      <c r="AQ138" s="163"/>
      <c r="AR138" s="163"/>
      <c r="AS138" s="163"/>
      <c r="AT138" s="163"/>
      <c r="AU138" s="23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3">
        <f t="shared" ref="AV138" si="18">AC138*0.35</f>
        <v>0</v>
      </c>
      <c r="AW138" s="24" t="str">
        <f t="shared" ref="AW138" si="19">IF(AU138&gt;AV138,"Credit is above Limit. Requires HOTM approval",IF(AU138=0," ",IF(AV138&gt;=AU138,"Credit is within Limit","CheckInput")))</f>
        <v xml:space="preserve"> </v>
      </c>
      <c r="AX138" s="24" t="str">
        <f>IFERROR(IF(VLOOKUP(C138,'Overdue Credits'!$A:$F,6,0)&gt;2,"High Risk Customer",IF(VLOOKUP(C138,'Overdue Credits'!$A:$F,6,0)&gt;0,"Medium Risk Customer","Low Risk Customer")),"Low Risk Customer")</f>
        <v>Low Risk Customer</v>
      </c>
      <c r="AY138" s="165"/>
      <c r="AZ138" s="165"/>
    </row>
  </sheetData>
  <sheetProtection algorithmName="SHA-512" hashValue="54JX70iPO1ZSiqcRF20hPB+jKO2fA+SIehIIeS37yxcSXW3TTecdv11/fTOGyQsdlzhZ6oCNcIF+ECZFPD4NOA==" saltValue="F3uM9cR/nyv0N0iL3YhxBA==" spinCount="100000" sheet="1" autoFilter="0"/>
  <protectedRanges>
    <protectedRange sqref="T56:T58 H57:H58 L57:S58 U57:U58 I56:K58 H59:U59 W56:AB59" name="Range1_1_1_1"/>
    <protectedRange sqref="V9:V47 H9:U34 W9:AB34 H60:U84 W60:AB84 V49:V93" name="Range1_2_1"/>
    <protectedRange sqref="AB138" name="Range1_2_1_1"/>
  </protectedRanges>
  <autoFilter ref="A8:AX8" xr:uid="{00000000-0009-0000-0000-000003000000}"/>
  <mergeCells count="3">
    <mergeCell ref="B4:E5"/>
    <mergeCell ref="H4:AC5"/>
    <mergeCell ref="AE4:AX5"/>
  </mergeCells>
  <conditionalFormatting sqref="AY1:AY3 AY7 AW8:AW121 AW139:AW1048576">
    <cfRule type="cellIs" dxfId="73" priority="47" operator="equal">
      <formula>"Credit is above Limit. Requires HOTM approval"</formula>
    </cfRule>
    <cfRule type="cellIs" dxfId="72" priority="48" operator="equal">
      <formula>"Credit is within limit"</formula>
    </cfRule>
  </conditionalFormatting>
  <conditionalFormatting sqref="F2">
    <cfRule type="cellIs" dxfId="71" priority="46" operator="greaterThan">
      <formula>$F$1</formula>
    </cfRule>
  </conditionalFormatting>
  <conditionalFormatting sqref="AX8">
    <cfRule type="cellIs" dxfId="70" priority="44" operator="equal">
      <formula>"Credit is above Limit. Requires HOTM approval"</formula>
    </cfRule>
    <cfRule type="cellIs" dxfId="69" priority="45" operator="equal">
      <formula>"Credit is within limit"</formula>
    </cfRule>
  </conditionalFormatting>
  <conditionalFormatting sqref="AW122:AW136">
    <cfRule type="cellIs" dxfId="68" priority="16" operator="equal">
      <formula>"Credit is above Limit. Requires HOTM approval"</formula>
    </cfRule>
    <cfRule type="cellIs" dxfId="67" priority="17" operator="equal">
      <formula>"Credit is within limit"</formula>
    </cfRule>
  </conditionalFormatting>
  <conditionalFormatting sqref="AW137">
    <cfRule type="cellIs" dxfId="66" priority="11" operator="equal">
      <formula>"Credit is above Limit. Requires HOTM approval"</formula>
    </cfRule>
    <cfRule type="cellIs" dxfId="65" priority="12" operator="equal">
      <formula>"Credit is within limit"</formula>
    </cfRule>
  </conditionalFormatting>
  <conditionalFormatting sqref="AW138">
    <cfRule type="cellIs" dxfId="64" priority="6" operator="equal">
      <formula>"Credit is above Limit. Requires HOTM approval"</formula>
    </cfRule>
    <cfRule type="cellIs" dxfId="63" priority="7" operator="equal">
      <formula>"Credit is within limit"</formula>
    </cfRule>
  </conditionalFormatting>
  <conditionalFormatting sqref="AZ1:AZ3 AZ7">
    <cfRule type="cellIs" dxfId="62" priority="1" operator="equal">
      <formula>"Credit is above Limit. Requires HOTM approval"</formula>
    </cfRule>
    <cfRule type="cellIs" dxfId="61" priority="2" operator="equal">
      <formula>"Credit is within limit"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3964D8E6-C88A-491E-9DD8-454D8FDB8000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2" operator="equal" id="{AD180ADA-CF04-44CD-9097-BEF28AD2AF79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3" operator="equal" id="{A3FD4AC2-DC29-4B39-8C70-210C83611B37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AX9:AX93</xm:sqref>
        </x14:conditionalFormatting>
        <x14:conditionalFormatting xmlns:xm="http://schemas.microsoft.com/office/excel/2006/main">
          <x14:cfRule type="cellIs" priority="20" operator="equal" id="{5F557338-0C90-419E-B277-57FB2C9AAA0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263F4778-86DC-4A9D-8EBA-417908592062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2" operator="equal" id="{56DF2311-2481-4243-B594-6BE3E30469A5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AX94:AX121</xm:sqref>
        </x14:conditionalFormatting>
        <x14:conditionalFormatting xmlns:xm="http://schemas.microsoft.com/office/excel/2006/main">
          <x14:cfRule type="cellIs" priority="13" operator="equal" id="{B73DE1C1-0FDF-4738-B922-33004CE7C9B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4" operator="equal" id="{B5D8140B-14A1-4F34-9BD4-D4AB50945DC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5" operator="equal" id="{DF26C60D-3F6B-46D4-B462-6C3450B968E9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AX122:AX136</xm:sqref>
        </x14:conditionalFormatting>
        <x14:conditionalFormatting xmlns:xm="http://schemas.microsoft.com/office/excel/2006/main">
          <x14:cfRule type="cellIs" priority="8" operator="equal" id="{0B89F95E-F3AC-4518-B6EE-A0054D5AE60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9" operator="equal" id="{C101CD6E-8AD9-42CF-896F-5DCC544D033E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0" operator="equal" id="{866A6A72-A389-472A-8466-ECF3252BEB58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AX137</xm:sqref>
        </x14:conditionalFormatting>
        <x14:conditionalFormatting xmlns:xm="http://schemas.microsoft.com/office/excel/2006/main">
          <x14:cfRule type="cellIs" priority="3" operator="equal" id="{56F4C87D-2E02-4AF1-8B75-991E13CB75FD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" operator="equal" id="{AB723FBF-3820-46B3-B39B-8E8A02E8B38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5" operator="equal" id="{E70B8F12-0E30-43DE-9485-653DEDC7D4AD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AX138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3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Z63"/>
  <sheetViews>
    <sheetView tabSelected="1" zoomScale="80" zoomScaleNormal="80" workbookViewId="0">
      <pane xSplit="5" ySplit="8" topLeftCell="F9" activePane="bottomRight" state="frozen"/>
      <selection activeCell="E24" sqref="E24"/>
      <selection pane="topRight" activeCell="E24" sqref="E24"/>
      <selection pane="bottomLeft" activeCell="E24" sqref="E24"/>
      <selection pane="bottomRight" activeCell="G9" sqref="G9:G39"/>
    </sheetView>
  </sheetViews>
  <sheetFormatPr defaultColWidth="8.54296875" defaultRowHeight="14.5" outlineLevelCol="1" x14ac:dyDescent="0.35"/>
  <cols>
    <col min="1" max="1" width="5" style="3" bestFit="1" customWidth="1"/>
    <col min="2" max="2" width="8.54296875" style="3"/>
    <col min="3" max="3" width="14.453125" style="3" customWidth="1"/>
    <col min="4" max="4" width="10" style="3" hidden="1" customWidth="1"/>
    <col min="5" max="5" width="39.26953125" style="3" customWidth="1"/>
    <col min="6" max="6" width="16.453125" style="3" bestFit="1" customWidth="1"/>
    <col min="7" max="7" width="11.54296875" style="3" customWidth="1"/>
    <col min="8" max="8" width="11.54296875" style="3" customWidth="1" outlineLevel="1"/>
    <col min="9" max="9" width="14.453125" style="3" customWidth="1" outlineLevel="1"/>
    <col min="10" max="10" width="10.453125" style="3" customWidth="1" outlineLevel="1"/>
    <col min="11" max="12" width="9.54296875" style="3" customWidth="1" outlineLevel="1"/>
    <col min="13" max="13" width="11.453125" style="3" customWidth="1" outlineLevel="1"/>
    <col min="14" max="15" width="10.453125" style="3" customWidth="1" outlineLevel="1"/>
    <col min="16" max="16" width="9.54296875" style="3" customWidth="1" outlineLevel="1"/>
    <col min="17" max="17" width="11.54296875" style="3" bestFit="1" customWidth="1" outlineLevel="1"/>
    <col min="18" max="19" width="9.54296875" style="3" customWidth="1" outlineLevel="1"/>
    <col min="20" max="20" width="12.453125" style="3" customWidth="1" outlineLevel="1"/>
    <col min="21" max="21" width="8.54296875" style="3" customWidth="1" outlineLevel="1"/>
    <col min="22" max="22" width="11.453125" style="3" customWidth="1" outlineLevel="1"/>
    <col min="23" max="23" width="11.54296875" style="3" customWidth="1" outlineLevel="1"/>
    <col min="24" max="27" width="10.453125" style="3" customWidth="1" outlineLevel="1"/>
    <col min="28" max="28" width="9.54296875" style="3" customWidth="1" outlineLevel="1"/>
    <col min="29" max="29" width="19.453125" style="3" customWidth="1" outlineLevel="1"/>
    <col min="30" max="30" width="4" style="3" customWidth="1" outlineLevel="1"/>
    <col min="31" max="31" width="18" style="3" customWidth="1"/>
    <col min="32" max="32" width="12.54296875" style="3" customWidth="1"/>
    <col min="33" max="33" width="10.54296875" style="3" customWidth="1"/>
    <col min="34" max="42" width="10.54296875" style="3" customWidth="1" outlineLevel="1"/>
    <col min="43" max="43" width="12.453125" style="3" customWidth="1" outlineLevel="1"/>
    <col min="44" max="44" width="13.453125" style="3" customWidth="1" outlineLevel="1"/>
    <col min="45" max="45" width="9.54296875" style="3" customWidth="1" outlineLevel="1"/>
    <col min="46" max="46" width="10.54296875" style="3" customWidth="1" outlineLevel="1"/>
    <col min="47" max="47" width="15.54296875" style="3" customWidth="1" outlineLevel="1"/>
    <col min="48" max="48" width="19.453125" style="3" customWidth="1" outlineLevel="1"/>
    <col min="49" max="49" width="17.54296875" style="3" customWidth="1"/>
    <col min="50" max="50" width="25.453125" style="3" customWidth="1"/>
    <col min="51" max="51" width="42" style="3" bestFit="1" customWidth="1"/>
    <col min="52" max="52" width="26.54296875" style="3" customWidth="1"/>
    <col min="53" max="16384" width="8.54296875" style="3"/>
  </cols>
  <sheetData>
    <row r="1" spans="1:52" ht="32.25" customHeight="1" thickBot="1" x14ac:dyDescent="0.4">
      <c r="B1" s="4" t="s">
        <v>0</v>
      </c>
      <c r="C1" s="5" t="s">
        <v>59</v>
      </c>
      <c r="E1" s="4" t="s">
        <v>62</v>
      </c>
      <c r="F1" s="6"/>
      <c r="Q1" s="104"/>
    </row>
    <row r="2" spans="1:52" s="7" customFormat="1" ht="27" customHeight="1" thickBot="1" x14ac:dyDescent="0.4">
      <c r="B2" s="8"/>
      <c r="C2" s="9"/>
      <c r="E2" s="4" t="s">
        <v>63</v>
      </c>
      <c r="F2" s="6">
        <f>SUM(AU8:AU1048576)</f>
        <v>16697000</v>
      </c>
    </row>
    <row r="3" spans="1:52" s="10" customFormat="1" x14ac:dyDescent="0.35"/>
    <row r="4" spans="1:52" ht="15.75" customHeight="1" x14ac:dyDescent="0.5">
      <c r="B4" s="233" t="s">
        <v>1647</v>
      </c>
      <c r="C4" s="236"/>
      <c r="D4" s="236"/>
      <c r="E4" s="236"/>
      <c r="H4" s="234" t="s">
        <v>46</v>
      </c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  <c r="AD4" s="11"/>
      <c r="AE4" s="235" t="s">
        <v>49</v>
      </c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11"/>
      <c r="AZ4" s="11"/>
    </row>
    <row r="5" spans="1:52" ht="15.75" customHeight="1" thickBot="1" x14ac:dyDescent="0.55000000000000004">
      <c r="B5" s="236"/>
      <c r="C5" s="236"/>
      <c r="D5" s="236"/>
      <c r="E5" s="236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  <c r="AD5" s="11"/>
      <c r="AE5" s="235"/>
      <c r="AF5" s="235"/>
      <c r="AG5" s="235"/>
      <c r="AH5" s="235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11"/>
      <c r="AZ5" s="11"/>
    </row>
    <row r="6" spans="1:52" ht="15.75" hidden="1" customHeight="1" x14ac:dyDescent="0.5">
      <c r="B6" s="27"/>
      <c r="C6" s="27"/>
      <c r="D6" s="27"/>
      <c r="E6" s="27"/>
      <c r="H6" s="12" t="s">
        <v>65</v>
      </c>
      <c r="I6" s="12" t="s">
        <v>67</v>
      </c>
      <c r="J6" s="12" t="s">
        <v>68</v>
      </c>
      <c r="K6" s="12" t="s">
        <v>70</v>
      </c>
      <c r="L6" s="12" t="s">
        <v>71</v>
      </c>
      <c r="M6" s="12" t="s">
        <v>72</v>
      </c>
      <c r="N6" s="12" t="s">
        <v>73</v>
      </c>
      <c r="O6" s="12" t="s">
        <v>75</v>
      </c>
      <c r="P6" s="12" t="s">
        <v>76</v>
      </c>
      <c r="Q6" s="12" t="s">
        <v>77</v>
      </c>
      <c r="R6" s="12" t="s">
        <v>78</v>
      </c>
      <c r="S6" s="12"/>
      <c r="T6" s="12" t="s">
        <v>79</v>
      </c>
      <c r="U6" s="12" t="s">
        <v>80</v>
      </c>
      <c r="V6" s="12" t="s">
        <v>81</v>
      </c>
      <c r="W6" s="12" t="s">
        <v>82</v>
      </c>
      <c r="X6" s="12" t="s">
        <v>83</v>
      </c>
      <c r="Y6" s="12" t="s">
        <v>84</v>
      </c>
      <c r="Z6" s="12" t="s">
        <v>85</v>
      </c>
      <c r="AA6" s="12"/>
      <c r="AB6" s="12" t="s">
        <v>86</v>
      </c>
      <c r="AC6" s="12" t="s">
        <v>87</v>
      </c>
      <c r="AD6" s="12" t="s">
        <v>88</v>
      </c>
      <c r="AE6" s="12"/>
      <c r="AF6" s="13"/>
      <c r="AG6" s="14"/>
      <c r="AH6" s="14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13"/>
      <c r="AT6" s="28"/>
      <c r="AU6" s="28"/>
      <c r="AV6" s="28"/>
      <c r="AW6" s="28"/>
      <c r="AX6" s="28"/>
      <c r="AY6" s="28"/>
    </row>
    <row r="7" spans="1:52" ht="15" hidden="1" thickBot="1" x14ac:dyDescent="0.4">
      <c r="G7" s="2" t="s">
        <v>99</v>
      </c>
      <c r="H7" s="3">
        <v>10063228</v>
      </c>
      <c r="I7" s="3">
        <v>10063348</v>
      </c>
      <c r="J7" s="3">
        <v>108880</v>
      </c>
      <c r="K7" s="3">
        <v>113042</v>
      </c>
      <c r="L7" s="3">
        <v>10040447</v>
      </c>
      <c r="M7" s="3">
        <v>113441</v>
      </c>
      <c r="N7" s="3">
        <v>10980611</v>
      </c>
      <c r="O7" s="3">
        <v>10983534</v>
      </c>
      <c r="P7" s="3" t="s">
        <v>76</v>
      </c>
      <c r="Q7" s="3" t="s">
        <v>77</v>
      </c>
      <c r="R7" s="3" t="s">
        <v>79</v>
      </c>
      <c r="T7" s="3" t="s">
        <v>80</v>
      </c>
      <c r="U7" s="3" t="s">
        <v>81</v>
      </c>
      <c r="V7" s="3">
        <v>10983534</v>
      </c>
      <c r="W7" s="3" t="s">
        <v>83</v>
      </c>
      <c r="X7" s="3" t="s">
        <v>84</v>
      </c>
      <c r="Y7" s="3" t="s">
        <v>85</v>
      </c>
      <c r="Z7" s="3">
        <v>10047371</v>
      </c>
      <c r="AB7" s="3" t="s">
        <v>87</v>
      </c>
    </row>
    <row r="8" spans="1:52" s="26" customFormat="1" ht="41.25" customHeight="1" thickBot="1" x14ac:dyDescent="0.4">
      <c r="A8" s="15" t="s">
        <v>2</v>
      </c>
      <c r="B8" s="16" t="s">
        <v>3</v>
      </c>
      <c r="C8" s="16" t="s">
        <v>4</v>
      </c>
      <c r="D8" s="16" t="s">
        <v>5</v>
      </c>
      <c r="E8" s="16" t="s">
        <v>6</v>
      </c>
      <c r="F8" s="16" t="s">
        <v>7</v>
      </c>
      <c r="G8" s="16" t="s">
        <v>8</v>
      </c>
      <c r="H8" s="125" t="s">
        <v>98</v>
      </c>
      <c r="I8" s="125" t="s">
        <v>1426</v>
      </c>
      <c r="J8" s="125" t="s">
        <v>66</v>
      </c>
      <c r="K8" s="125" t="s">
        <v>97</v>
      </c>
      <c r="L8" s="125" t="s">
        <v>34</v>
      </c>
      <c r="M8" s="125" t="s">
        <v>74</v>
      </c>
      <c r="N8" s="125" t="s">
        <v>96</v>
      </c>
      <c r="O8" s="125" t="s">
        <v>35</v>
      </c>
      <c r="P8" s="125" t="s">
        <v>36</v>
      </c>
      <c r="Q8" s="125" t="s">
        <v>37</v>
      </c>
      <c r="R8" s="125" t="s">
        <v>1427</v>
      </c>
      <c r="S8" s="214" t="s">
        <v>1602</v>
      </c>
      <c r="T8" s="125" t="s">
        <v>1515</v>
      </c>
      <c r="U8" s="125" t="s">
        <v>1044</v>
      </c>
      <c r="V8" s="125" t="s">
        <v>38</v>
      </c>
      <c r="W8" s="125" t="s">
        <v>39</v>
      </c>
      <c r="X8" s="125" t="s">
        <v>40</v>
      </c>
      <c r="Y8" s="125" t="s">
        <v>41</v>
      </c>
      <c r="Z8" s="125" t="s">
        <v>1519</v>
      </c>
      <c r="AA8" s="125" t="s">
        <v>1292</v>
      </c>
      <c r="AB8" s="125" t="s">
        <v>43</v>
      </c>
      <c r="AC8" s="17" t="s">
        <v>47</v>
      </c>
      <c r="AE8" s="18" t="s">
        <v>51</v>
      </c>
      <c r="AF8" s="126" t="s">
        <v>43</v>
      </c>
      <c r="AG8" s="126" t="s">
        <v>37</v>
      </c>
      <c r="AH8" s="126" t="s">
        <v>35</v>
      </c>
      <c r="AI8" s="126" t="s">
        <v>66</v>
      </c>
      <c r="AJ8" s="126" t="s">
        <v>74</v>
      </c>
      <c r="AK8" s="126" t="s">
        <v>34</v>
      </c>
      <c r="AL8" s="126" t="s">
        <v>40</v>
      </c>
      <c r="AM8" s="126" t="s">
        <v>97</v>
      </c>
      <c r="AN8" s="126" t="s">
        <v>1519</v>
      </c>
      <c r="AO8" s="126" t="s">
        <v>1427</v>
      </c>
      <c r="AP8" s="127" t="s">
        <v>38</v>
      </c>
      <c r="AQ8" s="127" t="s">
        <v>98</v>
      </c>
      <c r="AR8" s="127" t="s">
        <v>1426</v>
      </c>
      <c r="AS8" s="214" t="s">
        <v>1602</v>
      </c>
      <c r="AT8" s="127" t="s">
        <v>39</v>
      </c>
      <c r="AU8" s="19" t="s">
        <v>48</v>
      </c>
      <c r="AV8" s="90" t="s">
        <v>1474</v>
      </c>
      <c r="AW8" s="19" t="s">
        <v>50</v>
      </c>
      <c r="AX8" s="20" t="s">
        <v>91</v>
      </c>
    </row>
    <row r="9" spans="1:52" x14ac:dyDescent="0.35">
      <c r="A9" s="21">
        <v>1</v>
      </c>
      <c r="B9" s="208" t="s">
        <v>17</v>
      </c>
      <c r="C9" s="208" t="s">
        <v>1650</v>
      </c>
      <c r="D9" s="208"/>
      <c r="E9" s="208" t="s">
        <v>1651</v>
      </c>
      <c r="F9" s="209" t="s">
        <v>753</v>
      </c>
      <c r="G9" s="190">
        <f t="shared" ref="G9:G40" si="0">SUM(H9:AB9)</f>
        <v>11</v>
      </c>
      <c r="H9" s="167"/>
      <c r="I9" s="167">
        <v>0.1</v>
      </c>
      <c r="J9" s="167">
        <v>0.1</v>
      </c>
      <c r="K9" s="167"/>
      <c r="L9" s="167">
        <v>0.4</v>
      </c>
      <c r="M9" s="167"/>
      <c r="N9" s="167"/>
      <c r="O9" s="167">
        <v>4.7</v>
      </c>
      <c r="P9" s="167"/>
      <c r="Q9" s="167">
        <v>0.2</v>
      </c>
      <c r="R9" s="167">
        <v>3</v>
      </c>
      <c r="S9" s="167">
        <v>0.1</v>
      </c>
      <c r="T9" s="167"/>
      <c r="U9" s="167"/>
      <c r="V9" s="167"/>
      <c r="W9" s="167">
        <v>2.4</v>
      </c>
      <c r="X9" s="167"/>
      <c r="Y9" s="167"/>
      <c r="Z9" s="167"/>
      <c r="AA9" s="167"/>
      <c r="AB9" s="166"/>
      <c r="AC9" s="23">
        <f>(VLOOKUP($H$8,Prices[],2,FALSE)*H9)+(VLOOKUP($I$8,Prices[],2,FALSE)*I9)+(VLOOKUP($J$8,Prices[],2,FALSE)*J9)+(VLOOKUP($K$8,Prices[],2,FALSE)*K9)+(VLOOKUP($L$8,Prices[],2,FALSE)*L9)+(VLOOKUP($M$8,Prices[],2,FALSE)*M9)+(VLOOKUP($N$8,Prices[],2,FALSE)*N9)+(VLOOKUP($T$8,Prices[],2,FALSE)*T9)+(VLOOKUP($U$8,Prices[],2,FALSE)*U9)+(VLOOKUP($V$8,Prices[],2,FALSE)*V9)+(VLOOKUP($W$8,Prices[],2,FALSE)*W9)+(VLOOKUP($X$8,Prices[],2,FALSE)*X9)+(VLOOKUP($Y$8,Prices[],2,FALSE)*Y9)+(VLOOKUP($Z$8,Prices[],2,FALSE)*Z9)+(VLOOKUP($AB$8,Prices[],2,FALSE)*AB9)+(VLOOKUP($O$8,Prices[],2,FALSE)*O9)+(VLOOKUP($P$8,Prices[],2,FALSE)*P9)+(VLOOKUP($Q$8,Prices[],2,FALSE)*Q9)+(VLOOKUP($R$8,Prices[],2,FALSE)*R9)+(VLOOKUP($AA$8,Prices[],2,FALSE)*AA9)+(VLOOKUP($S$8,Prices[],2,FALSE)*S9)</f>
        <v>1667800</v>
      </c>
      <c r="AE9" s="23">
        <f t="shared" ref="AE9:AE40" si="1">SUM(AF9:AT9)</f>
        <v>0</v>
      </c>
      <c r="AF9" s="164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23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3">
        <f t="shared" ref="AV9:AV40" si="2">AC9*0.35</f>
        <v>583730</v>
      </c>
      <c r="AW9" s="24" t="str">
        <f t="shared" ref="AW9:AW40" si="3">IF(AU9&gt;AV9,"Credit is above Limit. Requires HOTM approval",IF(AU9=0," ",IF(AV9&gt;=AU9,"Credit is within Limit","CheckInput")))</f>
        <v xml:space="preserve"> </v>
      </c>
      <c r="AX9" s="24" t="str">
        <f>IFERROR(IF(VLOOKUP(C9,'Overdue Credits'!$A:$F,6,0)&gt;2,"High Risk Customer",IF(VLOOKUP(C9,'Overdue Credits'!$A:$F,6,0)&gt;0,"Medium Risk Customer","Low Risk Customer")),"Low Risk Customer")</f>
        <v>Low Risk Customer</v>
      </c>
    </row>
    <row r="10" spans="1:52" x14ac:dyDescent="0.35">
      <c r="A10" s="21">
        <v>2</v>
      </c>
      <c r="B10" s="208" t="s">
        <v>17</v>
      </c>
      <c r="C10" s="208" t="s">
        <v>1652</v>
      </c>
      <c r="D10" s="208"/>
      <c r="E10" s="208" t="s">
        <v>1653</v>
      </c>
      <c r="F10" s="209" t="s">
        <v>753</v>
      </c>
      <c r="G10" s="190">
        <f t="shared" si="0"/>
        <v>11</v>
      </c>
      <c r="H10" s="167"/>
      <c r="I10" s="167">
        <v>0.1</v>
      </c>
      <c r="J10" s="167">
        <v>0.1</v>
      </c>
      <c r="K10" s="167"/>
      <c r="L10" s="167">
        <v>0.4</v>
      </c>
      <c r="M10" s="167"/>
      <c r="N10" s="167"/>
      <c r="O10" s="167">
        <v>4.7</v>
      </c>
      <c r="P10" s="167"/>
      <c r="Q10" s="167">
        <v>0.2</v>
      </c>
      <c r="R10" s="167">
        <v>3</v>
      </c>
      <c r="S10" s="167">
        <v>0.1</v>
      </c>
      <c r="T10" s="167"/>
      <c r="U10" s="167"/>
      <c r="V10" s="167"/>
      <c r="W10" s="167">
        <v>2.4</v>
      </c>
      <c r="X10" s="167"/>
      <c r="Y10" s="167"/>
      <c r="Z10" s="167"/>
      <c r="AA10" s="167"/>
      <c r="AB10" s="166"/>
      <c r="AC10" s="23">
        <f>(VLOOKUP($H$8,Prices[],2,FALSE)*H10)+(VLOOKUP($I$8,Prices[],2,FALSE)*I10)+(VLOOKUP($J$8,Prices[],2,FALSE)*J10)+(VLOOKUP($K$8,Prices[],2,FALSE)*K10)+(VLOOKUP($L$8,Prices[],2,FALSE)*L10)+(VLOOKUP($M$8,Prices[],2,FALSE)*M10)+(VLOOKUP($N$8,Prices[],2,FALSE)*N10)+(VLOOKUP($T$8,Prices[],2,FALSE)*T10)+(VLOOKUP($U$8,Prices[],2,FALSE)*U10)+(VLOOKUP($V$8,Prices[],2,FALSE)*V10)+(VLOOKUP($W$8,Prices[],2,FALSE)*W10)+(VLOOKUP($X$8,Prices[],2,FALSE)*X10)+(VLOOKUP($Y$8,Prices[],2,FALSE)*Y10)+(VLOOKUP($Z$8,Prices[],2,FALSE)*Z10)+(VLOOKUP($AB$8,Prices[],2,FALSE)*AB10)+(VLOOKUP($O$8,Prices[],2,FALSE)*O10)+(VLOOKUP($P$8,Prices[],2,FALSE)*P10)+(VLOOKUP($Q$8,Prices[],2,FALSE)*Q10)+(VLOOKUP($R$8,Prices[],2,FALSE)*R10)+(VLOOKUP($AA$8,Prices[],2,FALSE)*AA10)+(VLOOKUP($S$8,Prices[],2,FALSE)*S10)</f>
        <v>1667800</v>
      </c>
      <c r="AE10" s="23">
        <f t="shared" si="1"/>
        <v>0</v>
      </c>
      <c r="AF10" s="164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23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3">
        <f t="shared" si="2"/>
        <v>583730</v>
      </c>
      <c r="AW10" s="24" t="str">
        <f t="shared" si="3"/>
        <v xml:space="preserve"> </v>
      </c>
      <c r="AX10" s="24" t="str">
        <f>IFERROR(IF(VLOOKUP(C10,'Overdue Credits'!$A:$F,6,0)&gt;2,"High Risk Customer",IF(VLOOKUP(C10,'Overdue Credits'!$A:$F,6,0)&gt;0,"Medium Risk Customer","Low Risk Customer")),"Low Risk Customer")</f>
        <v>Low Risk Customer</v>
      </c>
    </row>
    <row r="11" spans="1:52" x14ac:dyDescent="0.35">
      <c r="A11" s="21">
        <v>3</v>
      </c>
      <c r="B11" s="208" t="s">
        <v>17</v>
      </c>
      <c r="C11" s="208" t="s">
        <v>1654</v>
      </c>
      <c r="D11" s="208"/>
      <c r="E11" s="208" t="s">
        <v>1655</v>
      </c>
      <c r="F11" s="209" t="s">
        <v>753</v>
      </c>
      <c r="G11" s="190">
        <f t="shared" si="0"/>
        <v>11</v>
      </c>
      <c r="H11" s="167"/>
      <c r="I11" s="167">
        <v>0.1</v>
      </c>
      <c r="J11" s="167">
        <v>0.1</v>
      </c>
      <c r="K11" s="167"/>
      <c r="L11" s="167">
        <v>0.4</v>
      </c>
      <c r="M11" s="167"/>
      <c r="N11" s="167"/>
      <c r="O11" s="167">
        <v>4.7</v>
      </c>
      <c r="P11" s="167"/>
      <c r="Q11" s="167">
        <v>0.2</v>
      </c>
      <c r="R11" s="167">
        <v>3</v>
      </c>
      <c r="S11" s="167">
        <v>0.1</v>
      </c>
      <c r="T11" s="167"/>
      <c r="U11" s="167"/>
      <c r="V11" s="167"/>
      <c r="W11" s="167">
        <v>2.4</v>
      </c>
      <c r="X11" s="167"/>
      <c r="Y11" s="167"/>
      <c r="Z11" s="167"/>
      <c r="AA11" s="167"/>
      <c r="AB11" s="166"/>
      <c r="AC11" s="23">
        <f>(VLOOKUP($H$8,Prices[],2,FALSE)*H11)+(VLOOKUP($I$8,Prices[],2,FALSE)*I11)+(VLOOKUP($J$8,Prices[],2,FALSE)*J11)+(VLOOKUP($K$8,Prices[],2,FALSE)*K11)+(VLOOKUP($L$8,Prices[],2,FALSE)*L11)+(VLOOKUP($M$8,Prices[],2,FALSE)*M11)+(VLOOKUP($N$8,Prices[],2,FALSE)*N11)+(VLOOKUP($T$8,Prices[],2,FALSE)*T11)+(VLOOKUP($U$8,Prices[],2,FALSE)*U11)+(VLOOKUP($V$8,Prices[],2,FALSE)*V11)+(VLOOKUP($W$8,Prices[],2,FALSE)*W11)+(VLOOKUP($X$8,Prices[],2,FALSE)*X11)+(VLOOKUP($Y$8,Prices[],2,FALSE)*Y11)+(VLOOKUP($Z$8,Prices[],2,FALSE)*Z11)+(VLOOKUP($AB$8,Prices[],2,FALSE)*AB11)+(VLOOKUP($O$8,Prices[],2,FALSE)*O11)+(VLOOKUP($P$8,Prices[],2,FALSE)*P11)+(VLOOKUP($Q$8,Prices[],2,FALSE)*Q11)+(VLOOKUP($R$8,Prices[],2,FALSE)*R11)+(VLOOKUP($AA$8,Prices[],2,FALSE)*AA11)+(VLOOKUP($S$8,Prices[],2,FALSE)*S11)</f>
        <v>1667800</v>
      </c>
      <c r="AE11" s="23">
        <f t="shared" si="1"/>
        <v>0</v>
      </c>
      <c r="AF11" s="164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23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3">
        <f t="shared" si="2"/>
        <v>583730</v>
      </c>
      <c r="AW11" s="24" t="str">
        <f t="shared" si="3"/>
        <v xml:space="preserve"> </v>
      </c>
      <c r="AX11" s="24" t="str">
        <f>IFERROR(IF(VLOOKUP(C11,'Overdue Credits'!$A:$F,6,0)&gt;2,"High Risk Customer",IF(VLOOKUP(C11,'Overdue Credits'!$A:$F,6,0)&gt;0,"Medium Risk Customer","Low Risk Customer")),"Low Risk Customer")</f>
        <v>Low Risk Customer</v>
      </c>
    </row>
    <row r="12" spans="1:52" x14ac:dyDescent="0.35">
      <c r="A12" s="21">
        <v>4</v>
      </c>
      <c r="B12" s="208" t="s">
        <v>17</v>
      </c>
      <c r="C12" s="208" t="s">
        <v>1656</v>
      </c>
      <c r="D12" s="208"/>
      <c r="E12" s="208" t="s">
        <v>1657</v>
      </c>
      <c r="F12" s="209" t="s">
        <v>753</v>
      </c>
      <c r="G12" s="190">
        <f t="shared" si="0"/>
        <v>15</v>
      </c>
      <c r="H12" s="29"/>
      <c r="I12" s="29"/>
      <c r="J12" s="29"/>
      <c r="K12" s="29"/>
      <c r="L12" s="29">
        <v>1</v>
      </c>
      <c r="M12" s="29"/>
      <c r="N12" s="29"/>
      <c r="O12" s="29">
        <v>5</v>
      </c>
      <c r="P12" s="29"/>
      <c r="Q12" s="29"/>
      <c r="R12" s="29">
        <v>3</v>
      </c>
      <c r="S12" s="29"/>
      <c r="T12" s="29"/>
      <c r="U12" s="29"/>
      <c r="V12" s="29">
        <v>0.5</v>
      </c>
      <c r="W12" s="29">
        <v>1.5</v>
      </c>
      <c r="X12" s="29">
        <v>4</v>
      </c>
      <c r="Y12" s="29"/>
      <c r="Z12" s="29"/>
      <c r="AA12" s="73"/>
      <c r="AB12" s="73"/>
      <c r="AC12" s="23">
        <f>(VLOOKUP($H$8,Prices[],2,FALSE)*H12)+(VLOOKUP($I$8,Prices[],2,FALSE)*I12)+(VLOOKUP($J$8,Prices[],2,FALSE)*J12)+(VLOOKUP($K$8,Prices[],2,FALSE)*K12)+(VLOOKUP($L$8,Prices[],2,FALSE)*L12)+(VLOOKUP($M$8,Prices[],2,FALSE)*M12)+(VLOOKUP($N$8,Prices[],2,FALSE)*N12)+(VLOOKUP($T$8,Prices[],2,FALSE)*T12)+(VLOOKUP($U$8,Prices[],2,FALSE)*U12)+(VLOOKUP($V$8,Prices[],2,FALSE)*V12)+(VLOOKUP($W$8,Prices[],2,FALSE)*W12)+(VLOOKUP($X$8,Prices[],2,FALSE)*X12)+(VLOOKUP($Y$8,Prices[],2,FALSE)*Y12)+(VLOOKUP($Z$8,Prices[],2,FALSE)*Z12)+(VLOOKUP($AB$8,Prices[],2,FALSE)*AB12)+(VLOOKUP($O$8,Prices[],2,FALSE)*O12)+(VLOOKUP($P$8,Prices[],2,FALSE)*P12)+(VLOOKUP($Q$8,Prices[],2,FALSE)*Q12)+(VLOOKUP($R$8,Prices[],2,FALSE)*R12)+(VLOOKUP($AA$8,Prices[],2,FALSE)*AA12)+(VLOOKUP($S$8,Prices[],2,FALSE)*S12)</f>
        <v>2307000</v>
      </c>
      <c r="AE12" s="23">
        <f t="shared" si="1"/>
        <v>4.9000000000000004</v>
      </c>
      <c r="AF12" s="164"/>
      <c r="AG12" s="165"/>
      <c r="AH12" s="165">
        <v>2</v>
      </c>
      <c r="AI12" s="165"/>
      <c r="AJ12" s="165"/>
      <c r="AK12" s="165"/>
      <c r="AL12" s="165">
        <v>1.9</v>
      </c>
      <c r="AM12" s="165"/>
      <c r="AN12" s="165"/>
      <c r="AO12" s="165">
        <v>1</v>
      </c>
      <c r="AP12" s="165"/>
      <c r="AQ12" s="165"/>
      <c r="AR12" s="165"/>
      <c r="AS12" s="165"/>
      <c r="AT12" s="165"/>
      <c r="AU12" s="23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800250</v>
      </c>
      <c r="AV12" s="23">
        <f t="shared" si="2"/>
        <v>807450</v>
      </c>
      <c r="AW12" s="24" t="str">
        <f t="shared" si="3"/>
        <v>Credit is within Limit</v>
      </c>
      <c r="AX12" s="24" t="str">
        <f>IFERROR(IF(VLOOKUP(C12,'Overdue Credits'!$A:$F,6,0)&gt;2,"High Risk Customer",IF(VLOOKUP(C12,'Overdue Credits'!$A:$F,6,0)&gt;0,"Medium Risk Customer","Low Risk Customer")),"Low Risk Customer")</f>
        <v>Low Risk Customer</v>
      </c>
    </row>
    <row r="13" spans="1:52" x14ac:dyDescent="0.35">
      <c r="A13" s="21">
        <v>5</v>
      </c>
      <c r="B13" s="202" t="s">
        <v>17</v>
      </c>
      <c r="C13" s="208" t="s">
        <v>1658</v>
      </c>
      <c r="D13" s="208"/>
      <c r="E13" s="208" t="s">
        <v>1659</v>
      </c>
      <c r="F13" s="209" t="s">
        <v>753</v>
      </c>
      <c r="G13" s="190">
        <f t="shared" si="0"/>
        <v>25</v>
      </c>
      <c r="H13" s="167"/>
      <c r="I13" s="167"/>
      <c r="J13" s="167">
        <v>0.1</v>
      </c>
      <c r="K13" s="166">
        <v>0.1</v>
      </c>
      <c r="L13" s="167">
        <v>0.8</v>
      </c>
      <c r="M13" s="167"/>
      <c r="N13" s="167"/>
      <c r="O13" s="166">
        <v>11</v>
      </c>
      <c r="P13" s="167"/>
      <c r="Q13" s="167">
        <v>0.2</v>
      </c>
      <c r="R13" s="167">
        <v>5</v>
      </c>
      <c r="S13" s="167"/>
      <c r="T13" s="167"/>
      <c r="U13" s="167"/>
      <c r="V13" s="166"/>
      <c r="W13" s="166"/>
      <c r="X13" s="166">
        <v>7.8</v>
      </c>
      <c r="Y13" s="167"/>
      <c r="Z13" s="167"/>
      <c r="AA13" s="29"/>
      <c r="AB13" s="29"/>
      <c r="AC13" s="23">
        <f>(VLOOKUP($H$8,Prices[],2,FALSE)*H13)+(VLOOKUP($I$8,Prices[],2,FALSE)*I13)+(VLOOKUP($J$8,Prices[],2,FALSE)*J13)+(VLOOKUP($K$8,Prices[],2,FALSE)*K13)+(VLOOKUP($L$8,Prices[],2,FALSE)*L13)+(VLOOKUP($M$8,Prices[],2,FALSE)*M13)+(VLOOKUP($N$8,Prices[],2,FALSE)*N13)+(VLOOKUP($T$8,Prices[],2,FALSE)*T13)+(VLOOKUP($U$8,Prices[],2,FALSE)*U13)+(VLOOKUP($V$8,Prices[],2,FALSE)*V13)+(VLOOKUP($W$8,Prices[],2,FALSE)*W13)+(VLOOKUP($X$8,Prices[],2,FALSE)*X13)+(VLOOKUP($Y$8,Prices[],2,FALSE)*Y13)+(VLOOKUP($Z$8,Prices[],2,FALSE)*Z13)+(VLOOKUP($AB$8,Prices[],2,FALSE)*AB13)+(VLOOKUP($O$8,Prices[],2,FALSE)*O13)+(VLOOKUP($P$8,Prices[],2,FALSE)*P13)+(VLOOKUP($Q$8,Prices[],2,FALSE)*Q13)+(VLOOKUP($R$8,Prices[],2,FALSE)*R13)+(VLOOKUP($AA$8,Prices[],2,FALSE)*AA13)+(VLOOKUP($S$8,Prices[],2,FALSE)*S13)</f>
        <v>4114650</v>
      </c>
      <c r="AE13" s="23">
        <f t="shared" si="1"/>
        <v>9.3000000000000007</v>
      </c>
      <c r="AF13" s="164"/>
      <c r="AG13" s="165"/>
      <c r="AH13" s="165">
        <v>2</v>
      </c>
      <c r="AI13" s="165"/>
      <c r="AJ13" s="165"/>
      <c r="AK13" s="165"/>
      <c r="AL13" s="165">
        <v>4</v>
      </c>
      <c r="AM13" s="165"/>
      <c r="AN13" s="165"/>
      <c r="AO13" s="165">
        <v>3.3</v>
      </c>
      <c r="AP13" s="165"/>
      <c r="AQ13" s="165"/>
      <c r="AR13" s="165"/>
      <c r="AS13" s="165"/>
      <c r="AT13" s="165"/>
      <c r="AU13" s="23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1425250</v>
      </c>
      <c r="AV13" s="23">
        <f t="shared" si="2"/>
        <v>1440127.5</v>
      </c>
      <c r="AW13" s="24" t="str">
        <f t="shared" si="3"/>
        <v>Credit is within Limit</v>
      </c>
      <c r="AX13" s="24" t="str">
        <f>IFERROR(IF(VLOOKUP(C13,'Overdue Credits'!$A:$F,6,0)&gt;2,"High Risk Customer",IF(VLOOKUP(C13,'Overdue Credits'!$A:$F,6,0)&gt;0,"Medium Risk Customer","Low Risk Customer")),"Low Risk Customer")</f>
        <v>Low Risk Customer</v>
      </c>
    </row>
    <row r="14" spans="1:52" x14ac:dyDescent="0.35">
      <c r="A14" s="21">
        <v>6</v>
      </c>
      <c r="B14" s="208" t="s">
        <v>33</v>
      </c>
      <c r="C14" s="208" t="s">
        <v>1543</v>
      </c>
      <c r="D14" s="208"/>
      <c r="E14" s="208" t="s">
        <v>1660</v>
      </c>
      <c r="F14" s="209" t="s">
        <v>753</v>
      </c>
      <c r="G14" s="190">
        <f t="shared" si="0"/>
        <v>15</v>
      </c>
      <c r="H14" s="104"/>
      <c r="I14" s="104"/>
      <c r="J14" s="104">
        <v>6</v>
      </c>
      <c r="K14" s="104"/>
      <c r="L14" s="104"/>
      <c r="M14" s="104"/>
      <c r="N14" s="104"/>
      <c r="O14" s="104">
        <v>5</v>
      </c>
      <c r="P14" s="104"/>
      <c r="Q14" s="104"/>
      <c r="R14" s="104"/>
      <c r="S14" s="167"/>
      <c r="T14" s="104"/>
      <c r="U14" s="104"/>
      <c r="V14" s="104"/>
      <c r="W14" s="104"/>
      <c r="X14" s="104">
        <v>4</v>
      </c>
      <c r="Y14" s="104"/>
      <c r="Z14" s="104"/>
      <c r="AA14" s="104"/>
      <c r="AB14" s="102"/>
      <c r="AC14" s="23">
        <f>(VLOOKUP($H$8,Prices[],2,FALSE)*H14)+(VLOOKUP($I$8,Prices[],2,FALSE)*I14)+(VLOOKUP($J$8,Prices[],2,FALSE)*J14)+(VLOOKUP($K$8,Prices[],2,FALSE)*K14)+(VLOOKUP($L$8,Prices[],2,FALSE)*L14)+(VLOOKUP($M$8,Prices[],2,FALSE)*M14)+(VLOOKUP($N$8,Prices[],2,FALSE)*N14)+(VLOOKUP($T$8,Prices[],2,FALSE)*T14)+(VLOOKUP($U$8,Prices[],2,FALSE)*U14)+(VLOOKUP($V$8,Prices[],2,FALSE)*V14)+(VLOOKUP($W$8,Prices[],2,FALSE)*W14)+(VLOOKUP($X$8,Prices[],2,FALSE)*X14)+(VLOOKUP($Y$8,Prices[],2,FALSE)*Y14)+(VLOOKUP($Z$8,Prices[],2,FALSE)*Z14)+(VLOOKUP($AB$8,Prices[],2,FALSE)*AB14)+(VLOOKUP($O$8,Prices[],2,FALSE)*O14)+(VLOOKUP($P$8,Prices[],2,FALSE)*P14)+(VLOOKUP($Q$8,Prices[],2,FALSE)*Q14)+(VLOOKUP($R$8,Prices[],2,FALSE)*R14)+(VLOOKUP($AA$8,Prices[],2,FALSE)*AA14)+(VLOOKUP($S$8,Prices[],2,FALSE)*S14)</f>
        <v>2893000</v>
      </c>
      <c r="AE14" s="23">
        <f t="shared" si="1"/>
        <v>5.5</v>
      </c>
      <c r="AF14" s="164"/>
      <c r="AG14" s="165"/>
      <c r="AH14" s="165">
        <v>1.5</v>
      </c>
      <c r="AI14" s="165">
        <v>1</v>
      </c>
      <c r="AJ14" s="165"/>
      <c r="AK14" s="165"/>
      <c r="AL14" s="165">
        <v>3</v>
      </c>
      <c r="AM14" s="165"/>
      <c r="AN14" s="165"/>
      <c r="AO14" s="165"/>
      <c r="AP14" s="165"/>
      <c r="AQ14" s="163"/>
      <c r="AR14" s="163"/>
      <c r="AS14" s="163"/>
      <c r="AT14" s="163"/>
      <c r="AU14" s="23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964000</v>
      </c>
      <c r="AV14" s="23">
        <f t="shared" si="2"/>
        <v>1012549.9999999999</v>
      </c>
      <c r="AW14" s="24" t="str">
        <f t="shared" si="3"/>
        <v>Credit is within Limit</v>
      </c>
      <c r="AX14" s="24" t="str">
        <f>IFERROR(IF(VLOOKUP(C14,'Overdue Credits'!$A:$F,6,0)&gt;2,"High Risk Customer",IF(VLOOKUP(C14,'Overdue Credits'!$A:$F,6,0)&gt;0,"Medium Risk Customer","Low Risk Customer")),"Low Risk Customer")</f>
        <v>Low Risk Customer</v>
      </c>
    </row>
    <row r="15" spans="1:52" x14ac:dyDescent="0.35">
      <c r="A15" s="21">
        <v>7</v>
      </c>
      <c r="B15" s="209" t="s">
        <v>32</v>
      </c>
      <c r="C15" s="209" t="s">
        <v>1661</v>
      </c>
      <c r="D15" s="209"/>
      <c r="E15" s="209" t="s">
        <v>1662</v>
      </c>
      <c r="F15" s="202" t="s">
        <v>753</v>
      </c>
      <c r="G15" s="190">
        <f t="shared" si="0"/>
        <v>10</v>
      </c>
      <c r="H15" s="104"/>
      <c r="I15" s="193"/>
      <c r="J15" s="104">
        <v>4</v>
      </c>
      <c r="K15" s="104"/>
      <c r="L15" s="104"/>
      <c r="M15" s="104"/>
      <c r="N15" s="104"/>
      <c r="O15" s="104">
        <v>2</v>
      </c>
      <c r="P15" s="104"/>
      <c r="Q15" s="104"/>
      <c r="R15" s="104"/>
      <c r="S15" s="167"/>
      <c r="T15" s="104"/>
      <c r="U15" s="104"/>
      <c r="V15" s="104"/>
      <c r="W15" s="104"/>
      <c r="X15" s="104">
        <v>4</v>
      </c>
      <c r="Y15" s="104"/>
      <c r="Z15" s="104"/>
      <c r="AA15" s="104"/>
      <c r="AB15" s="103"/>
      <c r="AC15" s="23">
        <f>(VLOOKUP($H$8,Prices[],2,FALSE)*H15)+(VLOOKUP($I$8,Prices[],2,FALSE)*I15)+(VLOOKUP($J$8,Prices[],2,FALSE)*J15)+(VLOOKUP($K$8,Prices[],2,FALSE)*K15)+(VLOOKUP($L$8,Prices[],2,FALSE)*L15)+(VLOOKUP($M$8,Prices[],2,FALSE)*M15)+(VLOOKUP($N$8,Prices[],2,FALSE)*N15)+(VLOOKUP($T$8,Prices[],2,FALSE)*T15)+(VLOOKUP($U$8,Prices[],2,FALSE)*U15)+(VLOOKUP($V$8,Prices[],2,FALSE)*V15)+(VLOOKUP($W$8,Prices[],2,FALSE)*W15)+(VLOOKUP($X$8,Prices[],2,FALSE)*X15)+(VLOOKUP($Y$8,Prices[],2,FALSE)*Y15)+(VLOOKUP($Z$8,Prices[],2,FALSE)*Z15)+(VLOOKUP($AB$8,Prices[],2,FALSE)*AB15)+(VLOOKUP($O$8,Prices[],2,FALSE)*O15)+(VLOOKUP($P$8,Prices[],2,FALSE)*P15)+(VLOOKUP($Q$8,Prices[],2,FALSE)*Q15)+(VLOOKUP($R$8,Prices[],2,FALSE)*R15)+(VLOOKUP($AA$8,Prices[],2,FALSE)*AA15)+(VLOOKUP($S$8,Prices[],2,FALSE)*S15)</f>
        <v>1880000</v>
      </c>
      <c r="AE15" s="23">
        <f t="shared" si="1"/>
        <v>0</v>
      </c>
      <c r="AF15" s="164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3"/>
      <c r="AR15" s="163"/>
      <c r="AS15" s="163"/>
      <c r="AT15" s="165"/>
      <c r="AU15" s="23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3">
        <f t="shared" si="2"/>
        <v>658000</v>
      </c>
      <c r="AW15" s="24" t="str">
        <f t="shared" si="3"/>
        <v xml:space="preserve"> </v>
      </c>
      <c r="AX15" s="24" t="str">
        <f>IFERROR(IF(VLOOKUP(C15,'Overdue Credits'!$A:$F,6,0)&gt;2,"High Risk Customer",IF(VLOOKUP(C15,'Overdue Credits'!$A:$F,6,0)&gt;0,"Medium Risk Customer","Low Risk Customer")),"Low Risk Customer")</f>
        <v>Low Risk Customer</v>
      </c>
    </row>
    <row r="16" spans="1:52" x14ac:dyDescent="0.35">
      <c r="A16" s="21">
        <v>8</v>
      </c>
      <c r="B16" s="209" t="s">
        <v>33</v>
      </c>
      <c r="C16" s="191" t="s">
        <v>1663</v>
      </c>
      <c r="D16" s="209"/>
      <c r="E16" s="132" t="s">
        <v>1664</v>
      </c>
      <c r="F16" s="209" t="s">
        <v>753</v>
      </c>
      <c r="G16" s="190">
        <f t="shared" si="0"/>
        <v>10</v>
      </c>
      <c r="H16" s="104"/>
      <c r="I16" s="104"/>
      <c r="J16" s="104">
        <v>4</v>
      </c>
      <c r="K16" s="104"/>
      <c r="L16" s="104"/>
      <c r="M16" s="104"/>
      <c r="N16" s="104"/>
      <c r="O16" s="104">
        <v>2</v>
      </c>
      <c r="P16" s="104"/>
      <c r="Q16" s="104"/>
      <c r="R16" s="104"/>
      <c r="S16" s="167"/>
      <c r="T16" s="104"/>
      <c r="U16" s="104"/>
      <c r="V16" s="104"/>
      <c r="W16" s="104"/>
      <c r="X16" s="104">
        <v>4</v>
      </c>
      <c r="Y16" s="104"/>
      <c r="Z16" s="104"/>
      <c r="AA16" s="104"/>
      <c r="AB16" s="103"/>
      <c r="AC16" s="23">
        <f>(VLOOKUP($H$8,Prices[],2,FALSE)*H16)+(VLOOKUP($I$8,Prices[],2,FALSE)*I16)+(VLOOKUP($J$8,Prices[],2,FALSE)*J16)+(VLOOKUP($K$8,Prices[],2,FALSE)*K16)+(VLOOKUP($L$8,Prices[],2,FALSE)*L16)+(VLOOKUP($M$8,Prices[],2,FALSE)*M16)+(VLOOKUP($N$8,Prices[],2,FALSE)*N16)+(VLOOKUP($T$8,Prices[],2,FALSE)*T16)+(VLOOKUP($U$8,Prices[],2,FALSE)*U16)+(VLOOKUP($V$8,Prices[],2,FALSE)*V16)+(VLOOKUP($W$8,Prices[],2,FALSE)*W16)+(VLOOKUP($X$8,Prices[],2,FALSE)*X16)+(VLOOKUP($Y$8,Prices[],2,FALSE)*Y16)+(VLOOKUP($Z$8,Prices[],2,FALSE)*Z16)+(VLOOKUP($AB$8,Prices[],2,FALSE)*AB16)+(VLOOKUP($O$8,Prices[],2,FALSE)*O16)+(VLOOKUP($P$8,Prices[],2,FALSE)*P16)+(VLOOKUP($Q$8,Prices[],2,FALSE)*Q16)+(VLOOKUP($R$8,Prices[],2,FALSE)*R16)+(VLOOKUP($AA$8,Prices[],2,FALSE)*AA16)+(VLOOKUP($S$8,Prices[],2,FALSE)*S16)</f>
        <v>1880000</v>
      </c>
      <c r="AE16" s="23">
        <f t="shared" si="1"/>
        <v>3.5</v>
      </c>
      <c r="AF16" s="164"/>
      <c r="AG16" s="165"/>
      <c r="AH16" s="165">
        <v>0.5</v>
      </c>
      <c r="AI16" s="165">
        <v>1</v>
      </c>
      <c r="AJ16" s="165"/>
      <c r="AK16" s="165"/>
      <c r="AL16" s="165">
        <v>2</v>
      </c>
      <c r="AM16" s="165"/>
      <c r="AN16" s="165"/>
      <c r="AO16" s="165"/>
      <c r="AP16" s="165"/>
      <c r="AQ16" s="163"/>
      <c r="AR16" s="163"/>
      <c r="AS16" s="163"/>
      <c r="AT16" s="165"/>
      <c r="AU16" s="23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622500</v>
      </c>
      <c r="AV16" s="23">
        <f t="shared" si="2"/>
        <v>658000</v>
      </c>
      <c r="AW16" s="24" t="str">
        <f t="shared" si="3"/>
        <v>Credit is within Limit</v>
      </c>
      <c r="AX16" s="24" t="str">
        <f>IFERROR(IF(VLOOKUP(C16,'Overdue Credits'!$A:$F,6,0)&gt;2,"High Risk Customer",IF(VLOOKUP(C16,'Overdue Credits'!$A:$F,6,0)&gt;0,"Medium Risk Customer","Low Risk Customer")),"Low Risk Customer")</f>
        <v>Low Risk Customer</v>
      </c>
    </row>
    <row r="17" spans="1:50" x14ac:dyDescent="0.35">
      <c r="A17" s="21">
        <v>9</v>
      </c>
      <c r="B17" s="208" t="s">
        <v>32</v>
      </c>
      <c r="C17" s="208" t="s">
        <v>1665</v>
      </c>
      <c r="D17" s="208"/>
      <c r="E17" s="208" t="s">
        <v>1666</v>
      </c>
      <c r="F17" s="209" t="s">
        <v>753</v>
      </c>
      <c r="G17" s="190">
        <f t="shared" si="0"/>
        <v>25</v>
      </c>
      <c r="H17" s="104"/>
      <c r="I17" s="104"/>
      <c r="J17" s="104">
        <v>10</v>
      </c>
      <c r="K17" s="104"/>
      <c r="L17" s="104"/>
      <c r="M17" s="104"/>
      <c r="N17" s="104"/>
      <c r="O17" s="104">
        <v>10</v>
      </c>
      <c r="P17" s="104"/>
      <c r="Q17" s="104"/>
      <c r="R17" s="104"/>
      <c r="S17" s="167"/>
      <c r="T17" s="104"/>
      <c r="U17" s="104"/>
      <c r="V17" s="104"/>
      <c r="W17" s="104"/>
      <c r="X17" s="104">
        <v>5</v>
      </c>
      <c r="Y17" s="104"/>
      <c r="Z17" s="104"/>
      <c r="AA17" s="104"/>
      <c r="AB17" s="103"/>
      <c r="AC17" s="23">
        <f>(VLOOKUP($H$8,Prices[],2,FALSE)*H17)+(VLOOKUP($I$8,Prices[],2,FALSE)*I17)+(VLOOKUP($J$8,Prices[],2,FALSE)*J17)+(VLOOKUP($K$8,Prices[],2,FALSE)*K17)+(VLOOKUP($L$8,Prices[],2,FALSE)*L17)+(VLOOKUP($M$8,Prices[],2,FALSE)*M17)+(VLOOKUP($N$8,Prices[],2,FALSE)*N17)+(VLOOKUP($T$8,Prices[],2,FALSE)*T17)+(VLOOKUP($U$8,Prices[],2,FALSE)*U17)+(VLOOKUP($V$8,Prices[],2,FALSE)*V17)+(VLOOKUP($W$8,Prices[],2,FALSE)*W17)+(VLOOKUP($X$8,Prices[],2,FALSE)*X17)+(VLOOKUP($Y$8,Prices[],2,FALSE)*Y17)+(VLOOKUP($Z$8,Prices[],2,FALSE)*Z17)+(VLOOKUP($AB$8,Prices[],2,FALSE)*AB17)+(VLOOKUP($O$8,Prices[],2,FALSE)*O17)+(VLOOKUP($P$8,Prices[],2,FALSE)*P17)+(VLOOKUP($Q$8,Prices[],2,FALSE)*Q17)+(VLOOKUP($R$8,Prices[],2,FALSE)*R17)+(VLOOKUP($AA$8,Prices[],2,FALSE)*AA17)+(VLOOKUP($S$8,Prices[],2,FALSE)*S17)</f>
        <v>4882500</v>
      </c>
      <c r="AE17" s="23">
        <f t="shared" si="1"/>
        <v>8</v>
      </c>
      <c r="AF17" s="164"/>
      <c r="AG17" s="165"/>
      <c r="AH17" s="165">
        <v>2</v>
      </c>
      <c r="AI17" s="165">
        <v>1</v>
      </c>
      <c r="AJ17" s="165"/>
      <c r="AK17" s="165">
        <v>1</v>
      </c>
      <c r="AL17" s="165">
        <v>2</v>
      </c>
      <c r="AM17" s="165">
        <v>1</v>
      </c>
      <c r="AN17" s="165"/>
      <c r="AO17" s="165">
        <v>1</v>
      </c>
      <c r="AP17" s="165"/>
      <c r="AQ17" s="165"/>
      <c r="AR17" s="165"/>
      <c r="AS17" s="165"/>
      <c r="AT17" s="165"/>
      <c r="AU17" s="23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1335500</v>
      </c>
      <c r="AV17" s="23">
        <f t="shared" si="2"/>
        <v>1708875</v>
      </c>
      <c r="AW17" s="24" t="str">
        <f t="shared" si="3"/>
        <v>Credit is within Limit</v>
      </c>
      <c r="AX17" s="24" t="str">
        <f>IFERROR(IF(VLOOKUP(C17,'Overdue Credits'!$A:$F,6,0)&gt;2,"High Risk Customer",IF(VLOOKUP(C17,'Overdue Credits'!$A:$F,6,0)&gt;0,"Medium Risk Customer","Low Risk Customer")),"Low Risk Customer")</f>
        <v>Low Risk Customer</v>
      </c>
    </row>
    <row r="18" spans="1:50" x14ac:dyDescent="0.35">
      <c r="A18" s="21">
        <v>10</v>
      </c>
      <c r="B18" s="208" t="s">
        <v>32</v>
      </c>
      <c r="C18" s="208" t="s">
        <v>1667</v>
      </c>
      <c r="D18" s="208"/>
      <c r="E18" s="208" t="s">
        <v>1668</v>
      </c>
      <c r="F18" s="209" t="s">
        <v>753</v>
      </c>
      <c r="G18" s="190">
        <f t="shared" si="0"/>
        <v>10</v>
      </c>
      <c r="H18" s="104"/>
      <c r="I18" s="104"/>
      <c r="J18" s="104">
        <v>4</v>
      </c>
      <c r="K18" s="104"/>
      <c r="L18" s="104"/>
      <c r="M18" s="104"/>
      <c r="N18" s="104"/>
      <c r="O18" s="104">
        <v>2</v>
      </c>
      <c r="P18" s="104"/>
      <c r="Q18" s="104"/>
      <c r="R18" s="104"/>
      <c r="S18" s="167"/>
      <c r="T18" s="104"/>
      <c r="U18" s="104"/>
      <c r="V18" s="104"/>
      <c r="W18" s="104"/>
      <c r="X18" s="104">
        <v>4</v>
      </c>
      <c r="Y18" s="104"/>
      <c r="Z18" s="104"/>
      <c r="AA18" s="104"/>
      <c r="AB18" s="103"/>
      <c r="AC18" s="23">
        <f>(VLOOKUP($H$8,Prices[],2,FALSE)*H18)+(VLOOKUP($I$8,Prices[],2,FALSE)*I18)+(VLOOKUP($J$8,Prices[],2,FALSE)*J18)+(VLOOKUP($K$8,Prices[],2,FALSE)*K18)+(VLOOKUP($L$8,Prices[],2,FALSE)*L18)+(VLOOKUP($M$8,Prices[],2,FALSE)*M18)+(VLOOKUP($N$8,Prices[],2,FALSE)*N18)+(VLOOKUP($T$8,Prices[],2,FALSE)*T18)+(VLOOKUP($U$8,Prices[],2,FALSE)*U18)+(VLOOKUP($V$8,Prices[],2,FALSE)*V18)+(VLOOKUP($W$8,Prices[],2,FALSE)*W18)+(VLOOKUP($X$8,Prices[],2,FALSE)*X18)+(VLOOKUP($Y$8,Prices[],2,FALSE)*Y18)+(VLOOKUP($Z$8,Prices[],2,FALSE)*Z18)+(VLOOKUP($AB$8,Prices[],2,FALSE)*AB18)+(VLOOKUP($O$8,Prices[],2,FALSE)*O18)+(VLOOKUP($P$8,Prices[],2,FALSE)*P18)+(VLOOKUP($Q$8,Prices[],2,FALSE)*Q18)+(VLOOKUP($R$8,Prices[],2,FALSE)*R18)+(VLOOKUP($AA$8,Prices[],2,FALSE)*AA18)+(VLOOKUP($S$8,Prices[],2,FALSE)*S18)</f>
        <v>1880000</v>
      </c>
      <c r="AE18" s="23">
        <f t="shared" si="1"/>
        <v>0</v>
      </c>
      <c r="AF18" s="162"/>
      <c r="AG18" s="163"/>
      <c r="AH18" s="162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  <c r="AT18" s="163"/>
      <c r="AU18" s="23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3">
        <f t="shared" si="2"/>
        <v>658000</v>
      </c>
      <c r="AW18" s="24" t="str">
        <f t="shared" si="3"/>
        <v xml:space="preserve"> </v>
      </c>
      <c r="AX18" s="24" t="str">
        <f>IFERROR(IF(VLOOKUP(C18,'Overdue Credits'!$A:$F,6,0)&gt;2,"High Risk Customer",IF(VLOOKUP(C18,'Overdue Credits'!$A:$F,6,0)&gt;0,"Medium Risk Customer","Low Risk Customer")),"Low Risk Customer")</f>
        <v>Low Risk Customer</v>
      </c>
    </row>
    <row r="19" spans="1:50" x14ac:dyDescent="0.35">
      <c r="A19" s="21">
        <v>11</v>
      </c>
      <c r="B19" s="208" t="s">
        <v>33</v>
      </c>
      <c r="C19" s="208" t="s">
        <v>1669</v>
      </c>
      <c r="D19" s="208"/>
      <c r="E19" s="208" t="s">
        <v>1670</v>
      </c>
      <c r="F19" s="209" t="s">
        <v>753</v>
      </c>
      <c r="G19" s="190">
        <f t="shared" si="0"/>
        <v>10</v>
      </c>
      <c r="H19" s="29"/>
      <c r="I19" s="29"/>
      <c r="J19" s="29">
        <v>4</v>
      </c>
      <c r="K19" s="29"/>
      <c r="L19" s="29"/>
      <c r="M19" s="29"/>
      <c r="N19" s="29"/>
      <c r="O19" s="29">
        <v>2</v>
      </c>
      <c r="P19" s="29"/>
      <c r="Q19" s="29"/>
      <c r="R19" s="29"/>
      <c r="S19" s="29"/>
      <c r="T19" s="29"/>
      <c r="U19" s="29"/>
      <c r="V19" s="29"/>
      <c r="W19" s="29"/>
      <c r="X19" s="29">
        <v>4</v>
      </c>
      <c r="Y19" s="29"/>
      <c r="Z19" s="29"/>
      <c r="AA19" s="73"/>
      <c r="AB19" s="73"/>
      <c r="AC19" s="23">
        <f>(VLOOKUP($H$8,Prices[],2,FALSE)*H19)+(VLOOKUP($I$8,Prices[],2,FALSE)*I19)+(VLOOKUP($J$8,Prices[],2,FALSE)*J19)+(VLOOKUP($K$8,Prices[],2,FALSE)*K19)+(VLOOKUP($L$8,Prices[],2,FALSE)*L19)+(VLOOKUP($M$8,Prices[],2,FALSE)*M19)+(VLOOKUP($N$8,Prices[],2,FALSE)*N19)+(VLOOKUP($T$8,Prices[],2,FALSE)*T19)+(VLOOKUP($U$8,Prices[],2,FALSE)*U19)+(VLOOKUP($V$8,Prices[],2,FALSE)*V19)+(VLOOKUP($W$8,Prices[],2,FALSE)*W19)+(VLOOKUP($X$8,Prices[],2,FALSE)*X19)+(VLOOKUP($Y$8,Prices[],2,FALSE)*Y19)+(VLOOKUP($Z$8,Prices[],2,FALSE)*Z19)+(VLOOKUP($AB$8,Prices[],2,FALSE)*AB19)+(VLOOKUP($O$8,Prices[],2,FALSE)*O19)+(VLOOKUP($P$8,Prices[],2,FALSE)*P19)+(VLOOKUP($Q$8,Prices[],2,FALSE)*Q19)+(VLOOKUP($R$8,Prices[],2,FALSE)*R19)+(VLOOKUP($AA$8,Prices[],2,FALSE)*AA19)+(VLOOKUP($S$8,Prices[],2,FALSE)*S19)</f>
        <v>1880000</v>
      </c>
      <c r="AE19" s="23">
        <f t="shared" si="1"/>
        <v>0</v>
      </c>
      <c r="AF19" s="164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3"/>
      <c r="AR19" s="163"/>
      <c r="AS19" s="163"/>
      <c r="AT19" s="163"/>
      <c r="AU19" s="23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3">
        <f t="shared" si="2"/>
        <v>658000</v>
      </c>
      <c r="AW19" s="24" t="str">
        <f t="shared" si="3"/>
        <v xml:space="preserve"> </v>
      </c>
      <c r="AX19" s="24" t="str">
        <f>IFERROR(IF(VLOOKUP(C19,'Overdue Credits'!$A:$F,6,0)&gt;2,"High Risk Customer",IF(VLOOKUP(C19,'Overdue Credits'!$A:$F,6,0)&gt;0,"Medium Risk Customer","Low Risk Customer")),"Low Risk Customer")</f>
        <v>Low Risk Customer</v>
      </c>
    </row>
    <row r="20" spans="1:50" x14ac:dyDescent="0.35">
      <c r="A20" s="21">
        <v>12</v>
      </c>
      <c r="B20" s="208" t="s">
        <v>32</v>
      </c>
      <c r="C20" s="208" t="s">
        <v>1671</v>
      </c>
      <c r="D20" s="208"/>
      <c r="E20" s="208" t="s">
        <v>1672</v>
      </c>
      <c r="F20" s="209" t="s">
        <v>753</v>
      </c>
      <c r="G20" s="190">
        <f t="shared" si="0"/>
        <v>10</v>
      </c>
      <c r="H20" s="167"/>
      <c r="I20" s="167"/>
      <c r="J20" s="167">
        <v>4</v>
      </c>
      <c r="K20" s="166"/>
      <c r="L20" s="167"/>
      <c r="M20" s="167"/>
      <c r="N20" s="167"/>
      <c r="O20" s="166">
        <v>2</v>
      </c>
      <c r="P20" s="167"/>
      <c r="Q20" s="167"/>
      <c r="R20" s="167"/>
      <c r="S20" s="167"/>
      <c r="T20" s="167"/>
      <c r="U20" s="167"/>
      <c r="V20" s="166"/>
      <c r="W20" s="166"/>
      <c r="X20" s="166">
        <v>4</v>
      </c>
      <c r="Y20" s="167"/>
      <c r="Z20" s="167"/>
      <c r="AA20" s="29"/>
      <c r="AB20" s="29"/>
      <c r="AC20" s="23">
        <f>(VLOOKUP($H$8,Prices[],2,FALSE)*H20)+(VLOOKUP($I$8,Prices[],2,FALSE)*I20)+(VLOOKUP($J$8,Prices[],2,FALSE)*J20)+(VLOOKUP($K$8,Prices[],2,FALSE)*K20)+(VLOOKUP($L$8,Prices[],2,FALSE)*L20)+(VLOOKUP($M$8,Prices[],2,FALSE)*M20)+(VLOOKUP($N$8,Prices[],2,FALSE)*N20)+(VLOOKUP($T$8,Prices[],2,FALSE)*T20)+(VLOOKUP($U$8,Prices[],2,FALSE)*U20)+(VLOOKUP($V$8,Prices[],2,FALSE)*V20)+(VLOOKUP($W$8,Prices[],2,FALSE)*W20)+(VLOOKUP($X$8,Prices[],2,FALSE)*X20)+(VLOOKUP($Y$8,Prices[],2,FALSE)*Y20)+(VLOOKUP($Z$8,Prices[],2,FALSE)*Z20)+(VLOOKUP($AB$8,Prices[],2,FALSE)*AB20)+(VLOOKUP($O$8,Prices[],2,FALSE)*O20)+(VLOOKUP($P$8,Prices[],2,FALSE)*P20)+(VLOOKUP($Q$8,Prices[],2,FALSE)*Q20)+(VLOOKUP($R$8,Prices[],2,FALSE)*R20)+(VLOOKUP($AA$8,Prices[],2,FALSE)*AA20)+(VLOOKUP($S$8,Prices[],2,FALSE)*S20)</f>
        <v>1880000</v>
      </c>
      <c r="AE20" s="23">
        <f t="shared" si="1"/>
        <v>0</v>
      </c>
      <c r="AF20" s="164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23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3">
        <f t="shared" si="2"/>
        <v>658000</v>
      </c>
      <c r="AW20" s="24" t="str">
        <f t="shared" si="3"/>
        <v xml:space="preserve"> </v>
      </c>
      <c r="AX20" s="24" t="str">
        <f>IFERROR(IF(VLOOKUP(C20,'Overdue Credits'!$A:$F,6,0)&gt;2,"High Risk Customer",IF(VLOOKUP(C20,'Overdue Credits'!$A:$F,6,0)&gt;0,"Medium Risk Customer","Low Risk Customer")),"Low Risk Customer")</f>
        <v>Low Risk Customer</v>
      </c>
    </row>
    <row r="21" spans="1:50" x14ac:dyDescent="0.35">
      <c r="A21" s="21">
        <v>13</v>
      </c>
      <c r="B21" s="209" t="s">
        <v>11</v>
      </c>
      <c r="C21" s="209" t="s">
        <v>1537</v>
      </c>
      <c r="D21" s="209"/>
      <c r="E21" s="209" t="s">
        <v>1673</v>
      </c>
      <c r="F21" s="202" t="s">
        <v>753</v>
      </c>
      <c r="G21" s="190">
        <f t="shared" si="0"/>
        <v>11</v>
      </c>
      <c r="H21" s="167"/>
      <c r="I21" s="167"/>
      <c r="J21" s="167">
        <v>3</v>
      </c>
      <c r="K21" s="167">
        <v>0.1</v>
      </c>
      <c r="L21" s="167">
        <v>0.2</v>
      </c>
      <c r="M21" s="167"/>
      <c r="N21" s="167"/>
      <c r="O21" s="167">
        <v>3</v>
      </c>
      <c r="P21" s="167"/>
      <c r="Q21" s="167"/>
      <c r="R21" s="167">
        <v>1</v>
      </c>
      <c r="S21" s="167"/>
      <c r="T21" s="167"/>
      <c r="U21" s="167">
        <v>0.5</v>
      </c>
      <c r="V21" s="167"/>
      <c r="W21" s="167">
        <v>0.2</v>
      </c>
      <c r="X21" s="167">
        <v>3</v>
      </c>
      <c r="Y21" s="167"/>
      <c r="Z21" s="167"/>
      <c r="AA21" s="73"/>
      <c r="AB21" s="29"/>
      <c r="AC21" s="23">
        <f>(VLOOKUP($H$8,Prices[],2,FALSE)*H21)+(VLOOKUP($I$8,Prices[],2,FALSE)*I21)+(VLOOKUP($J$8,Prices[],2,FALSE)*J21)+(VLOOKUP($K$8,Prices[],2,FALSE)*K21)+(VLOOKUP($L$8,Prices[],2,FALSE)*L21)+(VLOOKUP($M$8,Prices[],2,FALSE)*M21)+(VLOOKUP($N$8,Prices[],2,FALSE)*N21)+(VLOOKUP($T$8,Prices[],2,FALSE)*T21)+(VLOOKUP($U$8,Prices[],2,FALSE)*U21)+(VLOOKUP($V$8,Prices[],2,FALSE)*V21)+(VLOOKUP($W$8,Prices[],2,FALSE)*W21)+(VLOOKUP($X$8,Prices[],2,FALSE)*X21)+(VLOOKUP($Y$8,Prices[],2,FALSE)*Y21)+(VLOOKUP($Z$8,Prices[],2,FALSE)*Z21)+(VLOOKUP($AB$8,Prices[],2,FALSE)*AB21)+(VLOOKUP($O$8,Prices[],2,FALSE)*O21)+(VLOOKUP($P$8,Prices[],2,FALSE)*P21)+(VLOOKUP($Q$8,Prices[],2,FALSE)*Q21)+(VLOOKUP($R$8,Prices[],2,FALSE)*R21)+(VLOOKUP($AA$8,Prices[],2,FALSE)*AA21)+(VLOOKUP($S$8,Prices[],2,FALSE)*S21)</f>
        <v>1936900</v>
      </c>
      <c r="AE21" s="23">
        <f t="shared" si="1"/>
        <v>3.3</v>
      </c>
      <c r="AF21" s="162"/>
      <c r="AG21" s="163"/>
      <c r="AH21" s="162">
        <v>0.5</v>
      </c>
      <c r="AI21" s="163">
        <v>0.5</v>
      </c>
      <c r="AJ21" s="163"/>
      <c r="AK21" s="163">
        <v>0.3</v>
      </c>
      <c r="AL21" s="163">
        <v>1</v>
      </c>
      <c r="AM21" s="163"/>
      <c r="AN21" s="163"/>
      <c r="AO21" s="163">
        <v>1</v>
      </c>
      <c r="AP21" s="163"/>
      <c r="AQ21" s="163"/>
      <c r="AR21" s="163"/>
      <c r="AS21" s="163"/>
      <c r="AT21" s="165"/>
      <c r="AU21" s="23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534350</v>
      </c>
      <c r="AV21" s="23">
        <f t="shared" si="2"/>
        <v>677915</v>
      </c>
      <c r="AW21" s="24" t="str">
        <f t="shared" si="3"/>
        <v>Credit is within Limit</v>
      </c>
      <c r="AX21" s="24" t="str">
        <f>IFERROR(IF(VLOOKUP(C21,'Overdue Credits'!$A:$F,6,0)&gt;2,"High Risk Customer",IF(VLOOKUP(C21,'Overdue Credits'!$A:$F,6,0)&gt;0,"Medium Risk Customer","Low Risk Customer")),"Low Risk Customer")</f>
        <v>Low Risk Customer</v>
      </c>
    </row>
    <row r="22" spans="1:50" x14ac:dyDescent="0.35">
      <c r="A22" s="21">
        <v>14</v>
      </c>
      <c r="B22" s="209" t="s">
        <v>11</v>
      </c>
      <c r="C22" s="209" t="s">
        <v>1544</v>
      </c>
      <c r="D22" s="209"/>
      <c r="E22" s="209" t="s">
        <v>1674</v>
      </c>
      <c r="F22" s="202" t="s">
        <v>753</v>
      </c>
      <c r="G22" s="190">
        <f t="shared" si="0"/>
        <v>15</v>
      </c>
      <c r="H22" s="166"/>
      <c r="I22" s="166"/>
      <c r="J22" s="166">
        <v>2</v>
      </c>
      <c r="K22" s="166">
        <v>0.3</v>
      </c>
      <c r="L22" s="166">
        <v>1</v>
      </c>
      <c r="M22" s="166"/>
      <c r="N22" s="166"/>
      <c r="O22" s="166">
        <v>3</v>
      </c>
      <c r="P22" s="166"/>
      <c r="Q22" s="166"/>
      <c r="R22" s="166">
        <v>2</v>
      </c>
      <c r="S22" s="166"/>
      <c r="T22" s="166"/>
      <c r="U22" s="166">
        <v>0.5</v>
      </c>
      <c r="V22" s="166">
        <v>0.2</v>
      </c>
      <c r="W22" s="166">
        <v>1</v>
      </c>
      <c r="X22" s="166">
        <v>5</v>
      </c>
      <c r="Y22" s="166"/>
      <c r="Z22" s="166"/>
      <c r="AA22" s="139"/>
      <c r="AB22" s="139"/>
      <c r="AC22" s="23">
        <f>(VLOOKUP($H$8,Prices[],2,FALSE)*H22)+(VLOOKUP($I$8,Prices[],2,FALSE)*I22)+(VLOOKUP($J$8,Prices[],2,FALSE)*J22)+(VLOOKUP($K$8,Prices[],2,FALSE)*K22)+(VLOOKUP($L$8,Prices[],2,FALSE)*L22)+(VLOOKUP($M$8,Prices[],2,FALSE)*M22)+(VLOOKUP($N$8,Prices[],2,FALSE)*N22)+(VLOOKUP($T$8,Prices[],2,FALSE)*T22)+(VLOOKUP($U$8,Prices[],2,FALSE)*U22)+(VLOOKUP($V$8,Prices[],2,FALSE)*V22)+(VLOOKUP($W$8,Prices[],2,FALSE)*W22)+(VLOOKUP($X$8,Prices[],2,FALSE)*X22)+(VLOOKUP($Y$8,Prices[],2,FALSE)*Y22)+(VLOOKUP($Z$8,Prices[],2,FALSE)*Z22)+(VLOOKUP($AB$8,Prices[],2,FALSE)*AB22)+(VLOOKUP($O$8,Prices[],2,FALSE)*O22)+(VLOOKUP($P$8,Prices[],2,FALSE)*P22)+(VLOOKUP($Q$8,Prices[],2,FALSE)*Q22)+(VLOOKUP($R$8,Prices[],2,FALSE)*R22)+(VLOOKUP($AA$8,Prices[],2,FALSE)*AA22)+(VLOOKUP($S$8,Prices[],2,FALSE)*S22)</f>
        <v>2402500</v>
      </c>
      <c r="AE22" s="23">
        <f t="shared" si="1"/>
        <v>3.5</v>
      </c>
      <c r="AF22" s="164"/>
      <c r="AG22" s="165"/>
      <c r="AH22" s="165">
        <v>0.5</v>
      </c>
      <c r="AI22" s="165">
        <v>0.5</v>
      </c>
      <c r="AJ22" s="165"/>
      <c r="AK22" s="165">
        <v>0.5</v>
      </c>
      <c r="AL22" s="165">
        <v>1</v>
      </c>
      <c r="AM22" s="165"/>
      <c r="AN22" s="165"/>
      <c r="AO22" s="165">
        <v>1</v>
      </c>
      <c r="AP22" s="165"/>
      <c r="AQ22" s="165"/>
      <c r="AR22" s="165"/>
      <c r="AS22" s="165"/>
      <c r="AT22" s="165"/>
      <c r="AU22" s="23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563250</v>
      </c>
      <c r="AV22" s="23">
        <f t="shared" si="2"/>
        <v>840875</v>
      </c>
      <c r="AW22" s="24" t="str">
        <f t="shared" si="3"/>
        <v>Credit is within Limit</v>
      </c>
      <c r="AX22" s="24" t="str">
        <f>IFERROR(IF(VLOOKUP(C22,'Overdue Credits'!$A:$F,6,0)&gt;2,"High Risk Customer",IF(VLOOKUP(C22,'Overdue Credits'!$A:$F,6,0)&gt;0,"Medium Risk Customer","Low Risk Customer")),"Low Risk Customer")</f>
        <v>Low Risk Customer</v>
      </c>
    </row>
    <row r="23" spans="1:50" x14ac:dyDescent="0.35">
      <c r="A23" s="21">
        <v>15</v>
      </c>
      <c r="B23" s="209" t="s">
        <v>11</v>
      </c>
      <c r="C23" s="191" t="s">
        <v>1545</v>
      </c>
      <c r="D23" s="209"/>
      <c r="E23" s="132" t="s">
        <v>1675</v>
      </c>
      <c r="F23" s="209" t="s">
        <v>753</v>
      </c>
      <c r="G23" s="190">
        <f t="shared" si="0"/>
        <v>15</v>
      </c>
      <c r="H23" s="139"/>
      <c r="I23" s="139"/>
      <c r="J23" s="139">
        <v>8</v>
      </c>
      <c r="K23" s="139"/>
      <c r="L23" s="139"/>
      <c r="M23" s="139"/>
      <c r="N23" s="139"/>
      <c r="O23" s="139">
        <v>3</v>
      </c>
      <c r="P23" s="139"/>
      <c r="Q23" s="139"/>
      <c r="R23" s="139">
        <v>1</v>
      </c>
      <c r="S23" s="139"/>
      <c r="T23" s="139"/>
      <c r="U23" s="139"/>
      <c r="V23" s="139"/>
      <c r="W23" s="139"/>
      <c r="X23" s="139">
        <v>3</v>
      </c>
      <c r="Y23" s="139"/>
      <c r="Z23" s="139"/>
      <c r="AA23" s="139"/>
      <c r="AB23" s="139"/>
      <c r="AC23" s="23">
        <f>(VLOOKUP($H$8,Prices[],2,FALSE)*H23)+(VLOOKUP($I$8,Prices[],2,FALSE)*I23)+(VLOOKUP($J$8,Prices[],2,FALSE)*J23)+(VLOOKUP($K$8,Prices[],2,FALSE)*K23)+(VLOOKUP($L$8,Prices[],2,FALSE)*L23)+(VLOOKUP($M$8,Prices[],2,FALSE)*M23)+(VLOOKUP($N$8,Prices[],2,FALSE)*N23)+(VLOOKUP($T$8,Prices[],2,FALSE)*T23)+(VLOOKUP($U$8,Prices[],2,FALSE)*U23)+(VLOOKUP($V$8,Prices[],2,FALSE)*V23)+(VLOOKUP($W$8,Prices[],2,FALSE)*W23)+(VLOOKUP($X$8,Prices[],2,FALSE)*X23)+(VLOOKUP($Y$8,Prices[],2,FALSE)*Y23)+(VLOOKUP($Z$8,Prices[],2,FALSE)*Z23)+(VLOOKUP($AB$8,Prices[],2,FALSE)*AB23)+(VLOOKUP($O$8,Prices[],2,FALSE)*O23)+(VLOOKUP($P$8,Prices[],2,FALSE)*P23)+(VLOOKUP($Q$8,Prices[],2,FALSE)*Q23)+(VLOOKUP($R$8,Prices[],2,FALSE)*R23)+(VLOOKUP($AA$8,Prices[],2,FALSE)*AA23)+(VLOOKUP($S$8,Prices[],2,FALSE)*S23)</f>
        <v>2941000</v>
      </c>
      <c r="AE23" s="23">
        <f t="shared" si="1"/>
        <v>4</v>
      </c>
      <c r="AF23" s="164"/>
      <c r="AG23" s="165"/>
      <c r="AH23" s="165">
        <v>1</v>
      </c>
      <c r="AI23" s="165">
        <v>1</v>
      </c>
      <c r="AJ23" s="165"/>
      <c r="AK23" s="165"/>
      <c r="AL23" s="165">
        <v>1</v>
      </c>
      <c r="AM23" s="165"/>
      <c r="AN23" s="165"/>
      <c r="AO23" s="165">
        <v>1</v>
      </c>
      <c r="AP23" s="165"/>
      <c r="AQ23" s="165"/>
      <c r="AR23" s="165"/>
      <c r="AS23" s="165"/>
      <c r="AT23" s="165"/>
      <c r="AU23" s="23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697000</v>
      </c>
      <c r="AV23" s="23">
        <f t="shared" si="2"/>
        <v>1029349.9999999999</v>
      </c>
      <c r="AW23" s="24" t="str">
        <f t="shared" si="3"/>
        <v>Credit is within Limit</v>
      </c>
      <c r="AX23" s="24" t="str">
        <f>IFERROR(IF(VLOOKUP(C23,'Overdue Credits'!$A:$F,6,0)&gt;2,"High Risk Customer",IF(VLOOKUP(C23,'Overdue Credits'!$A:$F,6,0)&gt;0,"Medium Risk Customer","Low Risk Customer")),"Low Risk Customer")</f>
        <v>Low Risk Customer</v>
      </c>
    </row>
    <row r="24" spans="1:50" x14ac:dyDescent="0.35">
      <c r="A24" s="21">
        <v>16</v>
      </c>
      <c r="B24" s="208" t="s">
        <v>11</v>
      </c>
      <c r="C24" s="208" t="s">
        <v>1578</v>
      </c>
      <c r="D24" s="208"/>
      <c r="E24" s="208" t="s">
        <v>1676</v>
      </c>
      <c r="F24" s="209" t="s">
        <v>753</v>
      </c>
      <c r="G24" s="190">
        <f t="shared" si="0"/>
        <v>34.999999999999993</v>
      </c>
      <c r="H24" s="168"/>
      <c r="I24" s="168"/>
      <c r="J24" s="168">
        <v>15</v>
      </c>
      <c r="K24" s="168">
        <v>0.4</v>
      </c>
      <c r="L24" s="168">
        <v>0.5</v>
      </c>
      <c r="M24" s="168"/>
      <c r="N24" s="168">
        <v>0</v>
      </c>
      <c r="O24" s="168">
        <v>9</v>
      </c>
      <c r="P24" s="168"/>
      <c r="Q24" s="168"/>
      <c r="R24" s="168">
        <v>2</v>
      </c>
      <c r="S24" s="168"/>
      <c r="T24" s="168"/>
      <c r="U24" s="168">
        <v>0.5</v>
      </c>
      <c r="V24" s="168">
        <v>0.2</v>
      </c>
      <c r="W24" s="168"/>
      <c r="X24" s="168">
        <v>7</v>
      </c>
      <c r="Y24" s="168">
        <v>0.4</v>
      </c>
      <c r="Z24" s="168"/>
      <c r="AA24" s="167"/>
      <c r="AB24" s="139"/>
      <c r="AC24" s="23">
        <f>(VLOOKUP($H$8,Prices[],2,FALSE)*H24)+(VLOOKUP($I$8,Prices[],2,FALSE)*I24)+(VLOOKUP($J$8,Prices[],2,FALSE)*J24)+(VLOOKUP($K$8,Prices[],2,FALSE)*K24)+(VLOOKUP($L$8,Prices[],2,FALSE)*L24)+(VLOOKUP($M$8,Prices[],2,FALSE)*M24)+(VLOOKUP($N$8,Prices[],2,FALSE)*N24)+(VLOOKUP($T$8,Prices[],2,FALSE)*T24)+(VLOOKUP($U$8,Prices[],2,FALSE)*U24)+(VLOOKUP($V$8,Prices[],2,FALSE)*V24)+(VLOOKUP($W$8,Prices[],2,FALSE)*W24)+(VLOOKUP($X$8,Prices[],2,FALSE)*X24)+(VLOOKUP($Y$8,Prices[],2,FALSE)*Y24)+(VLOOKUP($Z$8,Prices[],2,FALSE)*Z24)+(VLOOKUP($AB$8,Prices[],2,FALSE)*AB24)+(VLOOKUP($O$8,Prices[],2,FALSE)*O24)+(VLOOKUP($P$8,Prices[],2,FALSE)*P24)+(VLOOKUP($Q$8,Prices[],2,FALSE)*Q24)+(VLOOKUP($R$8,Prices[],2,FALSE)*R24)+(VLOOKUP($AA$8,Prices[],2,FALSE)*AA24)+(VLOOKUP($S$8,Prices[],2,FALSE)*S24)</f>
        <v>6620500</v>
      </c>
      <c r="AE24" s="23">
        <f t="shared" si="1"/>
        <v>8</v>
      </c>
      <c r="AF24" s="164"/>
      <c r="AG24" s="165"/>
      <c r="AH24" s="165">
        <v>1</v>
      </c>
      <c r="AI24" s="165">
        <v>2</v>
      </c>
      <c r="AJ24" s="165"/>
      <c r="AK24" s="165">
        <v>1</v>
      </c>
      <c r="AL24" s="165">
        <v>3</v>
      </c>
      <c r="AM24" s="165"/>
      <c r="AN24" s="165"/>
      <c r="AO24" s="165">
        <v>1</v>
      </c>
      <c r="AP24" s="165"/>
      <c r="AQ24" s="165"/>
      <c r="AR24" s="165"/>
      <c r="AS24" s="165"/>
      <c r="AT24" s="163"/>
      <c r="AU24" s="23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1369500</v>
      </c>
      <c r="AV24" s="23">
        <f t="shared" si="2"/>
        <v>2317175</v>
      </c>
      <c r="AW24" s="24" t="str">
        <f t="shared" si="3"/>
        <v>Credit is within Limit</v>
      </c>
      <c r="AX24" s="24" t="str">
        <f>IFERROR(IF(VLOOKUP(C24,'Overdue Credits'!$A:$F,6,0)&gt;2,"High Risk Customer",IF(VLOOKUP(C24,'Overdue Credits'!$A:$F,6,0)&gt;0,"Medium Risk Customer","Low Risk Customer")),"Low Risk Customer")</f>
        <v>Low Risk Customer</v>
      </c>
    </row>
    <row r="25" spans="1:50" x14ac:dyDescent="0.35">
      <c r="A25" s="21">
        <v>17</v>
      </c>
      <c r="B25" s="208" t="s">
        <v>11</v>
      </c>
      <c r="C25" s="208" t="s">
        <v>1677</v>
      </c>
      <c r="D25" s="208"/>
      <c r="E25" s="208" t="s">
        <v>1678</v>
      </c>
      <c r="F25" s="209" t="s">
        <v>753</v>
      </c>
      <c r="G25" s="190">
        <f t="shared" si="0"/>
        <v>20</v>
      </c>
      <c r="H25" s="166"/>
      <c r="I25" s="166"/>
      <c r="J25" s="166">
        <v>4</v>
      </c>
      <c r="K25" s="166">
        <v>0.1</v>
      </c>
      <c r="L25" s="166">
        <v>0.2</v>
      </c>
      <c r="M25" s="166"/>
      <c r="N25" s="166"/>
      <c r="O25" s="166">
        <v>4</v>
      </c>
      <c r="P25" s="166"/>
      <c r="Q25" s="166"/>
      <c r="R25" s="166">
        <v>3</v>
      </c>
      <c r="S25" s="166"/>
      <c r="T25" s="166"/>
      <c r="U25" s="166">
        <v>0.5</v>
      </c>
      <c r="V25" s="166"/>
      <c r="W25" s="166">
        <v>0.2</v>
      </c>
      <c r="X25" s="166">
        <v>8</v>
      </c>
      <c r="Y25" s="166"/>
      <c r="Z25" s="166"/>
      <c r="AA25" s="100"/>
      <c r="AB25" s="73"/>
      <c r="AC25" s="23">
        <f>(VLOOKUP($H$8,Prices[],2,FALSE)*H25)+(VLOOKUP($I$8,Prices[],2,FALSE)*I25)+(VLOOKUP($J$8,Prices[],2,FALSE)*J25)+(VLOOKUP($K$8,Prices[],2,FALSE)*K25)+(VLOOKUP($L$8,Prices[],2,FALSE)*L25)+(VLOOKUP($M$8,Prices[],2,FALSE)*M25)+(VLOOKUP($N$8,Prices[],2,FALSE)*N25)+(VLOOKUP($T$8,Prices[],2,FALSE)*T25)+(VLOOKUP($U$8,Prices[],2,FALSE)*U25)+(VLOOKUP($V$8,Prices[],2,FALSE)*V25)+(VLOOKUP($W$8,Prices[],2,FALSE)*W25)+(VLOOKUP($X$8,Prices[],2,FALSE)*X25)+(VLOOKUP($Y$8,Prices[],2,FALSE)*Y25)+(VLOOKUP($Z$8,Prices[],2,FALSE)*Z25)+(VLOOKUP($AB$8,Prices[],2,FALSE)*AB25)+(VLOOKUP($O$8,Prices[],2,FALSE)*O25)+(VLOOKUP($P$8,Prices[],2,FALSE)*P25)+(VLOOKUP($Q$8,Prices[],2,FALSE)*Q25)+(VLOOKUP($R$8,Prices[],2,FALSE)*R25)+(VLOOKUP($AA$8,Prices[],2,FALSE)*AA25)+(VLOOKUP($S$8,Prices[],2,FALSE)*S25)</f>
        <v>3376400</v>
      </c>
      <c r="AE25" s="23">
        <f t="shared" si="1"/>
        <v>4</v>
      </c>
      <c r="AF25" s="162"/>
      <c r="AG25" s="163"/>
      <c r="AH25" s="162">
        <v>1</v>
      </c>
      <c r="AI25" s="163">
        <v>1</v>
      </c>
      <c r="AJ25" s="163"/>
      <c r="AK25" s="163"/>
      <c r="AL25" s="163">
        <v>1</v>
      </c>
      <c r="AM25" s="163"/>
      <c r="AN25" s="163"/>
      <c r="AO25" s="163">
        <v>1</v>
      </c>
      <c r="AP25" s="163"/>
      <c r="AQ25" s="163"/>
      <c r="AR25" s="163"/>
      <c r="AS25" s="163"/>
      <c r="AT25" s="165"/>
      <c r="AU25" s="23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697000</v>
      </c>
      <c r="AV25" s="23">
        <f t="shared" si="2"/>
        <v>1181740</v>
      </c>
      <c r="AW25" s="24" t="str">
        <f t="shared" si="3"/>
        <v>Credit is within Limit</v>
      </c>
      <c r="AX25" s="24" t="str">
        <f>IFERROR(IF(VLOOKUP(C25,'Overdue Credits'!$A:$F,6,0)&gt;2,"High Risk Customer",IF(VLOOKUP(C25,'Overdue Credits'!$A:$F,6,0)&gt;0,"Medium Risk Customer","Low Risk Customer")),"Low Risk Customer")</f>
        <v>Low Risk Customer</v>
      </c>
    </row>
    <row r="26" spans="1:50" x14ac:dyDescent="0.35">
      <c r="A26" s="21">
        <v>18</v>
      </c>
      <c r="B26" s="208" t="s">
        <v>11</v>
      </c>
      <c r="C26" s="208" t="s">
        <v>1679</v>
      </c>
      <c r="D26" s="208"/>
      <c r="E26" s="208" t="s">
        <v>1680</v>
      </c>
      <c r="F26" s="209" t="s">
        <v>753</v>
      </c>
      <c r="G26" s="190">
        <f t="shared" si="0"/>
        <v>10</v>
      </c>
      <c r="H26" s="167"/>
      <c r="I26" s="167"/>
      <c r="J26" s="167">
        <v>3</v>
      </c>
      <c r="K26" s="167">
        <v>0.5</v>
      </c>
      <c r="L26" s="167">
        <v>0.5</v>
      </c>
      <c r="M26" s="167"/>
      <c r="N26" s="167"/>
      <c r="O26" s="167">
        <v>2</v>
      </c>
      <c r="P26" s="167"/>
      <c r="Q26" s="167"/>
      <c r="R26" s="167">
        <v>1</v>
      </c>
      <c r="S26" s="167"/>
      <c r="T26" s="167"/>
      <c r="U26" s="167"/>
      <c r="V26" s="167"/>
      <c r="W26" s="167"/>
      <c r="X26" s="167">
        <v>3</v>
      </c>
      <c r="Y26" s="167"/>
      <c r="Z26" s="167"/>
      <c r="AA26" s="167"/>
      <c r="AB26" s="73"/>
      <c r="AC26" s="23">
        <f>(VLOOKUP($H$8,Prices[],2,FALSE)*H26)+(VLOOKUP($I$8,Prices[],2,FALSE)*I26)+(VLOOKUP($J$8,Prices[],2,FALSE)*J26)+(VLOOKUP($K$8,Prices[],2,FALSE)*K26)+(VLOOKUP($L$8,Prices[],2,FALSE)*L26)+(VLOOKUP($M$8,Prices[],2,FALSE)*M26)+(VLOOKUP($N$8,Prices[],2,FALSE)*N26)+(VLOOKUP($T$8,Prices[],2,FALSE)*T26)+(VLOOKUP($U$8,Prices[],2,FALSE)*U26)+(VLOOKUP($V$8,Prices[],2,FALSE)*V26)+(VLOOKUP($W$8,Prices[],2,FALSE)*W26)+(VLOOKUP($X$8,Prices[],2,FALSE)*X26)+(VLOOKUP($Y$8,Prices[],2,FALSE)*Y26)+(VLOOKUP($Z$8,Prices[],2,FALSE)*Z26)+(VLOOKUP($AB$8,Prices[],2,FALSE)*AB26)+(VLOOKUP($O$8,Prices[],2,FALSE)*O26)+(VLOOKUP($P$8,Prices[],2,FALSE)*P26)+(VLOOKUP($Q$8,Prices[],2,FALSE)*Q26)+(VLOOKUP($R$8,Prices[],2,FALSE)*R26)+(VLOOKUP($AA$8,Prices[],2,FALSE)*AA26)+(VLOOKUP($S$8,Prices[],2,FALSE)*S26)</f>
        <v>1785500</v>
      </c>
      <c r="AE26" s="23">
        <f t="shared" si="1"/>
        <v>0</v>
      </c>
      <c r="AF26" s="164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3"/>
      <c r="AR26" s="163"/>
      <c r="AS26" s="163"/>
      <c r="AT26" s="165"/>
      <c r="AU26" s="23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3">
        <f t="shared" si="2"/>
        <v>624925</v>
      </c>
      <c r="AW26" s="24" t="str">
        <f t="shared" si="3"/>
        <v xml:space="preserve"> </v>
      </c>
      <c r="AX26" s="24" t="str">
        <f>IFERROR(IF(VLOOKUP(C26,'Overdue Credits'!$A:$F,6,0)&gt;2,"High Risk Customer",IF(VLOOKUP(C26,'Overdue Credits'!$A:$F,6,0)&gt;0,"Medium Risk Customer","Low Risk Customer")),"Low Risk Customer")</f>
        <v>Low Risk Customer</v>
      </c>
    </row>
    <row r="27" spans="1:50" x14ac:dyDescent="0.35">
      <c r="A27" s="21">
        <v>19</v>
      </c>
      <c r="B27" s="208" t="s">
        <v>13</v>
      </c>
      <c r="C27" s="208" t="s">
        <v>1681</v>
      </c>
      <c r="D27" s="208"/>
      <c r="E27" s="208" t="s">
        <v>1682</v>
      </c>
      <c r="F27" s="209" t="s">
        <v>753</v>
      </c>
      <c r="G27" s="190">
        <f t="shared" si="0"/>
        <v>11</v>
      </c>
      <c r="H27" s="167"/>
      <c r="I27" s="193"/>
      <c r="J27" s="167">
        <v>4</v>
      </c>
      <c r="K27" s="167">
        <v>0.5</v>
      </c>
      <c r="L27" s="167">
        <v>0.5</v>
      </c>
      <c r="M27" s="167"/>
      <c r="N27" s="167"/>
      <c r="O27" s="167">
        <v>2</v>
      </c>
      <c r="P27" s="167"/>
      <c r="Q27" s="167"/>
      <c r="R27" s="167">
        <v>1</v>
      </c>
      <c r="S27" s="167"/>
      <c r="T27" s="167"/>
      <c r="U27" s="167"/>
      <c r="V27" s="167"/>
      <c r="W27" s="167"/>
      <c r="X27" s="167">
        <v>3</v>
      </c>
      <c r="Y27" s="167"/>
      <c r="Z27" s="167"/>
      <c r="AA27" s="167"/>
      <c r="AB27" s="29"/>
      <c r="AC27" s="23">
        <f>(VLOOKUP($H$8,Prices[],2,FALSE)*H27)+(VLOOKUP($I$8,Prices[],2,FALSE)*I27)+(VLOOKUP($J$8,Prices[],2,FALSE)*J27)+(VLOOKUP($K$8,Prices[],2,FALSE)*K27)+(VLOOKUP($L$8,Prices[],2,FALSE)*L27)+(VLOOKUP($M$8,Prices[],2,FALSE)*M27)+(VLOOKUP($N$8,Prices[],2,FALSE)*N27)+(VLOOKUP($T$8,Prices[],2,FALSE)*T27)+(VLOOKUP($U$8,Prices[],2,FALSE)*U27)+(VLOOKUP($V$8,Prices[],2,FALSE)*V27)+(VLOOKUP($W$8,Prices[],2,FALSE)*W27)+(VLOOKUP($X$8,Prices[],2,FALSE)*X27)+(VLOOKUP($Y$8,Prices[],2,FALSE)*Y27)+(VLOOKUP($Z$8,Prices[],2,FALSE)*Z27)+(VLOOKUP($AB$8,Prices[],2,FALSE)*AB27)+(VLOOKUP($O$8,Prices[],2,FALSE)*O27)+(VLOOKUP($P$8,Prices[],2,FALSE)*P27)+(VLOOKUP($Q$8,Prices[],2,FALSE)*Q27)+(VLOOKUP($R$8,Prices[],2,FALSE)*R27)+(VLOOKUP($AA$8,Prices[],2,FALSE)*AA27)+(VLOOKUP($S$8,Prices[],2,FALSE)*S27)</f>
        <v>2008500</v>
      </c>
      <c r="AE27" s="23">
        <f t="shared" si="1"/>
        <v>3.5</v>
      </c>
      <c r="AF27" s="164"/>
      <c r="AG27" s="165"/>
      <c r="AH27" s="165">
        <v>0.5</v>
      </c>
      <c r="AI27" s="165">
        <v>0.5</v>
      </c>
      <c r="AJ27" s="165"/>
      <c r="AK27" s="165">
        <v>0.5</v>
      </c>
      <c r="AL27" s="165">
        <v>1</v>
      </c>
      <c r="AM27" s="165"/>
      <c r="AN27" s="165"/>
      <c r="AO27" s="165">
        <v>1</v>
      </c>
      <c r="AP27" s="165"/>
      <c r="AQ27" s="165"/>
      <c r="AR27" s="165"/>
      <c r="AS27" s="165"/>
      <c r="AT27" s="165"/>
      <c r="AU27" s="23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563250</v>
      </c>
      <c r="AV27" s="23">
        <f t="shared" si="2"/>
        <v>702975</v>
      </c>
      <c r="AW27" s="24" t="str">
        <f t="shared" si="3"/>
        <v>Credit is within Limit</v>
      </c>
      <c r="AX27" s="24" t="str">
        <f>IFERROR(IF(VLOOKUP(C27,'Overdue Credits'!$A:$F,6,0)&gt;2,"High Risk Customer",IF(VLOOKUP(C27,'Overdue Credits'!$A:$F,6,0)&gt;0,"Medium Risk Customer","Low Risk Customer")),"Low Risk Customer")</f>
        <v>Low Risk Customer</v>
      </c>
    </row>
    <row r="28" spans="1:50" x14ac:dyDescent="0.35">
      <c r="A28" s="21">
        <v>20</v>
      </c>
      <c r="B28" s="209" t="s">
        <v>15</v>
      </c>
      <c r="C28" s="209" t="s">
        <v>1583</v>
      </c>
      <c r="D28" s="209"/>
      <c r="E28" s="209" t="s">
        <v>786</v>
      </c>
      <c r="F28" s="202" t="s">
        <v>752</v>
      </c>
      <c r="G28" s="190">
        <f t="shared" si="0"/>
        <v>40</v>
      </c>
      <c r="H28" s="167"/>
      <c r="I28" s="167"/>
      <c r="J28" s="167">
        <v>28.5</v>
      </c>
      <c r="K28" s="167"/>
      <c r="L28" s="167">
        <v>1</v>
      </c>
      <c r="M28" s="167"/>
      <c r="N28" s="167"/>
      <c r="O28" s="167">
        <v>3.5</v>
      </c>
      <c r="P28" s="167"/>
      <c r="Q28" s="167"/>
      <c r="R28" s="167">
        <v>2</v>
      </c>
      <c r="S28" s="167">
        <v>0</v>
      </c>
      <c r="T28" s="167">
        <v>0</v>
      </c>
      <c r="U28" s="167">
        <v>0.25</v>
      </c>
      <c r="V28" s="167">
        <v>0.5</v>
      </c>
      <c r="W28" s="167">
        <v>3.75</v>
      </c>
      <c r="X28" s="167">
        <v>0.5</v>
      </c>
      <c r="Y28" s="167"/>
      <c r="Z28" s="167"/>
      <c r="AA28" s="73"/>
      <c r="AB28" s="29"/>
      <c r="AC28" s="23">
        <f>(VLOOKUP($H$8,Prices[],2,FALSE)*H28)+(VLOOKUP($I$8,Prices[],2,FALSE)*I28)+(VLOOKUP($J$8,Prices[],2,FALSE)*J28)+(VLOOKUP($K$8,Prices[],2,FALSE)*K28)+(VLOOKUP($L$8,Prices[],2,FALSE)*L28)+(VLOOKUP($M$8,Prices[],2,FALSE)*M28)+(VLOOKUP($N$8,Prices[],2,FALSE)*N28)+(VLOOKUP($T$8,Prices[],2,FALSE)*T28)+(VLOOKUP($U$8,Prices[],2,FALSE)*U28)+(VLOOKUP($V$8,Prices[],2,FALSE)*V28)+(VLOOKUP($W$8,Prices[],2,FALSE)*W28)+(VLOOKUP($X$8,Prices[],2,FALSE)*X28)+(VLOOKUP($Y$8,Prices[],2,FALSE)*Y28)+(VLOOKUP($Z$8,Prices[],2,FALSE)*Z28)+(VLOOKUP($AB$8,Prices[],2,FALSE)*AB28)+(VLOOKUP($O$8,Prices[],2,FALSE)*O28)+(VLOOKUP($P$8,Prices[],2,FALSE)*P28)+(VLOOKUP($Q$8,Prices[],2,FALSE)*Q28)+(VLOOKUP($R$8,Prices[],2,FALSE)*R28)+(VLOOKUP($AA$8,Prices[],2,FALSE)*AA28)+(VLOOKUP($S$8,Prices[],2,FALSE)*S28)</f>
        <v>7971875</v>
      </c>
      <c r="AE28" s="23">
        <f t="shared" si="1"/>
        <v>10</v>
      </c>
      <c r="AF28" s="162"/>
      <c r="AG28" s="163"/>
      <c r="AH28" s="162"/>
      <c r="AI28" s="163">
        <v>10</v>
      </c>
      <c r="AJ28" s="163"/>
      <c r="AK28" s="163"/>
      <c r="AL28" s="163"/>
      <c r="AM28" s="163"/>
      <c r="AN28" s="163"/>
      <c r="AO28" s="163"/>
      <c r="AP28" s="163"/>
      <c r="AQ28" s="163"/>
      <c r="AR28" s="163"/>
      <c r="AS28" s="163"/>
      <c r="AT28" s="163"/>
      <c r="AU28" s="23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2230000</v>
      </c>
      <c r="AV28" s="23">
        <f t="shared" si="2"/>
        <v>2790156.25</v>
      </c>
      <c r="AW28" s="24" t="str">
        <f t="shared" si="3"/>
        <v>Credit is within Limit</v>
      </c>
      <c r="AX28" s="24" t="str">
        <f>IFERROR(IF(VLOOKUP(C28,'Overdue Credits'!$A:$F,6,0)&gt;2,"High Risk Customer",IF(VLOOKUP(C28,'Overdue Credits'!$A:$F,6,0)&gt;0,"Medium Risk Customer","Low Risk Customer")),"Low Risk Customer")</f>
        <v>Low Risk Customer</v>
      </c>
    </row>
    <row r="29" spans="1:50" x14ac:dyDescent="0.35">
      <c r="A29" s="21">
        <v>21</v>
      </c>
      <c r="B29" s="209" t="s">
        <v>15</v>
      </c>
      <c r="C29" s="209" t="s">
        <v>1580</v>
      </c>
      <c r="D29" s="209"/>
      <c r="E29" s="209" t="s">
        <v>1581</v>
      </c>
      <c r="F29" s="202" t="s">
        <v>753</v>
      </c>
      <c r="G29" s="190">
        <f t="shared" si="0"/>
        <v>11</v>
      </c>
      <c r="H29" s="166"/>
      <c r="I29" s="166"/>
      <c r="J29" s="166">
        <v>8</v>
      </c>
      <c r="K29" s="166"/>
      <c r="L29" s="166"/>
      <c r="M29" s="166"/>
      <c r="N29" s="166"/>
      <c r="O29" s="166">
        <v>1</v>
      </c>
      <c r="P29" s="166"/>
      <c r="Q29" s="166"/>
      <c r="R29" s="166">
        <v>1</v>
      </c>
      <c r="S29" s="166"/>
      <c r="T29" s="166">
        <v>0</v>
      </c>
      <c r="U29" s="166"/>
      <c r="V29" s="166"/>
      <c r="W29" s="166">
        <v>0</v>
      </c>
      <c r="X29" s="166">
        <v>1</v>
      </c>
      <c r="Y29" s="166"/>
      <c r="Z29" s="166"/>
      <c r="AA29" s="139"/>
      <c r="AB29" s="29"/>
      <c r="AC29" s="23">
        <f>(VLOOKUP($H$8,Prices[],2,FALSE)*H29)+(VLOOKUP($I$8,Prices[],2,FALSE)*I29)+(VLOOKUP($J$8,Prices[],2,FALSE)*J29)+(VLOOKUP($K$8,Prices[],2,FALSE)*K29)+(VLOOKUP($L$8,Prices[],2,FALSE)*L29)+(VLOOKUP($M$8,Prices[],2,FALSE)*M29)+(VLOOKUP($N$8,Prices[],2,FALSE)*N29)+(VLOOKUP($T$8,Prices[],2,FALSE)*T29)+(VLOOKUP($U$8,Prices[],2,FALSE)*U29)+(VLOOKUP($V$8,Prices[],2,FALSE)*V29)+(VLOOKUP($W$8,Prices[],2,FALSE)*W29)+(VLOOKUP($X$8,Prices[],2,FALSE)*X29)+(VLOOKUP($Y$8,Prices[],2,FALSE)*Y29)+(VLOOKUP($Z$8,Prices[],2,FALSE)*Z29)+(VLOOKUP($AB$8,Prices[],2,FALSE)*AB29)+(VLOOKUP($O$8,Prices[],2,FALSE)*O29)+(VLOOKUP($P$8,Prices[],2,FALSE)*P29)+(VLOOKUP($Q$8,Prices[],2,FALSE)*Q29)+(VLOOKUP($R$8,Prices[],2,FALSE)*R29)+(VLOOKUP($AA$8,Prices[],2,FALSE)*AA29)+(VLOOKUP($S$8,Prices[],2,FALSE)*S29)</f>
        <v>2258000</v>
      </c>
      <c r="AE29" s="23">
        <f t="shared" si="1"/>
        <v>3</v>
      </c>
      <c r="AF29" s="164"/>
      <c r="AG29" s="165"/>
      <c r="AH29" s="165"/>
      <c r="AI29" s="165">
        <v>3</v>
      </c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23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669000</v>
      </c>
      <c r="AV29" s="23">
        <f t="shared" si="2"/>
        <v>790300</v>
      </c>
      <c r="AW29" s="24" t="str">
        <f t="shared" si="3"/>
        <v>Credit is within Limit</v>
      </c>
      <c r="AX29" s="24" t="str">
        <f>IFERROR(IF(VLOOKUP(C29,'Overdue Credits'!$A:$F,6,0)&gt;2,"High Risk Customer",IF(VLOOKUP(C29,'Overdue Credits'!$A:$F,6,0)&gt;0,"Medium Risk Customer","Low Risk Customer")),"Low Risk Customer")</f>
        <v>Medium Risk Customer</v>
      </c>
    </row>
    <row r="30" spans="1:50" x14ac:dyDescent="0.35">
      <c r="A30" s="21">
        <v>22</v>
      </c>
      <c r="B30" s="209" t="s">
        <v>15</v>
      </c>
      <c r="C30" s="191" t="s">
        <v>1683</v>
      </c>
      <c r="D30" s="209"/>
      <c r="E30" s="132" t="s">
        <v>1684</v>
      </c>
      <c r="F30" s="202" t="s">
        <v>753</v>
      </c>
      <c r="G30" s="190">
        <f t="shared" si="0"/>
        <v>10</v>
      </c>
      <c r="H30" s="139"/>
      <c r="I30" s="139"/>
      <c r="J30" s="139">
        <v>1</v>
      </c>
      <c r="K30" s="139"/>
      <c r="L30" s="139"/>
      <c r="M30" s="139"/>
      <c r="N30" s="139"/>
      <c r="O30" s="139">
        <v>1.5</v>
      </c>
      <c r="P30" s="139"/>
      <c r="Q30" s="139"/>
      <c r="R30" s="139">
        <v>1</v>
      </c>
      <c r="S30" s="139"/>
      <c r="T30" s="139"/>
      <c r="U30" s="139"/>
      <c r="V30" s="139">
        <v>0.5</v>
      </c>
      <c r="W30" s="139">
        <v>2.5</v>
      </c>
      <c r="X30" s="139">
        <v>3.5</v>
      </c>
      <c r="Y30" s="139"/>
      <c r="Z30" s="139"/>
      <c r="AA30" s="139"/>
      <c r="AB30" s="29"/>
      <c r="AC30" s="23">
        <f>(VLOOKUP($H$8,Prices[],2,FALSE)*H30)+(VLOOKUP($I$8,Prices[],2,FALSE)*I30)+(VLOOKUP($J$8,Prices[],2,FALSE)*J30)+(VLOOKUP($K$8,Prices[],2,FALSE)*K30)+(VLOOKUP($L$8,Prices[],2,FALSE)*L30)+(VLOOKUP($M$8,Prices[],2,FALSE)*M30)+(VLOOKUP($N$8,Prices[],2,FALSE)*N30)+(VLOOKUP($T$8,Prices[],2,FALSE)*T30)+(VLOOKUP($U$8,Prices[],2,FALSE)*U30)+(VLOOKUP($V$8,Prices[],2,FALSE)*V30)+(VLOOKUP($W$8,Prices[],2,FALSE)*W30)+(VLOOKUP($X$8,Prices[],2,FALSE)*X30)+(VLOOKUP($Y$8,Prices[],2,FALSE)*Y30)+(VLOOKUP($Z$8,Prices[],2,FALSE)*Z30)+(VLOOKUP($AB$8,Prices[],2,FALSE)*AB30)+(VLOOKUP($O$8,Prices[],2,FALSE)*O30)+(VLOOKUP($P$8,Prices[],2,FALSE)*P30)+(VLOOKUP($Q$8,Prices[],2,FALSE)*Q30)+(VLOOKUP($R$8,Prices[],2,FALSE)*R30)+(VLOOKUP($AA$8,Prices[],2,FALSE)*AA30)+(VLOOKUP($S$8,Prices[],2,FALSE)*S30)</f>
        <v>1487750</v>
      </c>
      <c r="AE30" s="23">
        <f t="shared" si="1"/>
        <v>0</v>
      </c>
      <c r="AF30" s="185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23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3">
        <f t="shared" si="2"/>
        <v>520712.49999999994</v>
      </c>
      <c r="AW30" s="24" t="str">
        <f t="shared" si="3"/>
        <v xml:space="preserve"> </v>
      </c>
      <c r="AX30" s="24" t="str">
        <f>IFERROR(IF(VLOOKUP(C30,'Overdue Credits'!$A:$F,6,0)&gt;2,"High Risk Customer",IF(VLOOKUP(C30,'Overdue Credits'!$A:$F,6,0)&gt;0,"Medium Risk Customer","Low Risk Customer")),"Low Risk Customer")</f>
        <v>Low Risk Customer</v>
      </c>
    </row>
    <row r="31" spans="1:50" x14ac:dyDescent="0.35">
      <c r="A31" s="21">
        <v>23</v>
      </c>
      <c r="B31" s="208" t="s">
        <v>15</v>
      </c>
      <c r="C31" s="208" t="s">
        <v>1685</v>
      </c>
      <c r="D31" s="208"/>
      <c r="E31" s="208" t="s">
        <v>1686</v>
      </c>
      <c r="F31" s="202" t="s">
        <v>753</v>
      </c>
      <c r="G31" s="190">
        <f t="shared" si="0"/>
        <v>10</v>
      </c>
      <c r="H31" s="168"/>
      <c r="I31" s="168"/>
      <c r="J31" s="168">
        <v>1</v>
      </c>
      <c r="K31" s="168"/>
      <c r="L31" s="168"/>
      <c r="M31" s="168"/>
      <c r="N31" s="168"/>
      <c r="O31" s="168">
        <v>1.5</v>
      </c>
      <c r="P31" s="168"/>
      <c r="Q31" s="168"/>
      <c r="R31" s="168">
        <v>1</v>
      </c>
      <c r="S31" s="168"/>
      <c r="T31" s="168"/>
      <c r="U31" s="168"/>
      <c r="V31" s="168">
        <v>0.5</v>
      </c>
      <c r="W31" s="168">
        <v>2.5</v>
      </c>
      <c r="X31" s="168">
        <v>3.5</v>
      </c>
      <c r="Y31" s="168"/>
      <c r="Z31" s="168"/>
      <c r="AA31" s="167"/>
      <c r="AB31" s="73"/>
      <c r="AC31" s="23">
        <f>(VLOOKUP($H$8,Prices[],2,FALSE)*H31)+(VLOOKUP($I$8,Prices[],2,FALSE)*I31)+(VLOOKUP($J$8,Prices[],2,FALSE)*J31)+(VLOOKUP($K$8,Prices[],2,FALSE)*K31)+(VLOOKUP($L$8,Prices[],2,FALSE)*L31)+(VLOOKUP($M$8,Prices[],2,FALSE)*M31)+(VLOOKUP($N$8,Prices[],2,FALSE)*N31)+(VLOOKUP($T$8,Prices[],2,FALSE)*T31)+(VLOOKUP($U$8,Prices[],2,FALSE)*U31)+(VLOOKUP($V$8,Prices[],2,FALSE)*V31)+(VLOOKUP($W$8,Prices[],2,FALSE)*W31)+(VLOOKUP($X$8,Prices[],2,FALSE)*X31)+(VLOOKUP($Y$8,Prices[],2,FALSE)*Y31)+(VLOOKUP($Z$8,Prices[],2,FALSE)*Z31)+(VLOOKUP($AB$8,Prices[],2,FALSE)*AB31)+(VLOOKUP($O$8,Prices[],2,FALSE)*O31)+(VLOOKUP($P$8,Prices[],2,FALSE)*P31)+(VLOOKUP($Q$8,Prices[],2,FALSE)*Q31)+(VLOOKUP($R$8,Prices[],2,FALSE)*R31)+(VLOOKUP($AA$8,Prices[],2,FALSE)*AA31)+(VLOOKUP($S$8,Prices[],2,FALSE)*S31)</f>
        <v>1487750</v>
      </c>
      <c r="AE31" s="23">
        <f t="shared" si="1"/>
        <v>0</v>
      </c>
      <c r="AF31" s="185"/>
      <c r="AG31" s="186"/>
      <c r="AH31" s="186"/>
      <c r="AI31" s="186"/>
      <c r="AJ31" s="186"/>
      <c r="AK31" s="186"/>
      <c r="AL31" s="186"/>
      <c r="AM31" s="186"/>
      <c r="AN31" s="186"/>
      <c r="AO31" s="186"/>
      <c r="AP31" s="186"/>
      <c r="AQ31" s="186"/>
      <c r="AR31" s="186"/>
      <c r="AS31" s="186"/>
      <c r="AT31" s="186"/>
      <c r="AU31" s="23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3">
        <f t="shared" si="2"/>
        <v>520712.49999999994</v>
      </c>
      <c r="AW31" s="24" t="str">
        <f t="shared" si="3"/>
        <v xml:space="preserve"> </v>
      </c>
      <c r="AX31" s="24" t="str">
        <f>IFERROR(IF(VLOOKUP(C31,'Overdue Credits'!$A:$F,6,0)&gt;2,"High Risk Customer",IF(VLOOKUP(C31,'Overdue Credits'!$A:$F,6,0)&gt;0,"Medium Risk Customer","Low Risk Customer")),"Low Risk Customer")</f>
        <v>Low Risk Customer</v>
      </c>
    </row>
    <row r="32" spans="1:50" x14ac:dyDescent="0.35">
      <c r="A32" s="21">
        <v>24</v>
      </c>
      <c r="B32" s="208" t="s">
        <v>15</v>
      </c>
      <c r="C32" s="208" t="s">
        <v>1687</v>
      </c>
      <c r="D32" s="208"/>
      <c r="E32" s="208" t="s">
        <v>1688</v>
      </c>
      <c r="F32" s="202" t="s">
        <v>753</v>
      </c>
      <c r="G32" s="190">
        <f t="shared" si="0"/>
        <v>11</v>
      </c>
      <c r="H32" s="166"/>
      <c r="I32" s="166"/>
      <c r="J32" s="166">
        <v>8</v>
      </c>
      <c r="K32" s="166"/>
      <c r="L32" s="166"/>
      <c r="M32" s="166"/>
      <c r="N32" s="166"/>
      <c r="O32" s="166">
        <v>1</v>
      </c>
      <c r="P32" s="166"/>
      <c r="Q32" s="166"/>
      <c r="R32" s="166">
        <v>0.5</v>
      </c>
      <c r="S32" s="166"/>
      <c r="T32" s="166">
        <v>0</v>
      </c>
      <c r="U32" s="166"/>
      <c r="V32" s="166"/>
      <c r="W32" s="166">
        <v>0.5</v>
      </c>
      <c r="X32" s="166">
        <v>1</v>
      </c>
      <c r="Y32" s="166"/>
      <c r="Z32" s="166"/>
      <c r="AA32" s="100"/>
      <c r="AB32" s="111"/>
      <c r="AC32" s="23">
        <f>(VLOOKUP($H$8,Prices[],2,FALSE)*H32)+(VLOOKUP($I$8,Prices[],2,FALSE)*I32)+(VLOOKUP($J$8,Prices[],2,FALSE)*J32)+(VLOOKUP($K$8,Prices[],2,FALSE)*K32)+(VLOOKUP($L$8,Prices[],2,FALSE)*L32)+(VLOOKUP($M$8,Prices[],2,FALSE)*M32)+(VLOOKUP($N$8,Prices[],2,FALSE)*N32)+(VLOOKUP($T$8,Prices[],2,FALSE)*T32)+(VLOOKUP($U$8,Prices[],2,FALSE)*U32)+(VLOOKUP($V$8,Prices[],2,FALSE)*V32)+(VLOOKUP($W$8,Prices[],2,FALSE)*W32)+(VLOOKUP($X$8,Prices[],2,FALSE)*X32)+(VLOOKUP($Y$8,Prices[],2,FALSE)*Y32)+(VLOOKUP($Z$8,Prices[],2,FALSE)*Z32)+(VLOOKUP($AB$8,Prices[],2,FALSE)*AB32)+(VLOOKUP($O$8,Prices[],2,FALSE)*O32)+(VLOOKUP($P$8,Prices[],2,FALSE)*P32)+(VLOOKUP($Q$8,Prices[],2,FALSE)*Q32)+(VLOOKUP($R$8,Prices[],2,FALSE)*R32)+(VLOOKUP($AA$8,Prices[],2,FALSE)*AA32)+(VLOOKUP($S$8,Prices[],2,FALSE)*S32)</f>
        <v>2244250</v>
      </c>
      <c r="AE32" s="23">
        <f t="shared" si="1"/>
        <v>0</v>
      </c>
      <c r="AF32" s="162"/>
      <c r="AG32" s="163"/>
      <c r="AH32" s="163"/>
      <c r="AI32" s="163"/>
      <c r="AJ32" s="163"/>
      <c r="AK32" s="163"/>
      <c r="AL32" s="163"/>
      <c r="AM32" s="163"/>
      <c r="AN32" s="163"/>
      <c r="AO32" s="163"/>
      <c r="AP32" s="163"/>
      <c r="AQ32" s="163"/>
      <c r="AR32" s="163"/>
      <c r="AS32" s="163"/>
      <c r="AT32" s="163"/>
      <c r="AU32" s="23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3">
        <f t="shared" si="2"/>
        <v>785487.5</v>
      </c>
      <c r="AW32" s="24" t="str">
        <f t="shared" si="3"/>
        <v xml:space="preserve"> </v>
      </c>
      <c r="AX32" s="24" t="str">
        <f>IFERROR(IF(VLOOKUP(C32,'Overdue Credits'!$A:$F,6,0)&gt;2,"High Risk Customer",IF(VLOOKUP(C32,'Overdue Credits'!$A:$F,6,0)&gt;0,"Medium Risk Customer","Low Risk Customer")),"Low Risk Customer")</f>
        <v>Low Risk Customer</v>
      </c>
    </row>
    <row r="33" spans="1:50" x14ac:dyDescent="0.35">
      <c r="A33" s="21">
        <v>25</v>
      </c>
      <c r="B33" s="208" t="s">
        <v>15</v>
      </c>
      <c r="C33" s="208" t="s">
        <v>1689</v>
      </c>
      <c r="D33" s="208"/>
      <c r="E33" s="208" t="s">
        <v>1690</v>
      </c>
      <c r="F33" s="209" t="s">
        <v>753</v>
      </c>
      <c r="G33" s="190">
        <f t="shared" si="0"/>
        <v>11</v>
      </c>
      <c r="H33" s="166"/>
      <c r="I33" s="166"/>
      <c r="J33" s="166">
        <v>8</v>
      </c>
      <c r="K33" s="166"/>
      <c r="L33" s="166"/>
      <c r="M33" s="166"/>
      <c r="N33" s="166"/>
      <c r="O33" s="166">
        <v>1</v>
      </c>
      <c r="P33" s="166"/>
      <c r="Q33" s="166"/>
      <c r="R33" s="166">
        <v>0.5</v>
      </c>
      <c r="S33" s="166"/>
      <c r="T33" s="166">
        <v>0</v>
      </c>
      <c r="U33" s="166"/>
      <c r="V33" s="166"/>
      <c r="W33" s="166">
        <v>0.5</v>
      </c>
      <c r="X33" s="166">
        <v>1</v>
      </c>
      <c r="Y33" s="166"/>
      <c r="Z33" s="167"/>
      <c r="AA33" s="167"/>
      <c r="AB33" s="166"/>
      <c r="AC33" s="23">
        <f>(VLOOKUP($H$8,Prices[],2,FALSE)*H33)+(VLOOKUP($I$8,Prices[],2,FALSE)*I33)+(VLOOKUP($J$8,Prices[],2,FALSE)*J33)+(VLOOKUP($K$8,Prices[],2,FALSE)*K33)+(VLOOKUP($L$8,Prices[],2,FALSE)*L33)+(VLOOKUP($M$8,Prices[],2,FALSE)*M33)+(VLOOKUP($N$8,Prices[],2,FALSE)*N33)+(VLOOKUP($T$8,Prices[],2,FALSE)*T33)+(VLOOKUP($U$8,Prices[],2,FALSE)*U33)+(VLOOKUP($V$8,Prices[],2,FALSE)*V33)+(VLOOKUP($W$8,Prices[],2,FALSE)*W33)+(VLOOKUP($X$8,Prices[],2,FALSE)*X33)+(VLOOKUP($Y$8,Prices[],2,FALSE)*Y33)+(VLOOKUP($Z$8,Prices[],2,FALSE)*Z33)+(VLOOKUP($AB$8,Prices[],2,FALSE)*AB33)+(VLOOKUP($O$8,Prices[],2,FALSE)*O33)+(VLOOKUP($P$8,Prices[],2,FALSE)*P33)+(VLOOKUP($Q$8,Prices[],2,FALSE)*Q33)+(VLOOKUP($R$8,Prices[],2,FALSE)*R33)+(VLOOKUP($AA$8,Prices[],2,FALSE)*AA33)+(VLOOKUP($S$8,Prices[],2,FALSE)*S33)</f>
        <v>2244250</v>
      </c>
      <c r="AE33" s="23">
        <f t="shared" si="1"/>
        <v>0</v>
      </c>
      <c r="AF33" s="164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23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3">
        <f t="shared" si="2"/>
        <v>785487.5</v>
      </c>
      <c r="AW33" s="24" t="str">
        <f t="shared" si="3"/>
        <v xml:space="preserve"> </v>
      </c>
      <c r="AX33" s="24" t="str">
        <f>IFERROR(IF(VLOOKUP(C33,'Overdue Credits'!$A:$F,6,0)&gt;2,"High Risk Customer",IF(VLOOKUP(C33,'Overdue Credits'!$A:$F,6,0)&gt;0,"Medium Risk Customer","Low Risk Customer")),"Low Risk Customer")</f>
        <v>Low Risk Customer</v>
      </c>
    </row>
    <row r="34" spans="1:50" x14ac:dyDescent="0.35">
      <c r="A34" s="21">
        <v>26</v>
      </c>
      <c r="B34" s="209" t="s">
        <v>9</v>
      </c>
      <c r="C34" s="191" t="s">
        <v>1691</v>
      </c>
      <c r="D34" s="209"/>
      <c r="E34" s="132" t="s">
        <v>1608</v>
      </c>
      <c r="F34" s="209" t="s">
        <v>753</v>
      </c>
      <c r="G34" s="190">
        <f t="shared" si="0"/>
        <v>15</v>
      </c>
      <c r="H34" s="167"/>
      <c r="I34" s="167"/>
      <c r="J34" s="167">
        <v>0.5</v>
      </c>
      <c r="K34" s="167">
        <v>0.2</v>
      </c>
      <c r="L34" s="167">
        <v>0.5</v>
      </c>
      <c r="M34" s="167"/>
      <c r="N34" s="167">
        <v>1</v>
      </c>
      <c r="O34" s="167">
        <v>4</v>
      </c>
      <c r="P34" s="167"/>
      <c r="Q34" s="167">
        <v>0.1</v>
      </c>
      <c r="R34" s="167">
        <v>1</v>
      </c>
      <c r="S34" s="167"/>
      <c r="T34" s="167"/>
      <c r="U34" s="167">
        <v>1</v>
      </c>
      <c r="V34" s="167">
        <v>0.1</v>
      </c>
      <c r="W34" s="167">
        <v>0.15</v>
      </c>
      <c r="X34" s="167">
        <v>5.45</v>
      </c>
      <c r="Y34" s="167">
        <v>1</v>
      </c>
      <c r="Z34" s="167"/>
      <c r="AA34" s="73"/>
      <c r="AB34" s="166"/>
      <c r="AC34" s="23">
        <f>(VLOOKUP($H$8,Prices[],2,FALSE)*H34)+(VLOOKUP($I$8,Prices[],2,FALSE)*I34)+(VLOOKUP($J$8,Prices[],2,FALSE)*J34)+(VLOOKUP($K$8,Prices[],2,FALSE)*K34)+(VLOOKUP($L$8,Prices[],2,FALSE)*L34)+(VLOOKUP($M$8,Prices[],2,FALSE)*M34)+(VLOOKUP($N$8,Prices[],2,FALSE)*N34)+(VLOOKUP($T$8,Prices[],2,FALSE)*T34)+(VLOOKUP($U$8,Prices[],2,FALSE)*U34)+(VLOOKUP($V$8,Prices[],2,FALSE)*V34)+(VLOOKUP($W$8,Prices[],2,FALSE)*W34)+(VLOOKUP($X$8,Prices[],2,FALSE)*X34)+(VLOOKUP($Y$8,Prices[],2,FALSE)*Y34)+(VLOOKUP($Z$8,Prices[],2,FALSE)*Z34)+(VLOOKUP($AB$8,Prices[],2,FALSE)*AB34)+(VLOOKUP($O$8,Prices[],2,FALSE)*O34)+(VLOOKUP($P$8,Prices[],2,FALSE)*P34)+(VLOOKUP($Q$8,Prices[],2,FALSE)*Q34)+(VLOOKUP($R$8,Prices[],2,FALSE)*R34)+(VLOOKUP($AA$8,Prices[],2,FALSE)*AA34)+(VLOOKUP($S$8,Prices[],2,FALSE)*S34)</f>
        <v>2255375</v>
      </c>
      <c r="AE34" s="23">
        <f t="shared" si="1"/>
        <v>5.1000000000000005</v>
      </c>
      <c r="AF34" s="164"/>
      <c r="AG34" s="165">
        <v>0.1</v>
      </c>
      <c r="AH34" s="165">
        <v>0</v>
      </c>
      <c r="AI34" s="165">
        <v>0.1</v>
      </c>
      <c r="AJ34" s="165"/>
      <c r="AK34" s="165">
        <v>0.1</v>
      </c>
      <c r="AL34" s="165">
        <v>2.7</v>
      </c>
      <c r="AM34" s="165">
        <v>0.2</v>
      </c>
      <c r="AN34" s="165">
        <v>0.1</v>
      </c>
      <c r="AO34" s="165">
        <v>0.1</v>
      </c>
      <c r="AP34" s="165">
        <v>0.1</v>
      </c>
      <c r="AQ34" s="165"/>
      <c r="AR34" s="165">
        <v>0.2</v>
      </c>
      <c r="AS34" s="165"/>
      <c r="AT34" s="165">
        <v>1.4</v>
      </c>
      <c r="AU34" s="23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691550</v>
      </c>
      <c r="AV34" s="23">
        <f t="shared" si="2"/>
        <v>789381.25</v>
      </c>
      <c r="AW34" s="24" t="str">
        <f t="shared" si="3"/>
        <v>Credit is within Limit</v>
      </c>
      <c r="AX34" s="24" t="str">
        <f>IFERROR(IF(VLOOKUP(C34,'Overdue Credits'!$A:$F,6,0)&gt;2,"High Risk Customer",IF(VLOOKUP(C34,'Overdue Credits'!$A:$F,6,0)&gt;0,"Medium Risk Customer","Low Risk Customer")),"Low Risk Customer")</f>
        <v>Low Risk Customer</v>
      </c>
    </row>
    <row r="35" spans="1:50" x14ac:dyDescent="0.35">
      <c r="A35" s="21">
        <v>27</v>
      </c>
      <c r="B35" s="208" t="s">
        <v>9</v>
      </c>
      <c r="C35" s="208" t="s">
        <v>1692</v>
      </c>
      <c r="D35" s="209"/>
      <c r="E35" s="208" t="s">
        <v>1693</v>
      </c>
      <c r="F35" s="209" t="s">
        <v>1694</v>
      </c>
      <c r="G35" s="190">
        <f t="shared" si="0"/>
        <v>35</v>
      </c>
      <c r="H35" s="168"/>
      <c r="I35" s="168"/>
      <c r="J35" s="168">
        <v>0.1</v>
      </c>
      <c r="K35" s="168">
        <v>0.1</v>
      </c>
      <c r="L35" s="168">
        <v>0.1</v>
      </c>
      <c r="M35" s="168"/>
      <c r="N35" s="168">
        <v>0.1</v>
      </c>
      <c r="O35" s="168">
        <v>3</v>
      </c>
      <c r="P35" s="168">
        <v>0.2</v>
      </c>
      <c r="Q35" s="168">
        <v>0.1</v>
      </c>
      <c r="R35" s="168">
        <v>6</v>
      </c>
      <c r="S35" s="168"/>
      <c r="T35" s="168"/>
      <c r="U35" s="168">
        <v>0.2</v>
      </c>
      <c r="V35" s="168">
        <v>0.1</v>
      </c>
      <c r="W35" s="168">
        <v>2</v>
      </c>
      <c r="X35" s="168">
        <v>20</v>
      </c>
      <c r="Y35" s="168">
        <v>3</v>
      </c>
      <c r="Z35" s="168"/>
      <c r="AA35" s="167"/>
      <c r="AB35" s="29"/>
      <c r="AC35" s="23">
        <f>(VLOOKUP($H$8,Prices[],2,FALSE)*H35)+(VLOOKUP($I$8,Prices[],2,FALSE)*I35)+(VLOOKUP($J$8,Prices[],2,FALSE)*J35)+(VLOOKUP($K$8,Prices[],2,FALSE)*K35)+(VLOOKUP($L$8,Prices[],2,FALSE)*L35)+(VLOOKUP($M$8,Prices[],2,FALSE)*M35)+(VLOOKUP($N$8,Prices[],2,FALSE)*N35)+(VLOOKUP($T$8,Prices[],2,FALSE)*T35)+(VLOOKUP($U$8,Prices[],2,FALSE)*U35)+(VLOOKUP($V$8,Prices[],2,FALSE)*V35)+(VLOOKUP($W$8,Prices[],2,FALSE)*W35)+(VLOOKUP($X$8,Prices[],2,FALSE)*X35)+(VLOOKUP($Y$8,Prices[],2,FALSE)*Y35)+(VLOOKUP($Z$8,Prices[],2,FALSE)*Z35)+(VLOOKUP($AB$8,Prices[],2,FALSE)*AB35)+(VLOOKUP($O$8,Prices[],2,FALSE)*O35)+(VLOOKUP($P$8,Prices[],2,FALSE)*P35)+(VLOOKUP($Q$8,Prices[],2,FALSE)*Q35)+(VLOOKUP($R$8,Prices[],2,FALSE)*R35)+(VLOOKUP($AA$8,Prices[],2,FALSE)*AA35)+(VLOOKUP($S$8,Prices[],2,FALSE)*S35)</f>
        <v>5086000</v>
      </c>
      <c r="AE35" s="23">
        <f t="shared" si="1"/>
        <v>0</v>
      </c>
      <c r="AF35" s="164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23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3">
        <f t="shared" si="2"/>
        <v>1780100</v>
      </c>
      <c r="AW35" s="24" t="str">
        <f t="shared" si="3"/>
        <v xml:space="preserve"> </v>
      </c>
      <c r="AX35" s="24" t="str">
        <f>IFERROR(IF(VLOOKUP(C35,'Overdue Credits'!$A:$F,6,0)&gt;2,"High Risk Customer",IF(VLOOKUP(C35,'Overdue Credits'!$A:$F,6,0)&gt;0,"Medium Risk Customer","Low Risk Customer")),"Low Risk Customer")</f>
        <v>Low Risk Customer</v>
      </c>
    </row>
    <row r="36" spans="1:50" x14ac:dyDescent="0.35">
      <c r="A36" s="21">
        <v>28</v>
      </c>
      <c r="B36" s="130" t="s">
        <v>9</v>
      </c>
      <c r="C36" s="131" t="s">
        <v>1570</v>
      </c>
      <c r="D36" s="209"/>
      <c r="E36" s="107" t="s">
        <v>1695</v>
      </c>
      <c r="F36" s="107" t="s">
        <v>752</v>
      </c>
      <c r="G36" s="190">
        <f t="shared" si="0"/>
        <v>35.000000000000007</v>
      </c>
      <c r="H36" s="168"/>
      <c r="I36" s="168"/>
      <c r="J36" s="168">
        <v>2</v>
      </c>
      <c r="K36" s="168">
        <v>10</v>
      </c>
      <c r="L36" s="168"/>
      <c r="M36" s="168"/>
      <c r="N36" s="168"/>
      <c r="O36" s="168">
        <v>5</v>
      </c>
      <c r="P36" s="168">
        <v>5.8</v>
      </c>
      <c r="Q36" s="168"/>
      <c r="R36" s="168">
        <v>2.2000000000000002</v>
      </c>
      <c r="S36" s="168"/>
      <c r="T36" s="168">
        <v>0</v>
      </c>
      <c r="U36" s="168">
        <v>0.1</v>
      </c>
      <c r="V36" s="168">
        <v>0.1</v>
      </c>
      <c r="W36" s="168">
        <v>0.2</v>
      </c>
      <c r="X36" s="168">
        <v>9</v>
      </c>
      <c r="Y36" s="168">
        <v>0.6</v>
      </c>
      <c r="Z36" s="166"/>
      <c r="AA36" s="166"/>
      <c r="AB36" s="29"/>
      <c r="AC36" s="23">
        <f>(VLOOKUP($H$8,Prices[],2,FALSE)*H36)+(VLOOKUP($I$8,Prices[],2,FALSE)*I36)+(VLOOKUP($J$8,Prices[],2,FALSE)*J36)+(VLOOKUP($K$8,Prices[],2,FALSE)*K36)+(VLOOKUP($L$8,Prices[],2,FALSE)*L36)+(VLOOKUP($M$8,Prices[],2,FALSE)*M36)+(VLOOKUP($N$8,Prices[],2,FALSE)*N36)+(VLOOKUP($T$8,Prices[],2,FALSE)*T36)+(VLOOKUP($U$8,Prices[],2,FALSE)*U36)+(VLOOKUP($V$8,Prices[],2,FALSE)*V36)+(VLOOKUP($W$8,Prices[],2,FALSE)*W36)+(VLOOKUP($X$8,Prices[],2,FALSE)*X36)+(VLOOKUP($Y$8,Prices[],2,FALSE)*Y36)+(VLOOKUP($Z$8,Prices[],2,FALSE)*Z36)+(VLOOKUP($AB$8,Prices[],2,FALSE)*AB36)+(VLOOKUP($O$8,Prices[],2,FALSE)*O36)+(VLOOKUP($P$8,Prices[],2,FALSE)*P36)+(VLOOKUP($Q$8,Prices[],2,FALSE)*Q36)+(VLOOKUP($R$8,Prices[],2,FALSE)*R36)+(VLOOKUP($AA$8,Prices[],2,FALSE)*AA36)+(VLOOKUP($S$8,Prices[],2,FALSE)*S36)</f>
        <v>5977050</v>
      </c>
      <c r="AE36" s="23">
        <f t="shared" si="1"/>
        <v>16.2</v>
      </c>
      <c r="AF36" s="164"/>
      <c r="AG36" s="165"/>
      <c r="AH36" s="165">
        <v>1</v>
      </c>
      <c r="AI36" s="165"/>
      <c r="AJ36" s="165"/>
      <c r="AK36" s="165"/>
      <c r="AL36" s="165">
        <v>2</v>
      </c>
      <c r="AM36" s="165"/>
      <c r="AN36" s="165"/>
      <c r="AO36" s="165">
        <v>1</v>
      </c>
      <c r="AP36" s="165">
        <v>1.4</v>
      </c>
      <c r="AQ36" s="165"/>
      <c r="AR36" s="165">
        <v>2.2999999999999998</v>
      </c>
      <c r="AS36" s="165"/>
      <c r="AT36" s="165">
        <v>8.5</v>
      </c>
      <c r="AU36" s="23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1878750</v>
      </c>
      <c r="AV36" s="23">
        <f t="shared" si="2"/>
        <v>2091967.4999999998</v>
      </c>
      <c r="AW36" s="24" t="str">
        <f t="shared" si="3"/>
        <v>Credit is within Limit</v>
      </c>
      <c r="AX36" s="24" t="str">
        <f>IFERROR(IF(VLOOKUP(C36,'Overdue Credits'!$A:$F,6,0)&gt;2,"High Risk Customer",IF(VLOOKUP(C36,'Overdue Credits'!$A:$F,6,0)&gt;0,"Medium Risk Customer","Low Risk Customer")),"Low Risk Customer")</f>
        <v>Medium Risk Customer</v>
      </c>
    </row>
    <row r="37" spans="1:50" x14ac:dyDescent="0.35">
      <c r="A37" s="21">
        <v>29</v>
      </c>
      <c r="B37" s="130" t="s">
        <v>9</v>
      </c>
      <c r="C37" s="131" t="s">
        <v>1598</v>
      </c>
      <c r="D37" s="208"/>
      <c r="E37" s="107" t="s">
        <v>1696</v>
      </c>
      <c r="F37" s="107" t="s">
        <v>752</v>
      </c>
      <c r="G37" s="190">
        <f t="shared" si="0"/>
        <v>34.959999999999994</v>
      </c>
      <c r="H37" s="231"/>
      <c r="I37" s="231"/>
      <c r="J37" s="231">
        <v>0.2</v>
      </c>
      <c r="K37" s="231">
        <v>0</v>
      </c>
      <c r="L37" s="231">
        <v>1</v>
      </c>
      <c r="M37" s="231"/>
      <c r="N37" s="231">
        <v>0</v>
      </c>
      <c r="O37" s="231">
        <v>4.5999999999999996</v>
      </c>
      <c r="P37" s="231">
        <v>7.6</v>
      </c>
      <c r="Q37" s="231">
        <v>0</v>
      </c>
      <c r="R37" s="231">
        <v>0.36</v>
      </c>
      <c r="S37" s="231"/>
      <c r="T37" s="231"/>
      <c r="U37" s="231">
        <v>3</v>
      </c>
      <c r="V37" s="231">
        <v>5.4</v>
      </c>
      <c r="W37" s="231">
        <v>5.2</v>
      </c>
      <c r="X37" s="231">
        <v>6.8</v>
      </c>
      <c r="Y37" s="231">
        <v>0.8</v>
      </c>
      <c r="Z37" s="231"/>
      <c r="AA37" s="72"/>
      <c r="AB37" s="73"/>
      <c r="AC37" s="23">
        <f>(VLOOKUP($H$8,Prices[],2,FALSE)*H37)+(VLOOKUP($I$8,Prices[],2,FALSE)*I37)+(VLOOKUP($J$8,Prices[],2,FALSE)*J37)+(VLOOKUP($K$8,Prices[],2,FALSE)*K37)+(VLOOKUP($L$8,Prices[],2,FALSE)*L37)+(VLOOKUP($M$8,Prices[],2,FALSE)*M37)+(VLOOKUP($N$8,Prices[],2,FALSE)*N37)+(VLOOKUP($T$8,Prices[],2,FALSE)*T37)+(VLOOKUP($U$8,Prices[],2,FALSE)*U37)+(VLOOKUP($V$8,Prices[],2,FALSE)*V37)+(VLOOKUP($W$8,Prices[],2,FALSE)*W37)+(VLOOKUP($X$8,Prices[],2,FALSE)*X37)+(VLOOKUP($Y$8,Prices[],2,FALSE)*Y37)+(VLOOKUP($Z$8,Prices[],2,FALSE)*Z37)+(VLOOKUP($AB$8,Prices[],2,FALSE)*AB37)+(VLOOKUP($O$8,Prices[],2,FALSE)*O37)+(VLOOKUP($P$8,Prices[],2,FALSE)*P37)+(VLOOKUP($Q$8,Prices[],2,FALSE)*Q37)+(VLOOKUP($R$8,Prices[],2,FALSE)*R37)+(VLOOKUP($AA$8,Prices[],2,FALSE)*AA37)+(VLOOKUP($S$8,Prices[],2,FALSE)*S37)</f>
        <v>5309500</v>
      </c>
      <c r="AE37" s="23">
        <f t="shared" si="1"/>
        <v>12.200000000000001</v>
      </c>
      <c r="AF37" s="160">
        <v>0</v>
      </c>
      <c r="AG37" s="161">
        <v>0</v>
      </c>
      <c r="AH37" s="161">
        <v>1.5</v>
      </c>
      <c r="AI37" s="161">
        <v>0</v>
      </c>
      <c r="AJ37" s="161">
        <v>0</v>
      </c>
      <c r="AK37" s="161">
        <v>0</v>
      </c>
      <c r="AL37" s="161">
        <v>2.5</v>
      </c>
      <c r="AM37" s="161">
        <v>0.9</v>
      </c>
      <c r="AN37" s="161">
        <v>0.5</v>
      </c>
      <c r="AO37" s="161">
        <v>2.7</v>
      </c>
      <c r="AP37" s="161">
        <v>0.2</v>
      </c>
      <c r="AQ37" s="161">
        <v>0.8</v>
      </c>
      <c r="AR37" s="161">
        <v>0.5</v>
      </c>
      <c r="AS37" s="161"/>
      <c r="AT37" s="161">
        <v>2.6</v>
      </c>
      <c r="AU37" s="23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1655850</v>
      </c>
      <c r="AV37" s="23">
        <f t="shared" si="2"/>
        <v>1858324.9999999998</v>
      </c>
      <c r="AW37" s="24" t="str">
        <f t="shared" si="3"/>
        <v>Credit is within Limit</v>
      </c>
      <c r="AX37" s="24" t="str">
        <f>IFERROR(IF(VLOOKUP(C37,'Overdue Credits'!$A:$F,6,0)&gt;2,"High Risk Customer",IF(VLOOKUP(C37,'Overdue Credits'!$A:$F,6,0)&gt;0,"Medium Risk Customer","Low Risk Customer")),"Low Risk Customer")</f>
        <v>Low Risk Customer</v>
      </c>
    </row>
    <row r="38" spans="1:50" x14ac:dyDescent="0.35">
      <c r="A38" s="21">
        <v>30</v>
      </c>
      <c r="B38" s="130" t="s">
        <v>9</v>
      </c>
      <c r="C38" s="208" t="s">
        <v>1697</v>
      </c>
      <c r="D38" s="208"/>
      <c r="E38" s="208" t="s">
        <v>1698</v>
      </c>
      <c r="F38" s="209" t="s">
        <v>753</v>
      </c>
      <c r="G38" s="190">
        <f t="shared" si="0"/>
        <v>20</v>
      </c>
      <c r="H38" s="139"/>
      <c r="I38" s="139"/>
      <c r="J38" s="139">
        <v>0.1</v>
      </c>
      <c r="K38" s="139">
        <v>0.7</v>
      </c>
      <c r="L38" s="139">
        <v>0.1</v>
      </c>
      <c r="M38" s="139"/>
      <c r="N38" s="139">
        <v>0.4</v>
      </c>
      <c r="O38" s="139">
        <v>7</v>
      </c>
      <c r="P38" s="139"/>
      <c r="Q38" s="139">
        <v>0.1</v>
      </c>
      <c r="R38" s="139">
        <v>0.1</v>
      </c>
      <c r="S38" s="139"/>
      <c r="T38" s="139"/>
      <c r="U38" s="139">
        <v>0.2</v>
      </c>
      <c r="V38" s="139">
        <v>0.1</v>
      </c>
      <c r="W38" s="139">
        <v>0.2</v>
      </c>
      <c r="X38" s="139">
        <v>8</v>
      </c>
      <c r="Y38" s="139">
        <v>3</v>
      </c>
      <c r="Z38" s="139"/>
      <c r="AA38" s="139"/>
      <c r="AB38" s="29"/>
      <c r="AC38" s="23">
        <f>(VLOOKUP($H$8,Prices[],2,FALSE)*H38)+(VLOOKUP($I$8,Prices[],2,FALSE)*I38)+(VLOOKUP($J$8,Prices[],2,FALSE)*J38)+(VLOOKUP($K$8,Prices[],2,FALSE)*K38)+(VLOOKUP($L$8,Prices[],2,FALSE)*L38)+(VLOOKUP($M$8,Prices[],2,FALSE)*M38)+(VLOOKUP($N$8,Prices[],2,FALSE)*N38)+(VLOOKUP($T$8,Prices[],2,FALSE)*T38)+(VLOOKUP($U$8,Prices[],2,FALSE)*U38)+(VLOOKUP($V$8,Prices[],2,FALSE)*V38)+(VLOOKUP($W$8,Prices[],2,FALSE)*W38)+(VLOOKUP($X$8,Prices[],2,FALSE)*X38)+(VLOOKUP($Y$8,Prices[],2,FALSE)*Y38)+(VLOOKUP($Z$8,Prices[],2,FALSE)*Z38)+(VLOOKUP($AB$8,Prices[],2,FALSE)*AB38)+(VLOOKUP($O$8,Prices[],2,FALSE)*O38)+(VLOOKUP($P$8,Prices[],2,FALSE)*P38)+(VLOOKUP($Q$8,Prices[],2,FALSE)*Q38)+(VLOOKUP($R$8,Prices[],2,FALSE)*R38)+(VLOOKUP($AA$8,Prices[],2,FALSE)*AA38)+(VLOOKUP($S$8,Prices[],2,FALSE)*S38)</f>
        <v>3113200</v>
      </c>
      <c r="AE38" s="23">
        <f t="shared" si="1"/>
        <v>0</v>
      </c>
      <c r="AF38" s="162"/>
      <c r="AG38" s="163"/>
      <c r="AH38" s="162"/>
      <c r="AI38" s="163"/>
      <c r="AJ38" s="163"/>
      <c r="AK38" s="163"/>
      <c r="AL38" s="163"/>
      <c r="AM38" s="163"/>
      <c r="AN38" s="163"/>
      <c r="AO38" s="163"/>
      <c r="AP38" s="163"/>
      <c r="AQ38" s="163"/>
      <c r="AR38" s="163"/>
      <c r="AS38" s="163"/>
      <c r="AT38" s="163"/>
      <c r="AU38" s="23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3">
        <f t="shared" si="2"/>
        <v>1089620</v>
      </c>
      <c r="AW38" s="24" t="str">
        <f t="shared" si="3"/>
        <v xml:space="preserve"> </v>
      </c>
      <c r="AX38" s="24" t="str">
        <f>IFERROR(IF(VLOOKUP(C38,'Overdue Credits'!$A:$F,6,0)&gt;2,"High Risk Customer",IF(VLOOKUP(C38,'Overdue Credits'!$A:$F,6,0)&gt;0,"Medium Risk Customer","Low Risk Customer")),"Low Risk Customer")</f>
        <v>Low Risk Customer</v>
      </c>
    </row>
    <row r="39" spans="1:50" x14ac:dyDescent="0.35">
      <c r="A39" s="21">
        <v>31</v>
      </c>
      <c r="B39" s="130" t="s">
        <v>9</v>
      </c>
      <c r="C39" s="208" t="s">
        <v>1699</v>
      </c>
      <c r="D39" s="208"/>
      <c r="E39" s="208" t="s">
        <v>1700</v>
      </c>
      <c r="F39" s="209" t="s">
        <v>1694</v>
      </c>
      <c r="G39" s="190">
        <f t="shared" si="0"/>
        <v>15</v>
      </c>
      <c r="H39" s="167"/>
      <c r="I39" s="167"/>
      <c r="J39" s="168">
        <v>0.1</v>
      </c>
      <c r="K39" s="168">
        <v>0.1</v>
      </c>
      <c r="L39" s="168">
        <v>0.1</v>
      </c>
      <c r="M39" s="168"/>
      <c r="N39" s="168">
        <v>0.1</v>
      </c>
      <c r="O39" s="168">
        <v>3</v>
      </c>
      <c r="P39" s="168">
        <v>0.2</v>
      </c>
      <c r="Q39" s="168">
        <v>0.1</v>
      </c>
      <c r="R39" s="168">
        <v>0</v>
      </c>
      <c r="S39" s="168"/>
      <c r="T39" s="168"/>
      <c r="U39" s="168">
        <v>0.2</v>
      </c>
      <c r="V39" s="168">
        <v>0.1</v>
      </c>
      <c r="W39" s="168">
        <v>2</v>
      </c>
      <c r="X39" s="168">
        <v>6</v>
      </c>
      <c r="Y39" s="168">
        <v>3</v>
      </c>
      <c r="Z39" s="167"/>
      <c r="AA39" s="167"/>
      <c r="AB39" s="29"/>
      <c r="AC39" s="23">
        <f>(VLOOKUP($H$8,Prices[],2,FALSE)*H39)+(VLOOKUP($I$8,Prices[],2,FALSE)*I39)+(VLOOKUP($J$8,Prices[],2,FALSE)*J39)+(VLOOKUP($K$8,Prices[],2,FALSE)*K39)+(VLOOKUP($L$8,Prices[],2,FALSE)*L39)+(VLOOKUP($M$8,Prices[],2,FALSE)*M39)+(VLOOKUP($N$8,Prices[],2,FALSE)*N39)+(VLOOKUP($T$8,Prices[],2,FALSE)*T39)+(VLOOKUP($U$8,Prices[],2,FALSE)*U39)+(VLOOKUP($V$8,Prices[],2,FALSE)*V39)+(VLOOKUP($W$8,Prices[],2,FALSE)*W39)+(VLOOKUP($X$8,Prices[],2,FALSE)*X39)+(VLOOKUP($Y$8,Prices[],2,FALSE)*Y39)+(VLOOKUP($Z$8,Prices[],2,FALSE)*Z39)+(VLOOKUP($AB$8,Prices[],2,FALSE)*AB39)+(VLOOKUP($O$8,Prices[],2,FALSE)*O39)+(VLOOKUP($P$8,Prices[],2,FALSE)*P39)+(VLOOKUP($Q$8,Prices[],2,FALSE)*Q39)+(VLOOKUP($R$8,Prices[],2,FALSE)*R39)+(VLOOKUP($AA$8,Prices[],2,FALSE)*AA39)+(VLOOKUP($S$8,Prices[],2,FALSE)*S39)</f>
        <v>2156000</v>
      </c>
      <c r="AE39" s="23">
        <f t="shared" si="1"/>
        <v>0</v>
      </c>
      <c r="AF39" s="164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23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3">
        <f t="shared" si="2"/>
        <v>754600</v>
      </c>
      <c r="AW39" s="24" t="str">
        <f t="shared" si="3"/>
        <v xml:space="preserve"> </v>
      </c>
      <c r="AX39" s="24" t="str">
        <f>IFERROR(IF(VLOOKUP(C39,'Overdue Credits'!$A:$F,6,0)&gt;2,"High Risk Customer",IF(VLOOKUP(C39,'Overdue Credits'!$A:$F,6,0)&gt;0,"Medium Risk Customer","Low Risk Customer")),"Low Risk Customer")</f>
        <v>Low Risk Customer</v>
      </c>
    </row>
    <row r="40" spans="1:50" x14ac:dyDescent="0.35">
      <c r="A40" s="21">
        <v>32</v>
      </c>
      <c r="B40" s="202"/>
      <c r="C40" s="202"/>
      <c r="D40" s="202"/>
      <c r="E40" s="202"/>
      <c r="F40" s="131"/>
      <c r="G40" s="190">
        <f t="shared" si="0"/>
        <v>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3">
        <f>(VLOOKUP($H$8,Prices[],2,FALSE)*H40)+(VLOOKUP($I$8,Prices[],2,FALSE)*I40)+(VLOOKUP($J$8,Prices[],2,FALSE)*J40)+(VLOOKUP($K$8,Prices[],2,FALSE)*K40)+(VLOOKUP($L$8,Prices[],2,FALSE)*L40)+(VLOOKUP($M$8,Prices[],2,FALSE)*M40)+(VLOOKUP($N$8,Prices[],2,FALSE)*N40)+(VLOOKUP($T$8,Prices[],2,FALSE)*T40)+(VLOOKUP($U$8,Prices[],2,FALSE)*U40)+(VLOOKUP($V$8,Prices[],2,FALSE)*V40)+(VLOOKUP($W$8,Prices[],2,FALSE)*W40)+(VLOOKUP($X$8,Prices[],2,FALSE)*X40)+(VLOOKUP($Y$8,Prices[],2,FALSE)*Y40)+(VLOOKUP($Z$8,Prices[],2,FALSE)*Z40)+(VLOOKUP($AB$8,Prices[],2,FALSE)*AB40)+(VLOOKUP($O$8,Prices[],2,FALSE)*O40)+(VLOOKUP($P$8,Prices[],2,FALSE)*P40)+(VLOOKUP($Q$8,Prices[],2,FALSE)*Q40)+(VLOOKUP($R$8,Prices[],2,FALSE)*R40)+(VLOOKUP($AA$8,Prices[],2,FALSE)*AA40)+(VLOOKUP($S$8,Prices[],2,FALSE)*S40)</f>
        <v>0</v>
      </c>
      <c r="AE40" s="23">
        <f t="shared" si="1"/>
        <v>0</v>
      </c>
      <c r="AF40" s="164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23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3">
        <f t="shared" si="2"/>
        <v>0</v>
      </c>
      <c r="AW40" s="24" t="str">
        <f t="shared" si="3"/>
        <v xml:space="preserve"> </v>
      </c>
      <c r="AX40" s="24" t="str">
        <f>IFERROR(IF(VLOOKUP(C40,'Overdue Credits'!$A:$F,6,0)&gt;2,"High Risk Customer",IF(VLOOKUP(C40,'Overdue Credits'!$A:$F,6,0)&gt;0,"Medium Risk Customer","Low Risk Customer")),"Low Risk Customer")</f>
        <v>Low Risk Customer</v>
      </c>
    </row>
    <row r="41" spans="1:50" x14ac:dyDescent="0.35">
      <c r="A41" s="21">
        <v>33</v>
      </c>
      <c r="B41" s="202"/>
      <c r="C41" s="202"/>
      <c r="D41" s="202"/>
      <c r="E41" s="132"/>
      <c r="F41" s="131"/>
      <c r="G41" s="190">
        <f t="shared" ref="G41:G63" si="4">SUM(H41:AB41)</f>
        <v>0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3">
        <f>(VLOOKUP($H$8,Prices[],2,FALSE)*H41)+(VLOOKUP($I$8,Prices[],2,FALSE)*I41)+(VLOOKUP($J$8,Prices[],2,FALSE)*J41)+(VLOOKUP($K$8,Prices[],2,FALSE)*K41)+(VLOOKUP($L$8,Prices[],2,FALSE)*L41)+(VLOOKUP($M$8,Prices[],2,FALSE)*M41)+(VLOOKUP($N$8,Prices[],2,FALSE)*N41)+(VLOOKUP($T$8,Prices[],2,FALSE)*T41)+(VLOOKUP($U$8,Prices[],2,FALSE)*U41)+(VLOOKUP($V$8,Prices[],2,FALSE)*V41)+(VLOOKUP($W$8,Prices[],2,FALSE)*W41)+(VLOOKUP($X$8,Prices[],2,FALSE)*X41)+(VLOOKUP($Y$8,Prices[],2,FALSE)*Y41)+(VLOOKUP($Z$8,Prices[],2,FALSE)*Z41)+(VLOOKUP($AB$8,Prices[],2,FALSE)*AB41)+(VLOOKUP($O$8,Prices[],2,FALSE)*O41)+(VLOOKUP($P$8,Prices[],2,FALSE)*P41)+(VLOOKUP($Q$8,Prices[],2,FALSE)*Q41)+(VLOOKUP($R$8,Prices[],2,FALSE)*R41)+(VLOOKUP($AA$8,Prices[],2,FALSE)*AA41)+(VLOOKUP($S$8,Prices[],2,FALSE)*S41)</f>
        <v>0</v>
      </c>
      <c r="AE41" s="23">
        <f t="shared" ref="AE41:AE63" si="5">SUM(AF41:AT41)</f>
        <v>0</v>
      </c>
      <c r="AF41" s="164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23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3">
        <f t="shared" ref="AV41:AV63" si="6">AC41*0.35</f>
        <v>0</v>
      </c>
      <c r="AW41" s="24" t="str">
        <f t="shared" ref="AW41:AW63" si="7">IF(AU41&gt;AV41,"Credit is above Limit. Requires HOTM approval",IF(AU41=0," ",IF(AV41&gt;=AU41,"Credit is within Limit","CheckInput")))</f>
        <v xml:space="preserve"> </v>
      </c>
      <c r="AX41" s="24" t="str">
        <f>IFERROR(IF(VLOOKUP(C41,'Overdue Credits'!$A:$F,6,0)&gt;2,"High Risk Customer",IF(VLOOKUP(C41,'Overdue Credits'!$A:$F,6,0)&gt;0,"Medium Risk Customer","Low Risk Customer")),"Low Risk Customer")</f>
        <v>Low Risk Customer</v>
      </c>
    </row>
    <row r="42" spans="1:50" x14ac:dyDescent="0.35">
      <c r="A42" s="21">
        <v>34</v>
      </c>
      <c r="B42" s="202"/>
      <c r="C42" s="122"/>
      <c r="D42" s="122"/>
      <c r="E42" s="122"/>
      <c r="F42" s="131"/>
      <c r="G42" s="190">
        <f t="shared" si="4"/>
        <v>0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73"/>
      <c r="AB42" s="73"/>
      <c r="AC42" s="23">
        <f>(VLOOKUP($H$8,Prices[],2,FALSE)*H42)+(VLOOKUP($I$8,Prices[],2,FALSE)*I42)+(VLOOKUP($J$8,Prices[],2,FALSE)*J42)+(VLOOKUP($K$8,Prices[],2,FALSE)*K42)+(VLOOKUP($L$8,Prices[],2,FALSE)*L42)+(VLOOKUP($M$8,Prices[],2,FALSE)*M42)+(VLOOKUP($N$8,Prices[],2,FALSE)*N42)+(VLOOKUP($T$8,Prices[],2,FALSE)*T42)+(VLOOKUP($U$8,Prices[],2,FALSE)*U42)+(VLOOKUP($V$8,Prices[],2,FALSE)*V42)+(VLOOKUP($W$8,Prices[],2,FALSE)*W42)+(VLOOKUP($X$8,Prices[],2,FALSE)*X42)+(VLOOKUP($Y$8,Prices[],2,FALSE)*Y42)+(VLOOKUP($Z$8,Prices[],2,FALSE)*Z42)+(VLOOKUP($AB$8,Prices[],2,FALSE)*AB42)+(VLOOKUP($O$8,Prices[],2,FALSE)*O42)+(VLOOKUP($P$8,Prices[],2,FALSE)*P42)+(VLOOKUP($Q$8,Prices[],2,FALSE)*Q42)+(VLOOKUP($R$8,Prices[],2,FALSE)*R42)+(VLOOKUP($AA$8,Prices[],2,FALSE)*AA42)+(VLOOKUP($S$8,Prices[],2,FALSE)*S42)</f>
        <v>0</v>
      </c>
      <c r="AE42" s="23">
        <f t="shared" si="5"/>
        <v>0</v>
      </c>
      <c r="AF42" s="164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23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3">
        <f t="shared" si="6"/>
        <v>0</v>
      </c>
      <c r="AW42" s="24" t="str">
        <f t="shared" si="7"/>
        <v xml:space="preserve"> </v>
      </c>
      <c r="AX42" s="24" t="str">
        <f>IFERROR(IF(VLOOKUP(C42,'Overdue Credits'!$A:$F,6,0)&gt;2,"High Risk Customer",IF(VLOOKUP(C42,'Overdue Credits'!$A:$F,6,0)&gt;0,"Medium Risk Customer","Low Risk Customer")),"Low Risk Customer")</f>
        <v>Low Risk Customer</v>
      </c>
    </row>
    <row r="43" spans="1:50" x14ac:dyDescent="0.35">
      <c r="A43" s="21">
        <v>35</v>
      </c>
      <c r="B43" s="189"/>
      <c r="C43" s="189"/>
      <c r="D43" s="189"/>
      <c r="E43" s="189"/>
      <c r="F43" s="131"/>
      <c r="G43" s="190">
        <f t="shared" si="4"/>
        <v>0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3">
        <f>(VLOOKUP($H$8,Prices[],2,FALSE)*H43)+(VLOOKUP($I$8,Prices[],2,FALSE)*I43)+(VLOOKUP($J$8,Prices[],2,FALSE)*J43)+(VLOOKUP($K$8,Prices[],2,FALSE)*K43)+(VLOOKUP($L$8,Prices[],2,FALSE)*L43)+(VLOOKUP($M$8,Prices[],2,FALSE)*M43)+(VLOOKUP($N$8,Prices[],2,FALSE)*N43)+(VLOOKUP($T$8,Prices[],2,FALSE)*T43)+(VLOOKUP($U$8,Prices[],2,FALSE)*U43)+(VLOOKUP($V$8,Prices[],2,FALSE)*V43)+(VLOOKUP($W$8,Prices[],2,FALSE)*W43)+(VLOOKUP($X$8,Prices[],2,FALSE)*X43)+(VLOOKUP($Y$8,Prices[],2,FALSE)*Y43)+(VLOOKUP($Z$8,Prices[],2,FALSE)*Z43)+(VLOOKUP($AB$8,Prices[],2,FALSE)*AB43)+(VLOOKUP($O$8,Prices[],2,FALSE)*O43)+(VLOOKUP($P$8,Prices[],2,FALSE)*P43)+(VLOOKUP($Q$8,Prices[],2,FALSE)*Q43)+(VLOOKUP($R$8,Prices[],2,FALSE)*R43)+(VLOOKUP($AA$8,Prices[],2,FALSE)*AA43)+(VLOOKUP($S$8,Prices[],2,FALSE)*S43)</f>
        <v>0</v>
      </c>
      <c r="AE43" s="23">
        <f t="shared" si="5"/>
        <v>0</v>
      </c>
      <c r="AF43" s="162"/>
      <c r="AG43" s="163"/>
      <c r="AH43" s="162"/>
      <c r="AI43" s="163"/>
      <c r="AJ43" s="163"/>
      <c r="AK43" s="163"/>
      <c r="AL43" s="163"/>
      <c r="AM43" s="163"/>
      <c r="AN43" s="163"/>
      <c r="AO43" s="163"/>
      <c r="AP43" s="163"/>
      <c r="AQ43" s="163"/>
      <c r="AR43" s="163"/>
      <c r="AS43" s="163"/>
      <c r="AT43" s="163"/>
      <c r="AU43" s="23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3">
        <f t="shared" si="6"/>
        <v>0</v>
      </c>
      <c r="AW43" s="24" t="str">
        <f t="shared" si="7"/>
        <v xml:space="preserve"> </v>
      </c>
      <c r="AX43" s="24" t="str">
        <f>IFERROR(IF(VLOOKUP(C43,'Overdue Credits'!$A:$F,6,0)&gt;2,"High Risk Customer",IF(VLOOKUP(C43,'Overdue Credits'!$A:$F,6,0)&gt;0,"Medium Risk Customer","Low Risk Customer")),"Low Risk Customer")</f>
        <v>Low Risk Customer</v>
      </c>
    </row>
    <row r="44" spans="1:50" x14ac:dyDescent="0.35">
      <c r="A44" s="21">
        <v>36</v>
      </c>
      <c r="B44" s="189"/>
      <c r="C44" s="189"/>
      <c r="D44" s="189"/>
      <c r="E44" s="189"/>
      <c r="F44" s="131"/>
      <c r="G44" s="190">
        <f t="shared" si="4"/>
        <v>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3">
        <f>(VLOOKUP($H$8,Prices[],2,FALSE)*H44)+(VLOOKUP($I$8,Prices[],2,FALSE)*I44)+(VLOOKUP($J$8,Prices[],2,FALSE)*J44)+(VLOOKUP($K$8,Prices[],2,FALSE)*K44)+(VLOOKUP($L$8,Prices[],2,FALSE)*L44)+(VLOOKUP($M$8,Prices[],2,FALSE)*M44)+(VLOOKUP($N$8,Prices[],2,FALSE)*N44)+(VLOOKUP($T$8,Prices[],2,FALSE)*T44)+(VLOOKUP($U$8,Prices[],2,FALSE)*U44)+(VLOOKUP($V$8,Prices[],2,FALSE)*V44)+(VLOOKUP($W$8,Prices[],2,FALSE)*W44)+(VLOOKUP($X$8,Prices[],2,FALSE)*X44)+(VLOOKUP($Y$8,Prices[],2,FALSE)*Y44)+(VLOOKUP($Z$8,Prices[],2,FALSE)*Z44)+(VLOOKUP($AB$8,Prices[],2,FALSE)*AB44)+(VLOOKUP($O$8,Prices[],2,FALSE)*O44)+(VLOOKUP($P$8,Prices[],2,FALSE)*P44)+(VLOOKUP($Q$8,Prices[],2,FALSE)*Q44)+(VLOOKUP($R$8,Prices[],2,FALSE)*R44)+(VLOOKUP($AA$8,Prices[],2,FALSE)*AA44)+(VLOOKUP($S$8,Prices[],2,FALSE)*S44)</f>
        <v>0</v>
      </c>
      <c r="AE44" s="23">
        <f t="shared" si="5"/>
        <v>0</v>
      </c>
      <c r="AF44" s="185"/>
      <c r="AG44" s="186"/>
      <c r="AH44" s="186"/>
      <c r="AI44" s="186"/>
      <c r="AJ44" s="186"/>
      <c r="AK44" s="186"/>
      <c r="AL44" s="186"/>
      <c r="AM44" s="186"/>
      <c r="AN44" s="186"/>
      <c r="AO44" s="186"/>
      <c r="AP44" s="186"/>
      <c r="AQ44" s="186"/>
      <c r="AR44" s="186"/>
      <c r="AS44" s="186"/>
      <c r="AT44" s="186"/>
      <c r="AU44" s="23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3">
        <f t="shared" si="6"/>
        <v>0</v>
      </c>
      <c r="AW44" s="24" t="str">
        <f t="shared" si="7"/>
        <v xml:space="preserve"> </v>
      </c>
      <c r="AX44" s="24" t="str">
        <f>IFERROR(IF(VLOOKUP(C44,'Overdue Credits'!$A:$F,6,0)&gt;2,"High Risk Customer",IF(VLOOKUP(C44,'Overdue Credits'!$A:$F,6,0)&gt;0,"Medium Risk Customer","Low Risk Customer")),"Low Risk Customer")</f>
        <v>Low Risk Customer</v>
      </c>
    </row>
    <row r="45" spans="1:50" x14ac:dyDescent="0.35">
      <c r="A45" s="21">
        <v>37</v>
      </c>
      <c r="B45" s="189"/>
      <c r="C45" s="191"/>
      <c r="D45" s="189"/>
      <c r="E45" s="132"/>
      <c r="F45" s="131"/>
      <c r="G45" s="190">
        <f t="shared" si="4"/>
        <v>0</v>
      </c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66"/>
      <c r="AC45" s="23">
        <f>(VLOOKUP($H$8,Prices[],2,FALSE)*H45)+(VLOOKUP($I$8,Prices[],2,FALSE)*I45)+(VLOOKUP($J$8,Prices[],2,FALSE)*J45)+(VLOOKUP($K$8,Prices[],2,FALSE)*K45)+(VLOOKUP($L$8,Prices[],2,FALSE)*L45)+(VLOOKUP($M$8,Prices[],2,FALSE)*M45)+(VLOOKUP($N$8,Prices[],2,FALSE)*N45)+(VLOOKUP($T$8,Prices[],2,FALSE)*T45)+(VLOOKUP($U$8,Prices[],2,FALSE)*U45)+(VLOOKUP($V$8,Prices[],2,FALSE)*V45)+(VLOOKUP($W$8,Prices[],2,FALSE)*W45)+(VLOOKUP($X$8,Prices[],2,FALSE)*X45)+(VLOOKUP($Y$8,Prices[],2,FALSE)*Y45)+(VLOOKUP($Z$8,Prices[],2,FALSE)*Z45)+(VLOOKUP($AB$8,Prices[],2,FALSE)*AB45)+(VLOOKUP($O$8,Prices[],2,FALSE)*O45)+(VLOOKUP($P$8,Prices[],2,FALSE)*P45)+(VLOOKUP($Q$8,Prices[],2,FALSE)*Q45)+(VLOOKUP($R$8,Prices[],2,FALSE)*R45)+(VLOOKUP($AA$8,Prices[],2,FALSE)*AA45)+(VLOOKUP($S$8,Prices[],2,FALSE)*S45)</f>
        <v>0</v>
      </c>
      <c r="AE45" s="23">
        <f t="shared" si="5"/>
        <v>0</v>
      </c>
      <c r="AF45" s="185"/>
      <c r="AG45" s="186"/>
      <c r="AH45" s="186"/>
      <c r="AI45" s="186"/>
      <c r="AJ45" s="186"/>
      <c r="AK45" s="186"/>
      <c r="AL45" s="186"/>
      <c r="AM45" s="186"/>
      <c r="AN45" s="186"/>
      <c r="AO45" s="186"/>
      <c r="AP45" s="186"/>
      <c r="AQ45" s="186"/>
      <c r="AR45" s="186"/>
      <c r="AS45" s="186"/>
      <c r="AT45" s="186"/>
      <c r="AU45" s="23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3">
        <f t="shared" si="6"/>
        <v>0</v>
      </c>
      <c r="AW45" s="24" t="str">
        <f t="shared" si="7"/>
        <v xml:space="preserve"> </v>
      </c>
      <c r="AX45" s="24" t="str">
        <f>IFERROR(IF(VLOOKUP(C45,'Overdue Credits'!$A:$F,6,0)&gt;2,"High Risk Customer",IF(VLOOKUP(C45,'Overdue Credits'!$A:$F,6,0)&gt;0,"Medium Risk Customer","Low Risk Customer")),"Low Risk Customer")</f>
        <v>Low Risk Customer</v>
      </c>
    </row>
    <row r="46" spans="1:50" x14ac:dyDescent="0.35">
      <c r="A46" s="21">
        <v>38</v>
      </c>
      <c r="B46" s="122"/>
      <c r="C46" s="122"/>
      <c r="D46" s="122"/>
      <c r="E46" s="122"/>
      <c r="F46" s="131"/>
      <c r="G46" s="190">
        <f t="shared" si="4"/>
        <v>0</v>
      </c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23">
        <f>(VLOOKUP($H$8,Prices[],2,FALSE)*H46)+(VLOOKUP($I$8,Prices[],2,FALSE)*I46)+(VLOOKUP($J$8,Prices[],2,FALSE)*J46)+(VLOOKUP($K$8,Prices[],2,FALSE)*K46)+(VLOOKUP($L$8,Prices[],2,FALSE)*L46)+(VLOOKUP($M$8,Prices[],2,FALSE)*M46)+(VLOOKUP($N$8,Prices[],2,FALSE)*N46)+(VLOOKUP($T$8,Prices[],2,FALSE)*T46)+(VLOOKUP($U$8,Prices[],2,FALSE)*U46)+(VLOOKUP($V$8,Prices[],2,FALSE)*V46)+(VLOOKUP($W$8,Prices[],2,FALSE)*W46)+(VLOOKUP($X$8,Prices[],2,FALSE)*X46)+(VLOOKUP($Y$8,Prices[],2,FALSE)*Y46)+(VLOOKUP($Z$8,Prices[],2,FALSE)*Z46)+(VLOOKUP($AB$8,Prices[],2,FALSE)*AB46)+(VLOOKUP($O$8,Prices[],2,FALSE)*O46)+(VLOOKUP($P$8,Prices[],2,FALSE)*P46)+(VLOOKUP($Q$8,Prices[],2,FALSE)*Q46)+(VLOOKUP($R$8,Prices[],2,FALSE)*R46)+(VLOOKUP($AA$8,Prices[],2,FALSE)*AA46)+(VLOOKUP($S$8,Prices[],2,FALSE)*S46)</f>
        <v>0</v>
      </c>
      <c r="AE46" s="23">
        <f t="shared" si="5"/>
        <v>0</v>
      </c>
      <c r="AF46" s="164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23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3">
        <f t="shared" si="6"/>
        <v>0</v>
      </c>
      <c r="AW46" s="24" t="str">
        <f t="shared" si="7"/>
        <v xml:space="preserve"> </v>
      </c>
      <c r="AX46" s="24" t="str">
        <f>IFERROR(IF(VLOOKUP(C46,'Overdue Credits'!$A:$F,6,0)&gt;2,"High Risk Customer",IF(VLOOKUP(C46,'Overdue Credits'!$A:$F,6,0)&gt;0,"Medium Risk Customer","Low Risk Customer")),"Low Risk Customer")</f>
        <v>Low Risk Customer</v>
      </c>
    </row>
    <row r="47" spans="1:50" x14ac:dyDescent="0.35">
      <c r="A47" s="21">
        <v>39</v>
      </c>
      <c r="B47" s="122"/>
      <c r="C47" s="122"/>
      <c r="D47" s="122"/>
      <c r="E47" s="122"/>
      <c r="F47" s="131"/>
      <c r="G47" s="190">
        <f t="shared" si="4"/>
        <v>0</v>
      </c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168"/>
      <c r="Y47" s="168"/>
      <c r="Z47" s="168"/>
      <c r="AA47" s="167"/>
      <c r="AB47" s="99"/>
      <c r="AC47" s="23">
        <f>(VLOOKUP($H$8,Prices[],2,FALSE)*H47)+(VLOOKUP($I$8,Prices[],2,FALSE)*I47)+(VLOOKUP($J$8,Prices[],2,FALSE)*J47)+(VLOOKUP($K$8,Prices[],2,FALSE)*K47)+(VLOOKUP($L$8,Prices[],2,FALSE)*L47)+(VLOOKUP($M$8,Prices[],2,FALSE)*M47)+(VLOOKUP($N$8,Prices[],2,FALSE)*N47)+(VLOOKUP($T$8,Prices[],2,FALSE)*T47)+(VLOOKUP($U$8,Prices[],2,FALSE)*U47)+(VLOOKUP($V$8,Prices[],2,FALSE)*V47)+(VLOOKUP($W$8,Prices[],2,FALSE)*W47)+(VLOOKUP($X$8,Prices[],2,FALSE)*X47)+(VLOOKUP($Y$8,Prices[],2,FALSE)*Y47)+(VLOOKUP($Z$8,Prices[],2,FALSE)*Z47)+(VLOOKUP($AB$8,Prices[],2,FALSE)*AB47)+(VLOOKUP($O$8,Prices[],2,FALSE)*O47)+(VLOOKUP($P$8,Prices[],2,FALSE)*P47)+(VLOOKUP($Q$8,Prices[],2,FALSE)*Q47)+(VLOOKUP($R$8,Prices[],2,FALSE)*R47)+(VLOOKUP($AA$8,Prices[],2,FALSE)*AA47)+(VLOOKUP($S$8,Prices[],2,FALSE)*S47)</f>
        <v>0</v>
      </c>
      <c r="AE47" s="23">
        <f t="shared" si="5"/>
        <v>0</v>
      </c>
      <c r="AF47" s="164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23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3">
        <f t="shared" si="6"/>
        <v>0</v>
      </c>
      <c r="AW47" s="24" t="str">
        <f t="shared" si="7"/>
        <v xml:space="preserve"> </v>
      </c>
      <c r="AX47" s="24" t="str">
        <f>IFERROR(IF(VLOOKUP(C47,'Overdue Credits'!$A:$F,6,0)&gt;2,"High Risk Customer",IF(VLOOKUP(C47,'Overdue Credits'!$A:$F,6,0)&gt;0,"Medium Risk Customer","Low Risk Customer")),"Low Risk Customer")</f>
        <v>Low Risk Customer</v>
      </c>
    </row>
    <row r="48" spans="1:50" x14ac:dyDescent="0.35">
      <c r="A48" s="21">
        <v>40</v>
      </c>
      <c r="B48" s="121"/>
      <c r="C48" s="189"/>
      <c r="D48" s="189"/>
      <c r="E48" s="189"/>
      <c r="F48" s="131"/>
      <c r="G48" s="190">
        <f t="shared" si="4"/>
        <v>0</v>
      </c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73"/>
      <c r="AB48" s="73"/>
      <c r="AC48" s="23">
        <f>(VLOOKUP($H$8,Prices[],2,FALSE)*H48)+(VLOOKUP($I$8,Prices[],2,FALSE)*I48)+(VLOOKUP($J$8,Prices[],2,FALSE)*J48)+(VLOOKUP($K$8,Prices[],2,FALSE)*K48)+(VLOOKUP($L$8,Prices[],2,FALSE)*L48)+(VLOOKUP($M$8,Prices[],2,FALSE)*M48)+(VLOOKUP($N$8,Prices[],2,FALSE)*N48)+(VLOOKUP($T$8,Prices[],2,FALSE)*T48)+(VLOOKUP($U$8,Prices[],2,FALSE)*U48)+(VLOOKUP($V$8,Prices[],2,FALSE)*V48)+(VLOOKUP($W$8,Prices[],2,FALSE)*W48)+(VLOOKUP($X$8,Prices[],2,FALSE)*X48)+(VLOOKUP($Y$8,Prices[],2,FALSE)*Y48)+(VLOOKUP($Z$8,Prices[],2,FALSE)*Z48)+(VLOOKUP($AB$8,Prices[],2,FALSE)*AB48)+(VLOOKUP($O$8,Prices[],2,FALSE)*O48)+(VLOOKUP($P$8,Prices[],2,FALSE)*P48)+(VLOOKUP($Q$8,Prices[],2,FALSE)*Q48)+(VLOOKUP($R$8,Prices[],2,FALSE)*R48)+(VLOOKUP($AA$8,Prices[],2,FALSE)*AA48)+(VLOOKUP($S$8,Prices[],2,FALSE)*S48)</f>
        <v>0</v>
      </c>
      <c r="AE48" s="23">
        <f t="shared" si="5"/>
        <v>0</v>
      </c>
      <c r="AF48" s="162"/>
      <c r="AG48" s="163"/>
      <c r="AH48" s="162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23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3">
        <f t="shared" si="6"/>
        <v>0</v>
      </c>
      <c r="AW48" s="24" t="str">
        <f t="shared" si="7"/>
        <v xml:space="preserve"> </v>
      </c>
      <c r="AX48" s="24" t="str">
        <f>IFERROR(IF(VLOOKUP(C48,'Overdue Credits'!$A:$F,6,0)&gt;2,"High Risk Customer",IF(VLOOKUP(C48,'Overdue Credits'!$A:$F,6,0)&gt;0,"Medium Risk Customer","Low Risk Customer")),"Low Risk Customer")</f>
        <v>Low Risk Customer</v>
      </c>
    </row>
    <row r="49" spans="1:50" x14ac:dyDescent="0.35">
      <c r="A49" s="21">
        <v>41</v>
      </c>
      <c r="B49" s="121"/>
      <c r="C49" s="189"/>
      <c r="D49" s="189"/>
      <c r="E49" s="189"/>
      <c r="F49" s="131"/>
      <c r="G49" s="190">
        <f t="shared" si="4"/>
        <v>0</v>
      </c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6"/>
      <c r="AA49" s="166"/>
      <c r="AB49" s="29"/>
      <c r="AC49" s="23">
        <f>(VLOOKUP($H$8,Prices[],2,FALSE)*H49)+(VLOOKUP($I$8,Prices[],2,FALSE)*I49)+(VLOOKUP($J$8,Prices[],2,FALSE)*J49)+(VLOOKUP($K$8,Prices[],2,FALSE)*K49)+(VLOOKUP($L$8,Prices[],2,FALSE)*L49)+(VLOOKUP($M$8,Prices[],2,FALSE)*M49)+(VLOOKUP($N$8,Prices[],2,FALSE)*N49)+(VLOOKUP($T$8,Prices[],2,FALSE)*T49)+(VLOOKUP($U$8,Prices[],2,FALSE)*U49)+(VLOOKUP($V$8,Prices[],2,FALSE)*V49)+(VLOOKUP($W$8,Prices[],2,FALSE)*W49)+(VLOOKUP($X$8,Prices[],2,FALSE)*X49)+(VLOOKUP($Y$8,Prices[],2,FALSE)*Y49)+(VLOOKUP($Z$8,Prices[],2,FALSE)*Z49)+(VLOOKUP($AB$8,Prices[],2,FALSE)*AB49)+(VLOOKUP($O$8,Prices[],2,FALSE)*O49)+(VLOOKUP($P$8,Prices[],2,FALSE)*P49)+(VLOOKUP($Q$8,Prices[],2,FALSE)*Q49)+(VLOOKUP($R$8,Prices[],2,FALSE)*R49)+(VLOOKUP($AA$8,Prices[],2,FALSE)*AA49)+(VLOOKUP($S$8,Prices[],2,FALSE)*S49)</f>
        <v>0</v>
      </c>
      <c r="AE49" s="23">
        <f t="shared" si="5"/>
        <v>0</v>
      </c>
      <c r="AF49" s="164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23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3">
        <f t="shared" si="6"/>
        <v>0</v>
      </c>
      <c r="AW49" s="24" t="str">
        <f t="shared" si="7"/>
        <v xml:space="preserve"> </v>
      </c>
      <c r="AX49" s="24" t="str">
        <f>IFERROR(IF(VLOOKUP(C49,'Overdue Credits'!$A:$F,6,0)&gt;2,"High Risk Customer",IF(VLOOKUP(C49,'Overdue Credits'!$A:$F,6,0)&gt;0,"Medium Risk Customer","Low Risk Customer")),"Low Risk Customer")</f>
        <v>Low Risk Customer</v>
      </c>
    </row>
    <row r="50" spans="1:50" x14ac:dyDescent="0.35">
      <c r="A50" s="21">
        <v>42</v>
      </c>
      <c r="B50" s="121"/>
      <c r="C50" s="189"/>
      <c r="D50" s="189"/>
      <c r="E50" s="189"/>
      <c r="F50" s="131"/>
      <c r="G50" s="190">
        <f t="shared" si="4"/>
        <v>0</v>
      </c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166"/>
      <c r="Z50" s="166"/>
      <c r="AA50" s="166"/>
      <c r="AB50" s="166"/>
      <c r="AC50" s="23">
        <f>(VLOOKUP($H$8,Prices[],2,FALSE)*H50)+(VLOOKUP($I$8,Prices[],2,FALSE)*I50)+(VLOOKUP($J$8,Prices[],2,FALSE)*J50)+(VLOOKUP($K$8,Prices[],2,FALSE)*K50)+(VLOOKUP($L$8,Prices[],2,FALSE)*L50)+(VLOOKUP($M$8,Prices[],2,FALSE)*M50)+(VLOOKUP($N$8,Prices[],2,FALSE)*N50)+(VLOOKUP($T$8,Prices[],2,FALSE)*T50)+(VLOOKUP($U$8,Prices[],2,FALSE)*U50)+(VLOOKUP($V$8,Prices[],2,FALSE)*V50)+(VLOOKUP($W$8,Prices[],2,FALSE)*W50)+(VLOOKUP($X$8,Prices[],2,FALSE)*X50)+(VLOOKUP($Y$8,Prices[],2,FALSE)*Y50)+(VLOOKUP($Z$8,Prices[],2,FALSE)*Z50)+(VLOOKUP($AB$8,Prices[],2,FALSE)*AB50)+(VLOOKUP($O$8,Prices[],2,FALSE)*O50)+(VLOOKUP($P$8,Prices[],2,FALSE)*P50)+(VLOOKUP($Q$8,Prices[],2,FALSE)*Q50)+(VLOOKUP($R$8,Prices[],2,FALSE)*R50)+(VLOOKUP($AA$8,Prices[],2,FALSE)*AA50)+(VLOOKUP($S$8,Prices[],2,FALSE)*S50)</f>
        <v>0</v>
      </c>
      <c r="AE50" s="23">
        <f t="shared" si="5"/>
        <v>0</v>
      </c>
      <c r="AF50" s="164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23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3">
        <f t="shared" si="6"/>
        <v>0</v>
      </c>
      <c r="AW50" s="24" t="str">
        <f t="shared" si="7"/>
        <v xml:space="preserve"> </v>
      </c>
      <c r="AX50" s="24" t="str">
        <f>IFERROR(IF(VLOOKUP(C50,'Overdue Credits'!$A:$F,6,0)&gt;2,"High Risk Customer",IF(VLOOKUP(C50,'Overdue Credits'!$A:$F,6,0)&gt;0,"Medium Risk Customer","Low Risk Customer")),"Low Risk Customer")</f>
        <v>Low Risk Customer</v>
      </c>
    </row>
    <row r="51" spans="1:50" x14ac:dyDescent="0.35">
      <c r="A51" s="21">
        <v>43</v>
      </c>
      <c r="B51" s="121"/>
      <c r="C51" s="203"/>
      <c r="D51" s="189"/>
      <c r="E51" s="202"/>
      <c r="F51" s="131"/>
      <c r="G51" s="190">
        <f t="shared" si="4"/>
        <v>0</v>
      </c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166"/>
      <c r="Z51" s="72"/>
      <c r="AA51" s="72"/>
      <c r="AB51" s="72"/>
      <c r="AC51" s="23">
        <f>(VLOOKUP($H$8,Prices[],2,FALSE)*H51)+(VLOOKUP($I$8,Prices[],2,FALSE)*I51)+(VLOOKUP($J$8,Prices[],2,FALSE)*J51)+(VLOOKUP($K$8,Prices[],2,FALSE)*K51)+(VLOOKUP($L$8,Prices[],2,FALSE)*L51)+(VLOOKUP($M$8,Prices[],2,FALSE)*M51)+(VLOOKUP($N$8,Prices[],2,FALSE)*N51)+(VLOOKUP($T$8,Prices[],2,FALSE)*T51)+(VLOOKUP($U$8,Prices[],2,FALSE)*U51)+(VLOOKUP($V$8,Prices[],2,FALSE)*V51)+(VLOOKUP($W$8,Prices[],2,FALSE)*W51)+(VLOOKUP($X$8,Prices[],2,FALSE)*X51)+(VLOOKUP($Y$8,Prices[],2,FALSE)*Y51)+(VLOOKUP($Z$8,Prices[],2,FALSE)*Z51)+(VLOOKUP($AB$8,Prices[],2,FALSE)*AB51)+(VLOOKUP($O$8,Prices[],2,FALSE)*O51)+(VLOOKUP($P$8,Prices[],2,FALSE)*P51)+(VLOOKUP($Q$8,Prices[],2,FALSE)*Q51)+(VLOOKUP($R$8,Prices[],2,FALSE)*R51)+(VLOOKUP($AA$8,Prices[],2,FALSE)*AA51)+(VLOOKUP($S$8,Prices[],2,FALSE)*S51)</f>
        <v>0</v>
      </c>
      <c r="AE51" s="23">
        <f t="shared" si="5"/>
        <v>0</v>
      </c>
      <c r="AF51" s="164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65"/>
      <c r="AS51" s="165"/>
      <c r="AT51" s="165"/>
      <c r="AU51" s="23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3">
        <f t="shared" si="6"/>
        <v>0</v>
      </c>
      <c r="AW51" s="24" t="str">
        <f t="shared" si="7"/>
        <v xml:space="preserve"> </v>
      </c>
      <c r="AX51" s="24" t="str">
        <f>IFERROR(IF(VLOOKUP(C51,'Overdue Credits'!$A:$F,6,0)&gt;2,"High Risk Customer",IF(VLOOKUP(C51,'Overdue Credits'!$A:$F,6,0)&gt;0,"Medium Risk Customer","Low Risk Customer")),"Low Risk Customer")</f>
        <v>Low Risk Customer</v>
      </c>
    </row>
    <row r="52" spans="1:50" x14ac:dyDescent="0.35">
      <c r="A52" s="21">
        <v>44</v>
      </c>
      <c r="B52" s="121"/>
      <c r="C52" s="121"/>
      <c r="D52" s="121"/>
      <c r="E52" s="121"/>
      <c r="F52" s="131"/>
      <c r="G52" s="190">
        <f t="shared" si="4"/>
        <v>0</v>
      </c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168"/>
      <c r="Z52" s="168"/>
      <c r="AA52" s="167"/>
      <c r="AB52" s="99"/>
      <c r="AC52" s="23">
        <f>(VLOOKUP($H$8,Prices[],2,FALSE)*H52)+(VLOOKUP($I$8,Prices[],2,FALSE)*I52)+(VLOOKUP($J$8,Prices[],2,FALSE)*J52)+(VLOOKUP($K$8,Prices[],2,FALSE)*K52)+(VLOOKUP($L$8,Prices[],2,FALSE)*L52)+(VLOOKUP($M$8,Prices[],2,FALSE)*M52)+(VLOOKUP($N$8,Prices[],2,FALSE)*N52)+(VLOOKUP($T$8,Prices[],2,FALSE)*T52)+(VLOOKUP($U$8,Prices[],2,FALSE)*U52)+(VLOOKUP($V$8,Prices[],2,FALSE)*V52)+(VLOOKUP($W$8,Prices[],2,FALSE)*W52)+(VLOOKUP($X$8,Prices[],2,FALSE)*X52)+(VLOOKUP($Y$8,Prices[],2,FALSE)*Y52)+(VLOOKUP($Z$8,Prices[],2,FALSE)*Z52)+(VLOOKUP($AB$8,Prices[],2,FALSE)*AB52)+(VLOOKUP($O$8,Prices[],2,FALSE)*O52)+(VLOOKUP($P$8,Prices[],2,FALSE)*P52)+(VLOOKUP($Q$8,Prices[],2,FALSE)*Q52)+(VLOOKUP($R$8,Prices[],2,FALSE)*R52)+(VLOOKUP($AA$8,Prices[],2,FALSE)*AA52)+(VLOOKUP($S$8,Prices[],2,FALSE)*S52)</f>
        <v>0</v>
      </c>
      <c r="AE52" s="23">
        <f t="shared" si="5"/>
        <v>0</v>
      </c>
      <c r="AF52" s="164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23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3">
        <f t="shared" si="6"/>
        <v>0</v>
      </c>
      <c r="AW52" s="24" t="str">
        <f t="shared" si="7"/>
        <v xml:space="preserve"> </v>
      </c>
      <c r="AX52" s="24" t="str">
        <f>IFERROR(IF(VLOOKUP(C52,'Overdue Credits'!$A:$F,6,0)&gt;2,"High Risk Customer",IF(VLOOKUP(C52,'Overdue Credits'!$A:$F,6,0)&gt;0,"Medium Risk Customer","Low Risk Customer")),"Low Risk Customer")</f>
        <v>Low Risk Customer</v>
      </c>
    </row>
    <row r="53" spans="1:50" x14ac:dyDescent="0.35">
      <c r="A53" s="21">
        <v>45</v>
      </c>
      <c r="B53" s="121"/>
      <c r="C53" s="121"/>
      <c r="D53" s="121"/>
      <c r="E53" s="121"/>
      <c r="F53" s="131"/>
      <c r="G53" s="190">
        <f t="shared" si="4"/>
        <v>0</v>
      </c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00"/>
      <c r="AB53" s="167"/>
      <c r="AC53" s="23">
        <f>(VLOOKUP($H$8,Prices[],2,FALSE)*H53)+(VLOOKUP($I$8,Prices[],2,FALSE)*I53)+(VLOOKUP($J$8,Prices[],2,FALSE)*J53)+(VLOOKUP($K$8,Prices[],2,FALSE)*K53)+(VLOOKUP($L$8,Prices[],2,FALSE)*L53)+(VLOOKUP($M$8,Prices[],2,FALSE)*M53)+(VLOOKUP($N$8,Prices[],2,FALSE)*N53)+(VLOOKUP($T$8,Prices[],2,FALSE)*T53)+(VLOOKUP($U$8,Prices[],2,FALSE)*U53)+(VLOOKUP($V$8,Prices[],2,FALSE)*V53)+(VLOOKUP($W$8,Prices[],2,FALSE)*W53)+(VLOOKUP($X$8,Prices[],2,FALSE)*X53)+(VLOOKUP($Y$8,Prices[],2,FALSE)*Y53)+(VLOOKUP($Z$8,Prices[],2,FALSE)*Z53)+(VLOOKUP($AB$8,Prices[],2,FALSE)*AB53)+(VLOOKUP($O$8,Prices[],2,FALSE)*O53)+(VLOOKUP($P$8,Prices[],2,FALSE)*P53)+(VLOOKUP($Q$8,Prices[],2,FALSE)*Q53)+(VLOOKUP($R$8,Prices[],2,FALSE)*R53)+(VLOOKUP($AA$8,Prices[],2,FALSE)*AA53)+(VLOOKUP($S$8,Prices[],2,FALSE)*S53)</f>
        <v>0</v>
      </c>
      <c r="AE53" s="23">
        <f t="shared" si="5"/>
        <v>0</v>
      </c>
      <c r="AF53" s="164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23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3">
        <f t="shared" si="6"/>
        <v>0</v>
      </c>
      <c r="AW53" s="24" t="str">
        <f t="shared" si="7"/>
        <v xml:space="preserve"> </v>
      </c>
      <c r="AX53" s="24" t="str">
        <f>IFERROR(IF(VLOOKUP(C53,'Overdue Credits'!$A:$F,6,0)&gt;2,"High Risk Customer",IF(VLOOKUP(C53,'Overdue Credits'!$A:$F,6,0)&gt;0,"Medium Risk Customer","Low Risk Customer")),"Low Risk Customer")</f>
        <v>Low Risk Customer</v>
      </c>
    </row>
    <row r="54" spans="1:50" x14ac:dyDescent="0.35">
      <c r="A54" s="21">
        <v>46</v>
      </c>
      <c r="B54" s="131"/>
      <c r="C54" s="131"/>
      <c r="D54" s="131"/>
      <c r="E54" s="204"/>
      <c r="F54" s="131"/>
      <c r="G54" s="190">
        <f t="shared" si="4"/>
        <v>0</v>
      </c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39"/>
      <c r="AB54" s="139"/>
      <c r="AC54" s="23">
        <f>(VLOOKUP($H$8,Prices[],2,FALSE)*H54)+(VLOOKUP($I$8,Prices[],2,FALSE)*I54)+(VLOOKUP($J$8,Prices[],2,FALSE)*J54)+(VLOOKUP($K$8,Prices[],2,FALSE)*K54)+(VLOOKUP($L$8,Prices[],2,FALSE)*L54)+(VLOOKUP($M$8,Prices[],2,FALSE)*M54)+(VLOOKUP($N$8,Prices[],2,FALSE)*N54)+(VLOOKUP($T$8,Prices[],2,FALSE)*T54)+(VLOOKUP($U$8,Prices[],2,FALSE)*U54)+(VLOOKUP($V$8,Prices[],2,FALSE)*V54)+(VLOOKUP($W$8,Prices[],2,FALSE)*W54)+(VLOOKUP($X$8,Prices[],2,FALSE)*X54)+(VLOOKUP($Y$8,Prices[],2,FALSE)*Y54)+(VLOOKUP($Z$8,Prices[],2,FALSE)*Z54)+(VLOOKUP($AB$8,Prices[],2,FALSE)*AB54)+(VLOOKUP($O$8,Prices[],2,FALSE)*O54)+(VLOOKUP($P$8,Prices[],2,FALSE)*P54)+(VLOOKUP($Q$8,Prices[],2,FALSE)*Q54)+(VLOOKUP($R$8,Prices[],2,FALSE)*R54)+(VLOOKUP($AA$8,Prices[],2,FALSE)*AA54)+(VLOOKUP($S$8,Prices[],2,FALSE)*S54)</f>
        <v>0</v>
      </c>
      <c r="AE54" s="23">
        <f t="shared" si="5"/>
        <v>0</v>
      </c>
      <c r="AF54" s="185"/>
      <c r="AG54" s="186"/>
      <c r="AH54" s="186"/>
      <c r="AI54" s="186"/>
      <c r="AJ54" s="186"/>
      <c r="AK54" s="186"/>
      <c r="AL54" s="186"/>
      <c r="AM54" s="186"/>
      <c r="AN54" s="186"/>
      <c r="AO54" s="186"/>
      <c r="AP54" s="186"/>
      <c r="AQ54" s="207"/>
      <c r="AR54" s="207"/>
      <c r="AS54" s="207"/>
      <c r="AT54" s="207"/>
      <c r="AU54" s="23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3">
        <f t="shared" si="6"/>
        <v>0</v>
      </c>
      <c r="AW54" s="24" t="str">
        <f t="shared" si="7"/>
        <v xml:space="preserve"> </v>
      </c>
      <c r="AX54" s="24" t="str">
        <f>IFERROR(IF(VLOOKUP(C54,'Overdue Credits'!$A:$F,6,0)&gt;2,"High Risk Customer",IF(VLOOKUP(C54,'Overdue Credits'!$A:$F,6,0)&gt;0,"Medium Risk Customer","Low Risk Customer")),"Low Risk Customer")</f>
        <v>Low Risk Customer</v>
      </c>
    </row>
    <row r="55" spans="1:50" x14ac:dyDescent="0.35">
      <c r="A55" s="21">
        <v>47</v>
      </c>
      <c r="B55" s="107"/>
      <c r="C55" s="108"/>
      <c r="D55" s="108"/>
      <c r="E55" s="108"/>
      <c r="F55" s="131"/>
      <c r="G55" s="190">
        <f t="shared" si="4"/>
        <v>0</v>
      </c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111"/>
      <c r="AB55" s="111"/>
      <c r="AC55" s="23">
        <f>(VLOOKUP($H$8,Prices[],2,FALSE)*H55)+(VLOOKUP($I$8,Prices[],2,FALSE)*I55)+(VLOOKUP($J$8,Prices[],2,FALSE)*J55)+(VLOOKUP($K$8,Prices[],2,FALSE)*K55)+(VLOOKUP($L$8,Prices[],2,FALSE)*L55)+(VLOOKUP($M$8,Prices[],2,FALSE)*M55)+(VLOOKUP($N$8,Prices[],2,FALSE)*N55)+(VLOOKUP($T$8,Prices[],2,FALSE)*T55)+(VLOOKUP($U$8,Prices[],2,FALSE)*U55)+(VLOOKUP($V$8,Prices[],2,FALSE)*V55)+(VLOOKUP($W$8,Prices[],2,FALSE)*W55)+(VLOOKUP($X$8,Prices[],2,FALSE)*X55)+(VLOOKUP($Y$8,Prices[],2,FALSE)*Y55)+(VLOOKUP($Z$8,Prices[],2,FALSE)*Z55)+(VLOOKUP($AB$8,Prices[],2,FALSE)*AB55)+(VLOOKUP($O$8,Prices[],2,FALSE)*O55)+(VLOOKUP($P$8,Prices[],2,FALSE)*P55)+(VLOOKUP($Q$8,Prices[],2,FALSE)*Q55)+(VLOOKUP($R$8,Prices[],2,FALSE)*R55)+(VLOOKUP($AA$8,Prices[],2,FALSE)*AA55)+(VLOOKUP($S$8,Prices[],2,FALSE)*S55)</f>
        <v>0</v>
      </c>
      <c r="AE55" s="23">
        <f t="shared" si="5"/>
        <v>0</v>
      </c>
      <c r="AF55" s="164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23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3">
        <f t="shared" si="6"/>
        <v>0</v>
      </c>
      <c r="AW55" s="24" t="str">
        <f t="shared" si="7"/>
        <v xml:space="preserve"> </v>
      </c>
      <c r="AX55" s="24" t="str">
        <f>IFERROR(IF(VLOOKUP(C55,'Overdue Credits'!$A:$F,6,0)&gt;2,"High Risk Customer",IF(VLOOKUP(C55,'Overdue Credits'!$A:$F,6,0)&gt;0,"Medium Risk Customer","Low Risk Customer")),"Low Risk Customer")</f>
        <v>Low Risk Customer</v>
      </c>
    </row>
    <row r="56" spans="1:50" x14ac:dyDescent="0.35">
      <c r="A56" s="21">
        <v>48</v>
      </c>
      <c r="B56" s="107"/>
      <c r="C56" s="108"/>
      <c r="D56" s="108"/>
      <c r="E56" s="108"/>
      <c r="F56" s="131"/>
      <c r="G56" s="190">
        <f t="shared" si="4"/>
        <v>0</v>
      </c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67"/>
      <c r="AB56" s="206"/>
      <c r="AC56" s="23">
        <f>(VLOOKUP($H$8,Prices[],2,FALSE)*H56)+(VLOOKUP($I$8,Prices[],2,FALSE)*I56)+(VLOOKUP($J$8,Prices[],2,FALSE)*J56)+(VLOOKUP($K$8,Prices[],2,FALSE)*K56)+(VLOOKUP($L$8,Prices[],2,FALSE)*L56)+(VLOOKUP($M$8,Prices[],2,FALSE)*M56)+(VLOOKUP($N$8,Prices[],2,FALSE)*N56)+(VLOOKUP($T$8,Prices[],2,FALSE)*T56)+(VLOOKUP($U$8,Prices[],2,FALSE)*U56)+(VLOOKUP($V$8,Prices[],2,FALSE)*V56)+(VLOOKUP($W$8,Prices[],2,FALSE)*W56)+(VLOOKUP($X$8,Prices[],2,FALSE)*X56)+(VLOOKUP($Y$8,Prices[],2,FALSE)*Y56)+(VLOOKUP($Z$8,Prices[],2,FALSE)*Z56)+(VLOOKUP($AB$8,Prices[],2,FALSE)*AB56)+(VLOOKUP($O$8,Prices[],2,FALSE)*O56)+(VLOOKUP($P$8,Prices[],2,FALSE)*P56)+(VLOOKUP($Q$8,Prices[],2,FALSE)*Q56)+(VLOOKUP($R$8,Prices[],2,FALSE)*R56)+(VLOOKUP($AA$8,Prices[],2,FALSE)*AA56)+(VLOOKUP($S$8,Prices[],2,FALSE)*S56)</f>
        <v>0</v>
      </c>
      <c r="AE56" s="23">
        <f t="shared" si="5"/>
        <v>0</v>
      </c>
      <c r="AF56" s="164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65"/>
      <c r="AS56" s="165"/>
      <c r="AT56" s="165"/>
      <c r="AU56" s="23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3">
        <f t="shared" si="6"/>
        <v>0</v>
      </c>
      <c r="AW56" s="24" t="str">
        <f t="shared" si="7"/>
        <v xml:space="preserve"> </v>
      </c>
      <c r="AX56" s="24" t="str">
        <f>IFERROR(IF(VLOOKUP(C56,'Overdue Credits'!$A:$F,6,0)&gt;2,"High Risk Customer",IF(VLOOKUP(C56,'Overdue Credits'!$A:$F,6,0)&gt;0,"Medium Risk Customer","Low Risk Customer")),"Low Risk Customer")</f>
        <v>Low Risk Customer</v>
      </c>
    </row>
    <row r="57" spans="1:50" x14ac:dyDescent="0.35">
      <c r="A57" s="21">
        <v>49</v>
      </c>
      <c r="B57" s="107"/>
      <c r="C57" s="108"/>
      <c r="D57" s="108"/>
      <c r="E57" s="108"/>
      <c r="F57" s="131"/>
      <c r="G57" s="190">
        <f t="shared" si="4"/>
        <v>0</v>
      </c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39"/>
      <c r="AA57" s="205"/>
      <c r="AB57" s="167"/>
      <c r="AC57" s="23">
        <f>(VLOOKUP($H$8,Prices[],2,FALSE)*H57)+(VLOOKUP($I$8,Prices[],2,FALSE)*I57)+(VLOOKUP($J$8,Prices[],2,FALSE)*J57)+(VLOOKUP($K$8,Prices[],2,FALSE)*K57)+(VLOOKUP($L$8,Prices[],2,FALSE)*L57)+(VLOOKUP($M$8,Prices[],2,FALSE)*M57)+(VLOOKUP($N$8,Prices[],2,FALSE)*N57)+(VLOOKUP($T$8,Prices[],2,FALSE)*T57)+(VLOOKUP($U$8,Prices[],2,FALSE)*U57)+(VLOOKUP($V$8,Prices[],2,FALSE)*V57)+(VLOOKUP($W$8,Prices[],2,FALSE)*W57)+(VLOOKUP($X$8,Prices[],2,FALSE)*X57)+(VLOOKUP($Y$8,Prices[],2,FALSE)*Y57)+(VLOOKUP($Z$8,Prices[],2,FALSE)*Z57)+(VLOOKUP($AB$8,Prices[],2,FALSE)*AB57)+(VLOOKUP($O$8,Prices[],2,FALSE)*O57)+(VLOOKUP($P$8,Prices[],2,FALSE)*P57)+(VLOOKUP($Q$8,Prices[],2,FALSE)*Q57)+(VLOOKUP($R$8,Prices[],2,FALSE)*R57)+(VLOOKUP($AA$8,Prices[],2,FALSE)*AA57)+(VLOOKUP($S$8,Prices[],2,FALSE)*S57)</f>
        <v>0</v>
      </c>
      <c r="AE57" s="23">
        <f t="shared" si="5"/>
        <v>0</v>
      </c>
      <c r="AF57" s="164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23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3">
        <f t="shared" si="6"/>
        <v>0</v>
      </c>
      <c r="AW57" s="24" t="str">
        <f t="shared" si="7"/>
        <v xml:space="preserve"> </v>
      </c>
      <c r="AX57" s="24" t="str">
        <f>IFERROR(IF(VLOOKUP(C57,'Overdue Credits'!$A:$F,6,0)&gt;2,"High Risk Customer",IF(VLOOKUP(C57,'Overdue Credits'!$A:$F,6,0)&gt;0,"Medium Risk Customer","Low Risk Customer")),"Low Risk Customer")</f>
        <v>Low Risk Customer</v>
      </c>
    </row>
    <row r="58" spans="1:50" x14ac:dyDescent="0.35">
      <c r="A58" s="21">
        <v>50</v>
      </c>
      <c r="B58" s="202"/>
      <c r="C58" s="189"/>
      <c r="D58" s="189"/>
      <c r="E58" s="189"/>
      <c r="F58" s="189"/>
      <c r="G58" s="190">
        <f t="shared" si="4"/>
        <v>0</v>
      </c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  <c r="V58" s="72"/>
      <c r="W58" s="72"/>
      <c r="X58" s="72"/>
      <c r="Y58" s="111"/>
      <c r="Z58" s="72"/>
      <c r="AA58" s="72"/>
      <c r="AB58" s="72"/>
      <c r="AC58" s="23">
        <f>(VLOOKUP($H$8,Prices[],2,FALSE)*H58)+(VLOOKUP($I$8,Prices[],2,FALSE)*I58)+(VLOOKUP($J$8,Prices[],2,FALSE)*J58)+(VLOOKUP($K$8,Prices[],2,FALSE)*K58)+(VLOOKUP($L$8,Prices[],2,FALSE)*L58)+(VLOOKUP($M$8,Prices[],2,FALSE)*M58)+(VLOOKUP($N$8,Prices[],2,FALSE)*N58)+(VLOOKUP($T$8,Prices[],2,FALSE)*T58)+(VLOOKUP($U$8,Prices[],2,FALSE)*U58)+(VLOOKUP($V$8,Prices[],2,FALSE)*V58)+(VLOOKUP($W$8,Prices[],2,FALSE)*W58)+(VLOOKUP($X$8,Prices[],2,FALSE)*X58)+(VLOOKUP($Y$8,Prices[],2,FALSE)*Y58)+(VLOOKUP($Z$8,Prices[],2,FALSE)*Z58)+(VLOOKUP($AB$8,Prices[],2,FALSE)*AB58)+(VLOOKUP($O$8,Prices[],2,FALSE)*O58)+(VLOOKUP($P$8,Prices[],2,FALSE)*P58)+(VLOOKUP($Q$8,Prices[],2,FALSE)*Q58)+(VLOOKUP($R$8,Prices[],2,FALSE)*R58)+(VLOOKUP($AA$8,Prices[],2,FALSE)*AA58)+(VLOOKUP($S$8,Prices[],2,FALSE)*S58)</f>
        <v>0</v>
      </c>
      <c r="AE58" s="23">
        <f t="shared" si="5"/>
        <v>0</v>
      </c>
      <c r="AF58" s="164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23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3">
        <f t="shared" si="6"/>
        <v>0</v>
      </c>
      <c r="AW58" s="24" t="str">
        <f t="shared" si="7"/>
        <v xml:space="preserve"> </v>
      </c>
      <c r="AX58" s="24" t="str">
        <f>IFERROR(IF(VLOOKUP(C58,'Overdue Credits'!$A:$F,6,0)&gt;2,"High Risk Customer",IF(VLOOKUP(C58,'Overdue Credits'!$A:$F,6,0)&gt;0,"Medium Risk Customer","Low Risk Customer")),"Low Risk Customer")</f>
        <v>Low Risk Customer</v>
      </c>
    </row>
    <row r="59" spans="1:50" x14ac:dyDescent="0.35">
      <c r="A59" s="21">
        <v>51</v>
      </c>
      <c r="B59" s="202"/>
      <c r="C59" s="202"/>
      <c r="D59" s="202"/>
      <c r="E59" s="202"/>
      <c r="F59" s="189"/>
      <c r="G59" s="190">
        <f t="shared" si="4"/>
        <v>0</v>
      </c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7"/>
      <c r="AB59" s="99"/>
      <c r="AC59" s="23">
        <f>(VLOOKUP($H$8,Prices[],2,FALSE)*H59)+(VLOOKUP($I$8,Prices[],2,FALSE)*I59)+(VLOOKUP($J$8,Prices[],2,FALSE)*J59)+(VLOOKUP($K$8,Prices[],2,FALSE)*K59)+(VLOOKUP($L$8,Prices[],2,FALSE)*L59)+(VLOOKUP($M$8,Prices[],2,FALSE)*M59)+(VLOOKUP($N$8,Prices[],2,FALSE)*N59)+(VLOOKUP($T$8,Prices[],2,FALSE)*T59)+(VLOOKUP($U$8,Prices[],2,FALSE)*U59)+(VLOOKUP($V$8,Prices[],2,FALSE)*V59)+(VLOOKUP($W$8,Prices[],2,FALSE)*W59)+(VLOOKUP($X$8,Prices[],2,FALSE)*X59)+(VLOOKUP($Y$8,Prices[],2,FALSE)*Y59)+(VLOOKUP($Z$8,Prices[],2,FALSE)*Z59)+(VLOOKUP($AB$8,Prices[],2,FALSE)*AB59)+(VLOOKUP($O$8,Prices[],2,FALSE)*O59)+(VLOOKUP($P$8,Prices[],2,FALSE)*P59)+(VLOOKUP($Q$8,Prices[],2,FALSE)*Q59)+(VLOOKUP($R$8,Prices[],2,FALSE)*R59)+(VLOOKUP($AA$8,Prices[],2,FALSE)*AA59)+(VLOOKUP($S$8,Prices[],2,FALSE)*S59)</f>
        <v>0</v>
      </c>
      <c r="AE59" s="23">
        <f t="shared" si="5"/>
        <v>0</v>
      </c>
      <c r="AF59" s="164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23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3">
        <f t="shared" si="6"/>
        <v>0</v>
      </c>
      <c r="AW59" s="24" t="str">
        <f t="shared" si="7"/>
        <v xml:space="preserve"> </v>
      </c>
      <c r="AX59" s="24" t="str">
        <f>IFERROR(IF(VLOOKUP(C59,'Overdue Credits'!$A:$F,6,0)&gt;2,"High Risk Customer",IF(VLOOKUP(C59,'Overdue Credits'!$A:$F,6,0)&gt;0,"Medium Risk Customer","Low Risk Customer")),"Low Risk Customer")</f>
        <v>Low Risk Customer</v>
      </c>
    </row>
    <row r="60" spans="1:50" x14ac:dyDescent="0.35">
      <c r="A60" s="21">
        <v>52</v>
      </c>
      <c r="B60" s="202"/>
      <c r="C60" s="202"/>
      <c r="D60" s="202"/>
      <c r="E60" s="202"/>
      <c r="F60" s="189"/>
      <c r="G60" s="190">
        <f t="shared" si="4"/>
        <v>0</v>
      </c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29"/>
      <c r="AB60" s="29"/>
      <c r="AC60" s="23">
        <f>(VLOOKUP($H$8,Prices[],2,FALSE)*H60)+(VLOOKUP($I$8,Prices[],2,FALSE)*I60)+(VLOOKUP($J$8,Prices[],2,FALSE)*J60)+(VLOOKUP($K$8,Prices[],2,FALSE)*K60)+(VLOOKUP($L$8,Prices[],2,FALSE)*L60)+(VLOOKUP($M$8,Prices[],2,FALSE)*M60)+(VLOOKUP($N$8,Prices[],2,FALSE)*N60)+(VLOOKUP($T$8,Prices[],2,FALSE)*T60)+(VLOOKUP($U$8,Prices[],2,FALSE)*U60)+(VLOOKUP($V$8,Prices[],2,FALSE)*V60)+(VLOOKUP($W$8,Prices[],2,FALSE)*W60)+(VLOOKUP($X$8,Prices[],2,FALSE)*X60)+(VLOOKUP($Y$8,Prices[],2,FALSE)*Y60)+(VLOOKUP($Z$8,Prices[],2,FALSE)*Z60)+(VLOOKUP($AB$8,Prices[],2,FALSE)*AB60)+(VLOOKUP($O$8,Prices[],2,FALSE)*O60)+(VLOOKUP($P$8,Prices[],2,FALSE)*P60)+(VLOOKUP($Q$8,Prices[],2,FALSE)*Q60)+(VLOOKUP($R$8,Prices[],2,FALSE)*R60)+(VLOOKUP($AA$8,Prices[],2,FALSE)*AA60)+(VLOOKUP($S$8,Prices[],2,FALSE)*S60)</f>
        <v>0</v>
      </c>
      <c r="AE60" s="23">
        <f t="shared" si="5"/>
        <v>0</v>
      </c>
      <c r="AF60" s="164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23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3">
        <f t="shared" si="6"/>
        <v>0</v>
      </c>
      <c r="AW60" s="24" t="str">
        <f t="shared" si="7"/>
        <v xml:space="preserve"> </v>
      </c>
      <c r="AX60" s="24" t="str">
        <f>IFERROR(IF(VLOOKUP(C60,'Overdue Credits'!$A:$F,6,0)&gt;2,"High Risk Customer",IF(VLOOKUP(C60,'Overdue Credits'!$A:$F,6,0)&gt;0,"Medium Risk Customer","Low Risk Customer")),"Low Risk Customer")</f>
        <v>Low Risk Customer</v>
      </c>
    </row>
    <row r="61" spans="1:50" x14ac:dyDescent="0.35">
      <c r="A61" s="21">
        <v>53</v>
      </c>
      <c r="B61" s="122"/>
      <c r="C61" s="122"/>
      <c r="D61" s="122"/>
      <c r="E61" s="122"/>
      <c r="F61" s="189"/>
      <c r="G61" s="190">
        <f t="shared" si="4"/>
        <v>0</v>
      </c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  <c r="Z61" s="167"/>
      <c r="AA61" s="167"/>
      <c r="AB61" s="166"/>
      <c r="AC61" s="23">
        <f>(VLOOKUP($H$8,Prices[],2,FALSE)*H61)+(VLOOKUP($I$8,Prices[],2,FALSE)*I61)+(VLOOKUP($J$8,Prices[],2,FALSE)*J61)+(VLOOKUP($K$8,Prices[],2,FALSE)*K61)+(VLOOKUP($L$8,Prices[],2,FALSE)*L61)+(VLOOKUP($M$8,Prices[],2,FALSE)*M61)+(VLOOKUP($N$8,Prices[],2,FALSE)*N61)+(VLOOKUP($T$8,Prices[],2,FALSE)*T61)+(VLOOKUP($U$8,Prices[],2,FALSE)*U61)+(VLOOKUP($V$8,Prices[],2,FALSE)*V61)+(VLOOKUP($W$8,Prices[],2,FALSE)*W61)+(VLOOKUP($X$8,Prices[],2,FALSE)*X61)+(VLOOKUP($Y$8,Prices[],2,FALSE)*Y61)+(VLOOKUP($Z$8,Prices[],2,FALSE)*Z61)+(VLOOKUP($AB$8,Prices[],2,FALSE)*AB61)+(VLOOKUP($O$8,Prices[],2,FALSE)*O61)+(VLOOKUP($P$8,Prices[],2,FALSE)*P61)+(VLOOKUP($Q$8,Prices[],2,FALSE)*Q61)+(VLOOKUP($R$8,Prices[],2,FALSE)*R61)+(VLOOKUP($AA$8,Prices[],2,FALSE)*AA61)+(VLOOKUP($S$8,Prices[],2,FALSE)*S61)</f>
        <v>0</v>
      </c>
      <c r="AE61" s="23">
        <f t="shared" si="5"/>
        <v>0</v>
      </c>
      <c r="AF61" s="164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23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3">
        <f t="shared" si="6"/>
        <v>0</v>
      </c>
      <c r="AW61" s="24" t="str">
        <f t="shared" si="7"/>
        <v xml:space="preserve"> </v>
      </c>
      <c r="AX61" s="24" t="str">
        <f>IFERROR(IF(VLOOKUP(C61,'Overdue Credits'!$A:$F,6,0)&gt;2,"High Risk Customer",IF(VLOOKUP(C61,'Overdue Credits'!$A:$F,6,0)&gt;0,"Medium Risk Customer","Low Risk Customer")),"Low Risk Customer")</f>
        <v>Low Risk Customer</v>
      </c>
    </row>
    <row r="62" spans="1:50" x14ac:dyDescent="0.35">
      <c r="A62" s="21">
        <v>54</v>
      </c>
      <c r="B62" s="122"/>
      <c r="C62" s="122"/>
      <c r="D62" s="122"/>
      <c r="E62" s="122"/>
      <c r="F62" s="189"/>
      <c r="G62" s="190">
        <f t="shared" si="4"/>
        <v>0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73"/>
      <c r="AB62" s="73"/>
      <c r="AC62" s="23">
        <f>(VLOOKUP($H$8,Prices[],2,FALSE)*H62)+(VLOOKUP($I$8,Prices[],2,FALSE)*I62)+(VLOOKUP($J$8,Prices[],2,FALSE)*J62)+(VLOOKUP($K$8,Prices[],2,FALSE)*K62)+(VLOOKUP($L$8,Prices[],2,FALSE)*L62)+(VLOOKUP($M$8,Prices[],2,FALSE)*M62)+(VLOOKUP($N$8,Prices[],2,FALSE)*N62)+(VLOOKUP($T$8,Prices[],2,FALSE)*T62)+(VLOOKUP($U$8,Prices[],2,FALSE)*U62)+(VLOOKUP($V$8,Prices[],2,FALSE)*V62)+(VLOOKUP($W$8,Prices[],2,FALSE)*W62)+(VLOOKUP($X$8,Prices[],2,FALSE)*X62)+(VLOOKUP($Y$8,Prices[],2,FALSE)*Y62)+(VLOOKUP($Z$8,Prices[],2,FALSE)*Z62)+(VLOOKUP($AB$8,Prices[],2,FALSE)*AB62)+(VLOOKUP($O$8,Prices[],2,FALSE)*O62)+(VLOOKUP($P$8,Prices[],2,FALSE)*P62)+(VLOOKUP($Q$8,Prices[],2,FALSE)*Q62)+(VLOOKUP($R$8,Prices[],2,FALSE)*R62)+(VLOOKUP($AA$8,Prices[],2,FALSE)*AA62)+(VLOOKUP($S$8,Prices[],2,FALSE)*S62)</f>
        <v>0</v>
      </c>
      <c r="AE62" s="23">
        <f t="shared" si="5"/>
        <v>0</v>
      </c>
      <c r="AF62" s="164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23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3">
        <f t="shared" si="6"/>
        <v>0</v>
      </c>
      <c r="AW62" s="24" t="str">
        <f t="shared" si="7"/>
        <v xml:space="preserve"> </v>
      </c>
      <c r="AX62" s="24" t="str">
        <f>IFERROR(IF(VLOOKUP(C62,'Overdue Credits'!$A:$F,6,0)&gt;2,"High Risk Customer",IF(VLOOKUP(C62,'Overdue Credits'!$A:$F,6,0)&gt;0,"Medium Risk Customer","Low Risk Customer")),"Low Risk Customer")</f>
        <v>Low Risk Customer</v>
      </c>
    </row>
    <row r="63" spans="1:50" x14ac:dyDescent="0.35">
      <c r="A63" s="21">
        <v>55</v>
      </c>
      <c r="B63" s="107"/>
      <c r="C63" s="107"/>
      <c r="D63" s="107"/>
      <c r="E63" s="107"/>
      <c r="F63" s="107"/>
      <c r="G63" s="190">
        <f t="shared" si="4"/>
        <v>0</v>
      </c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23">
        <f>(VLOOKUP($H$8,Prices[],2,FALSE)*H63)+(VLOOKUP($I$8,Prices[],2,FALSE)*I63)+(VLOOKUP($J$8,Prices[],2,FALSE)*J63)+(VLOOKUP($K$8,Prices[],2,FALSE)*K63)+(VLOOKUP($L$8,Prices[],2,FALSE)*L63)+(VLOOKUP($M$8,Prices[],2,FALSE)*M63)+(VLOOKUP($N$8,Prices[],2,FALSE)*N63)+(VLOOKUP($T$8,Prices[],2,FALSE)*T63)+(VLOOKUP($U$8,Prices[],2,FALSE)*U63)+(VLOOKUP($V$8,Prices[],2,FALSE)*V63)+(VLOOKUP($W$8,Prices[],2,FALSE)*W63)+(VLOOKUP($X$8,Prices[],2,FALSE)*X63)+(VLOOKUP($Y$8,Prices[],2,FALSE)*Y63)+(VLOOKUP($Z$8,Prices[],2,FALSE)*Z63)+(VLOOKUP($AB$8,Prices[],2,FALSE)*AB63)+(VLOOKUP($O$8,Prices[],2,FALSE)*O63)+(VLOOKUP($P$8,Prices[],2,FALSE)*P63)+(VLOOKUP($Q$8,Prices[],2,FALSE)*Q63)+(VLOOKUP($R$8,Prices[],2,FALSE)*R63)+(VLOOKUP($AA$8,Prices[],2,FALSE)*AA63)+(VLOOKUP($S$8,Prices[],2,FALSE)*S63)</f>
        <v>0</v>
      </c>
      <c r="AE63" s="23">
        <f t="shared" si="5"/>
        <v>0</v>
      </c>
      <c r="AF63" s="164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65"/>
      <c r="AS63" s="165"/>
      <c r="AT63" s="165"/>
      <c r="AU63" s="23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3">
        <f t="shared" si="6"/>
        <v>0</v>
      </c>
      <c r="AW63" s="24" t="str">
        <f t="shared" si="7"/>
        <v xml:space="preserve"> </v>
      </c>
      <c r="AX63" s="24" t="str">
        <f>IFERROR(IF(VLOOKUP(C63,'Overdue Credits'!$A:$F,6,0)&gt;2,"High Risk Customer",IF(VLOOKUP(C63,'Overdue Credits'!$A:$F,6,0)&gt;0,"Medium Risk Customer","Low Risk Customer")),"Low Risk Customer")</f>
        <v>Low Risk Customer</v>
      </c>
    </row>
  </sheetData>
  <sheetProtection autoFilter="0"/>
  <protectedRanges>
    <protectedRange sqref="H14:AB14" name="Range1_1"/>
    <protectedRange sqref="AB21" name="Range1_3_1_1"/>
    <protectedRange sqref="AB20" name="Range1_2_1_1"/>
    <protectedRange sqref="H20:AA20" name="Range1_2_2_3"/>
    <protectedRange sqref="AB22" name="Range1_2_1_3"/>
    <protectedRange sqref="AB23" name="Range1_2_1_3_1"/>
    <protectedRange sqref="AB24" name="Range1_2_1_2_1"/>
    <protectedRange sqref="AB26" name="Range1_2_1_2_2"/>
    <protectedRange sqref="AB37" name="Range1_1_1"/>
    <protectedRange sqref="AB35:AB36" name="Range1_3_2"/>
    <protectedRange sqref="AB31" name="Range1_2_1_7"/>
    <protectedRange sqref="AB32:AB33" name="Range1_2_1_2_3"/>
    <protectedRange sqref="AB34" name="Range1_2_2_5"/>
    <protectedRange sqref="H47:AB47" name="Range1_3_4"/>
    <protectedRange sqref="AB45" name="Range1_2_1_2_4"/>
    <protectedRange sqref="H45:AA45" name="Range1_2_7"/>
    <protectedRange sqref="V46" name="Range1_4_4"/>
    <protectedRange sqref="H46:U46 W46:AB46" name="Range1_2_2_6"/>
    <protectedRange sqref="H43:AB43" name="Range1_2_1_6_2"/>
    <protectedRange sqref="H44:AB44" name="Range1_2_1_7_1"/>
    <protectedRange sqref="AA48:AB48" name="Range1_2_1_6_3"/>
    <protectedRange sqref="H53:AB53" name="Range1_3_2_2"/>
    <protectedRange sqref="V52" name="Range1_4_3_1"/>
    <protectedRange sqref="H52:U52 W52:AB52" name="Range1_2_2_5_2"/>
    <protectedRange sqref="AA54:AB54" name="Range1_2_1_7_2"/>
    <protectedRange sqref="Z59:AB59" name="Range1_3_5"/>
    <protectedRange sqref="AB56:AB57" name="Range1_2_1_2_5"/>
    <protectedRange sqref="Z56:AA56" name="Range1"/>
    <protectedRange sqref="Z57:AA57" name="Range1_2_8"/>
    <protectedRange sqref="Z58:AB58" name="Range1_2_2_7"/>
    <protectedRange sqref="AA55:AB55" name="Range1_2_1_6_1_1"/>
    <protectedRange sqref="Y57" name="Range1_7_3"/>
    <protectedRange sqref="Y58" name="Range1_2_6_1"/>
    <protectedRange sqref="Y59" name="Range1_3_2_1_1"/>
    <protectedRange sqref="H60:AB60" name="Range1_3_4_1"/>
    <protectedRange sqref="AB25" name="Range1_2_1_2_6"/>
    <protectedRange sqref="AB13" name="Range1_2_1_1_1"/>
    <protectedRange sqref="H13:AA13" name="Range1_2_2_3_1"/>
    <protectedRange sqref="H26:AA26" name="Range1_1_2"/>
    <protectedRange sqref="H24:AA25" name="Range1_3"/>
    <protectedRange sqref="H23:AA23" name="Range1_2"/>
    <protectedRange sqref="AA21:AA22" name="Range1_2_1_3_1_1"/>
    <protectedRange sqref="Z33:AA33" name="Range1_1_3"/>
    <protectedRange sqref="Z32:AA32 Y31:AA31" name="Range1_3_1"/>
    <protectedRange sqref="Y30:AA30" name="Range1_2_1"/>
    <protectedRange sqref="AA28:AA29" name="Range1_2_1_3_1_1_1"/>
    <protectedRange sqref="H31:X31" name="Range1_3_1_2"/>
    <protectedRange sqref="H30:X30" name="Range1_2_2"/>
    <protectedRange sqref="H39:AA39" name="Range1_1_4"/>
    <protectedRange sqref="H37:AA38" name="Range1_3_3"/>
    <protectedRange sqref="H36:AA36" name="Range1_2_3"/>
    <protectedRange sqref="AA34:AA35" name="Range1_2_1_3_1_1_2"/>
  </protectedRanges>
  <mergeCells count="3">
    <mergeCell ref="B4:E5"/>
    <mergeCell ref="H4:AC5"/>
    <mergeCell ref="AE4:AX5"/>
  </mergeCells>
  <conditionalFormatting sqref="AY1:AY3 AY7 AW64:AW1048576 AW8:AW29">
    <cfRule type="cellIs" dxfId="45" priority="48" operator="equal">
      <formula>"Credit is above Limit. Requires HOTM approval"</formula>
    </cfRule>
    <cfRule type="cellIs" dxfId="44" priority="49" operator="equal">
      <formula>"Credit is within limit"</formula>
    </cfRule>
  </conditionalFormatting>
  <conditionalFormatting sqref="F2">
    <cfRule type="cellIs" dxfId="43" priority="47" operator="greaterThan">
      <formula>$F$1</formula>
    </cfRule>
  </conditionalFormatting>
  <conditionalFormatting sqref="AX8">
    <cfRule type="cellIs" dxfId="42" priority="45" operator="equal">
      <formula>"Credit is above Limit. Requires HOTM approval"</formula>
    </cfRule>
    <cfRule type="cellIs" dxfId="41" priority="46" operator="equal">
      <formula>"Credit is within limit"</formula>
    </cfRule>
  </conditionalFormatting>
  <conditionalFormatting sqref="AW30:AW37">
    <cfRule type="cellIs" dxfId="40" priority="29" operator="equal">
      <formula>"Credit is above Limit. Requires HOTM approval"</formula>
    </cfRule>
    <cfRule type="cellIs" dxfId="39" priority="30" operator="equal">
      <formula>"Credit is within limit"</formula>
    </cfRule>
  </conditionalFormatting>
  <conditionalFormatting sqref="AW38:AW43">
    <cfRule type="cellIs" dxfId="38" priority="24" operator="equal">
      <formula>"Credit is above Limit. Requires HOTM approval"</formula>
    </cfRule>
    <cfRule type="cellIs" dxfId="37" priority="25" operator="equal">
      <formula>"Credit is within limit"</formula>
    </cfRule>
  </conditionalFormatting>
  <conditionalFormatting sqref="AW44:AW47">
    <cfRule type="cellIs" dxfId="36" priority="19" operator="equal">
      <formula>"Credit is above Limit. Requires HOTM approval"</formula>
    </cfRule>
    <cfRule type="cellIs" dxfId="35" priority="20" operator="equal">
      <formula>"Credit is within limit"</formula>
    </cfRule>
  </conditionalFormatting>
  <conditionalFormatting sqref="AW48:AW52 AW63">
    <cfRule type="cellIs" dxfId="34" priority="14" operator="equal">
      <formula>"Credit is above Limit. Requires HOTM approval"</formula>
    </cfRule>
    <cfRule type="cellIs" dxfId="33" priority="15" operator="equal">
      <formula>"Credit is within limit"</formula>
    </cfRule>
  </conditionalFormatting>
  <conditionalFormatting sqref="AW58:AW62">
    <cfRule type="cellIs" dxfId="32" priority="9" operator="equal">
      <formula>"Credit is above Limit. Requires HOTM approval"</formula>
    </cfRule>
    <cfRule type="cellIs" dxfId="31" priority="10" operator="equal">
      <formula>"Credit is within limit"</formula>
    </cfRule>
  </conditionalFormatting>
  <conditionalFormatting sqref="AW53:AW57">
    <cfRule type="cellIs" dxfId="30" priority="4" operator="equal">
      <formula>"Credit is above Limit. Requires HOTM approval"</formula>
    </cfRule>
    <cfRule type="cellIs" dxfId="29" priority="5" operator="equal">
      <formula>"Credit is within limit"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2" operator="equal" id="{32FD2A29-A2A5-4AB5-BB1D-FB3D4F4E7C4E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43" operator="equal" id="{57B980EC-EEC5-4953-933B-10A1F4719626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44" operator="equal" id="{EB62A94A-B128-4FB3-AD67-4B4D66494DE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AX9:AX29</xm:sqref>
        </x14:conditionalFormatting>
        <x14:conditionalFormatting xmlns:xm="http://schemas.microsoft.com/office/excel/2006/main">
          <x14:cfRule type="cellIs" priority="26" operator="equal" id="{589A1AF4-D571-4FFF-89E6-8A4D417A15EC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7" operator="equal" id="{89FB6466-C9A8-440C-8D3A-6BCDBDCBB164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8" operator="equal" id="{36535EA0-E2F8-4553-9C1F-916DB268210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AX30:AX37</xm:sqref>
        </x14:conditionalFormatting>
        <x14:conditionalFormatting xmlns:xm="http://schemas.microsoft.com/office/excel/2006/main">
          <x14:cfRule type="cellIs" priority="21" operator="equal" id="{4DC9290D-8B4D-4EB4-A6C3-D0C92498AEE8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2" operator="equal" id="{6F780980-123B-422B-81A5-C4DC229AF9BC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23" operator="equal" id="{A5431FC7-4568-42C8-AAC1-32B2E068EDCB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AX38:AX43</xm:sqref>
        </x14:conditionalFormatting>
        <x14:conditionalFormatting xmlns:xm="http://schemas.microsoft.com/office/excel/2006/main">
          <x14:cfRule type="cellIs" priority="16" operator="equal" id="{066190DB-3AEF-4B72-99EF-99F953E85E22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7" operator="equal" id="{FA3886B6-B0F4-4CF7-A4E2-1F81D3B11AB1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8" operator="equal" id="{5BF8E158-C8F7-46F2-B675-52ABFD2C14F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AX44:AX47</xm:sqref>
        </x14:conditionalFormatting>
        <x14:conditionalFormatting xmlns:xm="http://schemas.microsoft.com/office/excel/2006/main">
          <x14:cfRule type="cellIs" priority="11" operator="equal" id="{796BE5F7-B479-460E-9951-6FF855F6A9A6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12" operator="equal" id="{D0C688E5-6209-447F-9F3A-252896CFEB10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13" operator="equal" id="{56B2F34D-D908-4E5E-A9C7-A1FDA80E643F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AX48:AX52 AX63</xm:sqref>
        </x14:conditionalFormatting>
        <x14:conditionalFormatting xmlns:xm="http://schemas.microsoft.com/office/excel/2006/main">
          <x14:cfRule type="cellIs" priority="6" operator="equal" id="{FEE0AD06-DD5D-462A-852B-6770317DEBE3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7" operator="equal" id="{CD478E91-A949-468C-ADA7-53EE0917C14F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301BB69F-A1FC-47D5-943A-D59DD44BFB02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AX58:AX62</xm:sqref>
        </x14:conditionalFormatting>
        <x14:conditionalFormatting xmlns:xm="http://schemas.microsoft.com/office/excel/2006/main">
          <x14:cfRule type="cellIs" priority="1" operator="equal" id="{8B4110AA-E758-4844-B46C-9EF77B42D27F}">
            <xm:f>'Overdue Credits'!$I$4</xm:f>
            <x14:dxf>
              <fill>
                <patternFill>
                  <bgColor rgb="FF92D050"/>
                </patternFill>
              </fill>
            </x14:dxf>
          </x14:cfRule>
          <x14:cfRule type="cellIs" priority="2" operator="equal" id="{50BFAB98-4965-4ED4-9CB1-E92DBD5DB6BA}">
            <xm:f>'Overdue Credits'!$I$3</xm:f>
            <x14:dxf>
              <fill>
                <patternFill>
                  <bgColor rgb="FFFFC000"/>
                </patternFill>
              </fill>
            </x14:dxf>
          </x14:cfRule>
          <x14:cfRule type="cellIs" priority="3" operator="equal" id="{C04E4F7F-7B3D-4FAC-93CC-08FCB8877A03}">
            <xm:f>'Overdue Credits'!$I$2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m:sqref>AX53:AX57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Please use dropdown to select the correct month" xr:uid="{00000000-0002-0000-0400-000000000000}">
          <x14:formula1>
            <xm:f>'Brand Prices'!$E$2:$E$13</xm:f>
          </x14:formula1>
          <xm:sqref>C1:C2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45"/>
  <sheetViews>
    <sheetView workbookViewId="0">
      <selection activeCell="F2" sqref="F2"/>
    </sheetView>
  </sheetViews>
  <sheetFormatPr defaultRowHeight="14.5" x14ac:dyDescent="0.35"/>
  <cols>
    <col min="1" max="1" width="16" customWidth="1"/>
    <col min="2" max="2" width="33" bestFit="1" customWidth="1"/>
    <col min="3" max="5" width="14.453125" style="83" customWidth="1"/>
    <col min="6" max="6" width="19.453125" bestFit="1" customWidth="1"/>
    <col min="8" max="8" width="35.54296875" bestFit="1" customWidth="1"/>
    <col min="9" max="9" width="18.453125" bestFit="1" customWidth="1"/>
    <col min="10" max="10" width="8.54296875" bestFit="1" customWidth="1"/>
    <col min="11" max="11" width="22.54296875" bestFit="1" customWidth="1"/>
    <col min="12" max="12" width="10" customWidth="1"/>
    <col min="14" max="14" width="13.81640625" bestFit="1" customWidth="1"/>
  </cols>
  <sheetData>
    <row r="1" spans="1:14" ht="14.25" customHeight="1" x14ac:dyDescent="0.35">
      <c r="A1" t="s">
        <v>90</v>
      </c>
      <c r="B1" t="s">
        <v>6</v>
      </c>
      <c r="C1" t="s">
        <v>57</v>
      </c>
      <c r="D1" t="s">
        <v>31</v>
      </c>
      <c r="E1" t="s">
        <v>58</v>
      </c>
      <c r="F1" t="s">
        <v>95</v>
      </c>
    </row>
    <row r="2" spans="1:14" x14ac:dyDescent="0.35">
      <c r="A2" t="s">
        <v>153</v>
      </c>
      <c r="B2" t="s">
        <v>154</v>
      </c>
      <c r="C2" s="194">
        <v>0</v>
      </c>
      <c r="D2" s="194">
        <v>0</v>
      </c>
      <c r="E2" s="194">
        <v>0</v>
      </c>
      <c r="F2">
        <f>COUNTIF(C2:E2,"&gt;0")</f>
        <v>0</v>
      </c>
      <c r="I2" t="s">
        <v>92</v>
      </c>
    </row>
    <row r="3" spans="1:14" x14ac:dyDescent="0.35">
      <c r="A3" t="s">
        <v>155</v>
      </c>
      <c r="B3" t="s">
        <v>156</v>
      </c>
      <c r="C3" s="194">
        <v>0</v>
      </c>
      <c r="D3" s="194">
        <v>0</v>
      </c>
      <c r="E3" s="194">
        <v>148978.29000000015</v>
      </c>
      <c r="F3">
        <f t="shared" ref="F3:F66" si="0">COUNTIF(C3:E3,"&gt;0")</f>
        <v>1</v>
      </c>
      <c r="I3" t="s">
        <v>93</v>
      </c>
    </row>
    <row r="4" spans="1:14" x14ac:dyDescent="0.35">
      <c r="A4" t="s">
        <v>157</v>
      </c>
      <c r="B4" t="s">
        <v>158</v>
      </c>
      <c r="C4" s="194">
        <v>34057.01</v>
      </c>
      <c r="D4" s="194">
        <v>34057.01</v>
      </c>
      <c r="E4" s="194">
        <v>34057.01</v>
      </c>
      <c r="F4">
        <f t="shared" si="0"/>
        <v>3</v>
      </c>
      <c r="I4" t="s">
        <v>94</v>
      </c>
      <c r="N4" s="228"/>
    </row>
    <row r="5" spans="1:14" x14ac:dyDescent="0.35">
      <c r="A5" t="s">
        <v>893</v>
      </c>
      <c r="B5" t="s">
        <v>894</v>
      </c>
      <c r="C5" s="194">
        <v>0</v>
      </c>
      <c r="D5" s="194">
        <v>0</v>
      </c>
      <c r="E5" s="194">
        <v>0</v>
      </c>
      <c r="F5">
        <f t="shared" si="0"/>
        <v>0</v>
      </c>
    </row>
    <row r="6" spans="1:14" x14ac:dyDescent="0.35">
      <c r="A6" t="s">
        <v>159</v>
      </c>
      <c r="B6" t="s">
        <v>160</v>
      </c>
      <c r="C6" s="194">
        <v>299957.63</v>
      </c>
      <c r="D6" s="194">
        <v>221906.38</v>
      </c>
      <c r="E6" s="194">
        <v>221906.38</v>
      </c>
      <c r="F6">
        <f t="shared" si="0"/>
        <v>3</v>
      </c>
      <c r="N6" s="228"/>
    </row>
    <row r="7" spans="1:14" x14ac:dyDescent="0.35">
      <c r="A7" t="s">
        <v>161</v>
      </c>
      <c r="B7" t="s">
        <v>162</v>
      </c>
      <c r="C7" s="194">
        <v>0</v>
      </c>
      <c r="D7" s="194">
        <v>0</v>
      </c>
      <c r="E7" s="194">
        <v>0</v>
      </c>
      <c r="F7">
        <f t="shared" si="0"/>
        <v>0</v>
      </c>
    </row>
    <row r="8" spans="1:14" x14ac:dyDescent="0.35">
      <c r="A8" t="s">
        <v>906</v>
      </c>
      <c r="B8" t="s">
        <v>907</v>
      </c>
      <c r="C8" s="194">
        <v>0</v>
      </c>
      <c r="D8" s="194">
        <v>0</v>
      </c>
      <c r="E8" s="194">
        <v>0</v>
      </c>
      <c r="F8">
        <f t="shared" si="0"/>
        <v>0</v>
      </c>
    </row>
    <row r="9" spans="1:14" x14ac:dyDescent="0.35">
      <c r="A9" t="s">
        <v>165</v>
      </c>
      <c r="B9" t="s">
        <v>166</v>
      </c>
      <c r="C9" s="194">
        <v>0</v>
      </c>
      <c r="D9" s="194">
        <v>0</v>
      </c>
      <c r="E9" s="194">
        <v>0</v>
      </c>
      <c r="F9">
        <f t="shared" si="0"/>
        <v>0</v>
      </c>
    </row>
    <row r="10" spans="1:14" x14ac:dyDescent="0.35">
      <c r="A10" t="s">
        <v>167</v>
      </c>
      <c r="B10" t="s">
        <v>168</v>
      </c>
      <c r="C10" s="194">
        <v>0</v>
      </c>
      <c r="D10" s="194">
        <v>0</v>
      </c>
      <c r="E10" s="194">
        <v>0</v>
      </c>
      <c r="F10">
        <f t="shared" si="0"/>
        <v>0</v>
      </c>
    </row>
    <row r="11" spans="1:14" x14ac:dyDescent="0.35">
      <c r="A11" t="s">
        <v>169</v>
      </c>
      <c r="B11" t="s">
        <v>170</v>
      </c>
      <c r="C11" s="194">
        <v>0</v>
      </c>
      <c r="D11" s="194">
        <v>0</v>
      </c>
      <c r="E11" s="194">
        <v>0</v>
      </c>
      <c r="F11">
        <f t="shared" si="0"/>
        <v>0</v>
      </c>
    </row>
    <row r="12" spans="1:14" x14ac:dyDescent="0.35">
      <c r="A12" t="s">
        <v>171</v>
      </c>
      <c r="B12" t="s">
        <v>172</v>
      </c>
      <c r="C12" s="194">
        <v>0</v>
      </c>
      <c r="D12" s="194">
        <v>0</v>
      </c>
      <c r="E12" s="194">
        <v>0</v>
      </c>
      <c r="F12">
        <f t="shared" si="0"/>
        <v>0</v>
      </c>
    </row>
    <row r="13" spans="1:14" x14ac:dyDescent="0.35">
      <c r="A13" t="s">
        <v>175</v>
      </c>
      <c r="B13" t="s">
        <v>176</v>
      </c>
      <c r="C13" s="194">
        <v>33749.849999999977</v>
      </c>
      <c r="D13" s="194">
        <v>33749.849999999977</v>
      </c>
      <c r="E13" s="194">
        <v>33749.849999999977</v>
      </c>
      <c r="F13">
        <f t="shared" si="0"/>
        <v>3</v>
      </c>
      <c r="N13" s="228"/>
    </row>
    <row r="14" spans="1:14" x14ac:dyDescent="0.35">
      <c r="A14" t="s">
        <v>177</v>
      </c>
      <c r="B14" t="s">
        <v>178</v>
      </c>
      <c r="C14" s="194">
        <v>0</v>
      </c>
      <c r="D14" s="194">
        <v>0</v>
      </c>
      <c r="E14" s="194">
        <v>0</v>
      </c>
      <c r="F14">
        <f t="shared" si="0"/>
        <v>0</v>
      </c>
    </row>
    <row r="15" spans="1:14" x14ac:dyDescent="0.35">
      <c r="A15" t="s">
        <v>179</v>
      </c>
      <c r="B15" t="s">
        <v>180</v>
      </c>
      <c r="C15" s="194">
        <v>0</v>
      </c>
      <c r="D15" s="194">
        <v>0</v>
      </c>
      <c r="E15" s="194">
        <v>0</v>
      </c>
      <c r="F15">
        <f t="shared" si="0"/>
        <v>0</v>
      </c>
    </row>
    <row r="16" spans="1:14" x14ac:dyDescent="0.35">
      <c r="A16" t="s">
        <v>900</v>
      </c>
      <c r="B16" t="s">
        <v>901</v>
      </c>
      <c r="C16" s="194">
        <v>86919.26</v>
      </c>
      <c r="D16" s="194">
        <v>86919.26</v>
      </c>
      <c r="E16" s="194">
        <v>86919.26</v>
      </c>
      <c r="F16">
        <f t="shared" si="0"/>
        <v>3</v>
      </c>
      <c r="N16" s="228"/>
    </row>
    <row r="17" spans="1:14" x14ac:dyDescent="0.35">
      <c r="A17" t="s">
        <v>911</v>
      </c>
      <c r="B17" t="s">
        <v>912</v>
      </c>
      <c r="C17" s="194">
        <v>0</v>
      </c>
      <c r="D17" s="194">
        <v>0</v>
      </c>
      <c r="E17" s="194">
        <v>0</v>
      </c>
      <c r="F17">
        <f t="shared" si="0"/>
        <v>0</v>
      </c>
    </row>
    <row r="18" spans="1:14" x14ac:dyDescent="0.35">
      <c r="A18" s="128" t="s">
        <v>181</v>
      </c>
      <c r="B18" s="128" t="s">
        <v>182</v>
      </c>
      <c r="C18" s="194">
        <v>0</v>
      </c>
      <c r="D18" s="194">
        <v>0</v>
      </c>
      <c r="E18" s="194">
        <v>0</v>
      </c>
      <c r="F18">
        <f t="shared" si="0"/>
        <v>0</v>
      </c>
    </row>
    <row r="19" spans="1:14" x14ac:dyDescent="0.35">
      <c r="A19" t="s">
        <v>183</v>
      </c>
      <c r="B19" t="s">
        <v>184</v>
      </c>
      <c r="C19" s="194">
        <v>0</v>
      </c>
      <c r="D19" s="194">
        <v>0</v>
      </c>
      <c r="E19" s="194">
        <v>0</v>
      </c>
      <c r="F19">
        <f t="shared" si="0"/>
        <v>0</v>
      </c>
    </row>
    <row r="20" spans="1:14" x14ac:dyDescent="0.35">
      <c r="A20" t="s">
        <v>185</v>
      </c>
      <c r="B20" t="s">
        <v>186</v>
      </c>
      <c r="C20" s="194">
        <v>0</v>
      </c>
      <c r="D20" s="194">
        <v>0</v>
      </c>
      <c r="E20" s="194">
        <v>0</v>
      </c>
      <c r="F20">
        <f t="shared" si="0"/>
        <v>0</v>
      </c>
    </row>
    <row r="21" spans="1:14" x14ac:dyDescent="0.35">
      <c r="A21" t="s">
        <v>187</v>
      </c>
      <c r="B21" t="s">
        <v>188</v>
      </c>
      <c r="C21" s="194">
        <v>0</v>
      </c>
      <c r="D21" s="194">
        <v>0</v>
      </c>
      <c r="E21" s="194">
        <v>0</v>
      </c>
      <c r="F21">
        <f t="shared" si="0"/>
        <v>0</v>
      </c>
    </row>
    <row r="22" spans="1:14" x14ac:dyDescent="0.35">
      <c r="A22" t="s">
        <v>189</v>
      </c>
      <c r="B22" t="s">
        <v>190</v>
      </c>
      <c r="C22" s="194">
        <v>0</v>
      </c>
      <c r="D22" s="194">
        <v>0</v>
      </c>
      <c r="E22" s="194">
        <v>0</v>
      </c>
      <c r="F22">
        <f t="shared" si="0"/>
        <v>0</v>
      </c>
    </row>
    <row r="23" spans="1:14" x14ac:dyDescent="0.35">
      <c r="A23" t="s">
        <v>191</v>
      </c>
      <c r="B23" t="s">
        <v>192</v>
      </c>
      <c r="C23" s="194">
        <v>0</v>
      </c>
      <c r="D23" s="194">
        <v>0</v>
      </c>
      <c r="E23" s="194">
        <v>0</v>
      </c>
      <c r="F23">
        <f t="shared" si="0"/>
        <v>0</v>
      </c>
    </row>
    <row r="24" spans="1:14" x14ac:dyDescent="0.35">
      <c r="A24" t="s">
        <v>193</v>
      </c>
      <c r="B24" t="s">
        <v>194</v>
      </c>
      <c r="C24" s="194">
        <v>105863.32</v>
      </c>
      <c r="D24" s="194">
        <v>105863.32</v>
      </c>
      <c r="E24" s="194">
        <v>105863.32</v>
      </c>
      <c r="F24">
        <f t="shared" si="0"/>
        <v>3</v>
      </c>
      <c r="N24" s="228"/>
    </row>
    <row r="25" spans="1:14" x14ac:dyDescent="0.35">
      <c r="A25" t="s">
        <v>195</v>
      </c>
      <c r="B25" t="s">
        <v>196</v>
      </c>
      <c r="C25" s="194">
        <v>0</v>
      </c>
      <c r="D25" s="194">
        <v>0</v>
      </c>
      <c r="E25" s="194">
        <v>0</v>
      </c>
      <c r="F25">
        <f t="shared" si="0"/>
        <v>0</v>
      </c>
    </row>
    <row r="26" spans="1:14" x14ac:dyDescent="0.35">
      <c r="A26" t="s">
        <v>199</v>
      </c>
      <c r="B26" t="s">
        <v>200</v>
      </c>
      <c r="C26" s="194">
        <v>49642.42</v>
      </c>
      <c r="D26" s="194">
        <v>49642.42</v>
      </c>
      <c r="E26" s="194">
        <v>49642.42</v>
      </c>
      <c r="F26">
        <f t="shared" si="0"/>
        <v>3</v>
      </c>
      <c r="N26" s="228"/>
    </row>
    <row r="27" spans="1:14" x14ac:dyDescent="0.35">
      <c r="A27" t="s">
        <v>201</v>
      </c>
      <c r="B27" t="s">
        <v>202</v>
      </c>
      <c r="C27" s="194">
        <v>220763.37999999989</v>
      </c>
      <c r="D27" s="194">
        <v>0</v>
      </c>
      <c r="E27" s="194">
        <v>0</v>
      </c>
      <c r="F27">
        <f t="shared" si="0"/>
        <v>1</v>
      </c>
      <c r="N27" s="228"/>
    </row>
    <row r="28" spans="1:14" x14ac:dyDescent="0.35">
      <c r="A28" t="s">
        <v>203</v>
      </c>
      <c r="B28" t="s">
        <v>204</v>
      </c>
      <c r="C28" s="194">
        <v>0</v>
      </c>
      <c r="D28" s="194">
        <v>0</v>
      </c>
      <c r="E28" s="194">
        <v>0</v>
      </c>
      <c r="F28">
        <f t="shared" si="0"/>
        <v>0</v>
      </c>
    </row>
    <row r="29" spans="1:14" x14ac:dyDescent="0.35">
      <c r="A29" t="s">
        <v>921</v>
      </c>
      <c r="B29" t="s">
        <v>922</v>
      </c>
      <c r="C29" s="194">
        <v>0</v>
      </c>
      <c r="D29" s="194">
        <v>0</v>
      </c>
      <c r="E29" s="194">
        <v>0</v>
      </c>
      <c r="F29">
        <f t="shared" si="0"/>
        <v>0</v>
      </c>
    </row>
    <row r="30" spans="1:14" x14ac:dyDescent="0.35">
      <c r="A30" t="s">
        <v>205</v>
      </c>
      <c r="B30" t="s">
        <v>206</v>
      </c>
      <c r="C30" s="194">
        <v>0</v>
      </c>
      <c r="D30" s="194">
        <v>0</v>
      </c>
      <c r="E30" s="194">
        <v>0</v>
      </c>
      <c r="F30">
        <f t="shared" si="0"/>
        <v>0</v>
      </c>
    </row>
    <row r="31" spans="1:14" x14ac:dyDescent="0.35">
      <c r="A31" t="s">
        <v>207</v>
      </c>
      <c r="B31" t="s">
        <v>208</v>
      </c>
      <c r="C31" s="194">
        <v>0</v>
      </c>
      <c r="D31" s="194">
        <v>0</v>
      </c>
      <c r="E31" s="194">
        <v>0</v>
      </c>
      <c r="F31">
        <f t="shared" si="0"/>
        <v>0</v>
      </c>
    </row>
    <row r="32" spans="1:14" x14ac:dyDescent="0.35">
      <c r="A32" t="s">
        <v>209</v>
      </c>
      <c r="B32" t="s">
        <v>210</v>
      </c>
      <c r="C32" s="194">
        <v>0</v>
      </c>
      <c r="D32" s="194">
        <v>0</v>
      </c>
      <c r="E32" s="194">
        <v>0</v>
      </c>
      <c r="F32">
        <f t="shared" si="0"/>
        <v>0</v>
      </c>
    </row>
    <row r="33" spans="1:14" x14ac:dyDescent="0.35">
      <c r="A33" t="s">
        <v>213</v>
      </c>
      <c r="B33" t="s">
        <v>214</v>
      </c>
      <c r="C33" s="194">
        <v>0</v>
      </c>
      <c r="D33" s="194">
        <v>0</v>
      </c>
      <c r="E33" s="194">
        <v>0</v>
      </c>
      <c r="F33">
        <f t="shared" si="0"/>
        <v>0</v>
      </c>
    </row>
    <row r="34" spans="1:14" x14ac:dyDescent="0.35">
      <c r="A34" t="s">
        <v>215</v>
      </c>
      <c r="B34" t="s">
        <v>216</v>
      </c>
      <c r="C34" s="194">
        <v>0</v>
      </c>
      <c r="D34" s="194">
        <v>0</v>
      </c>
      <c r="E34" s="194">
        <v>0</v>
      </c>
      <c r="F34">
        <f t="shared" si="0"/>
        <v>0</v>
      </c>
    </row>
    <row r="35" spans="1:14" x14ac:dyDescent="0.35">
      <c r="A35" t="s">
        <v>217</v>
      </c>
      <c r="B35" t="s">
        <v>218</v>
      </c>
      <c r="C35" s="194">
        <v>0</v>
      </c>
      <c r="D35" s="194">
        <v>0</v>
      </c>
      <c r="E35" s="194">
        <v>0</v>
      </c>
      <c r="F35">
        <f t="shared" si="0"/>
        <v>0</v>
      </c>
    </row>
    <row r="36" spans="1:14" x14ac:dyDescent="0.35">
      <c r="A36" t="s">
        <v>917</v>
      </c>
      <c r="B36" t="s">
        <v>918</v>
      </c>
      <c r="C36" s="194">
        <v>0</v>
      </c>
      <c r="D36" s="194">
        <v>0</v>
      </c>
      <c r="E36" s="194">
        <v>0</v>
      </c>
      <c r="F36">
        <f t="shared" si="0"/>
        <v>0</v>
      </c>
    </row>
    <row r="37" spans="1:14" x14ac:dyDescent="0.35">
      <c r="A37" t="s">
        <v>219</v>
      </c>
      <c r="B37" t="s">
        <v>220</v>
      </c>
      <c r="C37" s="194">
        <v>0</v>
      </c>
      <c r="D37" s="194">
        <v>1354418.54</v>
      </c>
      <c r="E37" s="194">
        <v>2740642.52</v>
      </c>
      <c r="F37">
        <f t="shared" si="0"/>
        <v>2</v>
      </c>
    </row>
    <row r="38" spans="1:14" x14ac:dyDescent="0.35">
      <c r="A38" t="s">
        <v>221</v>
      </c>
      <c r="B38" t="s">
        <v>222</v>
      </c>
      <c r="C38" s="194">
        <v>0</v>
      </c>
      <c r="D38" s="194">
        <v>0</v>
      </c>
      <c r="E38" s="194">
        <v>0</v>
      </c>
      <c r="F38">
        <f t="shared" si="0"/>
        <v>0</v>
      </c>
    </row>
    <row r="39" spans="1:14" x14ac:dyDescent="0.35">
      <c r="A39" t="s">
        <v>223</v>
      </c>
      <c r="B39" t="s">
        <v>224</v>
      </c>
      <c r="C39" s="194">
        <v>0</v>
      </c>
      <c r="D39" s="194">
        <v>0</v>
      </c>
      <c r="E39" s="194">
        <v>0</v>
      </c>
      <c r="F39">
        <f t="shared" si="0"/>
        <v>0</v>
      </c>
    </row>
    <row r="40" spans="1:14" x14ac:dyDescent="0.35">
      <c r="A40" t="s">
        <v>225</v>
      </c>
      <c r="B40" t="s">
        <v>226</v>
      </c>
      <c r="C40" s="194">
        <v>181637.56</v>
      </c>
      <c r="D40" s="194">
        <v>181637.56</v>
      </c>
      <c r="E40" s="194">
        <v>181637.56</v>
      </c>
      <c r="F40">
        <f t="shared" si="0"/>
        <v>3</v>
      </c>
      <c r="N40" s="228"/>
    </row>
    <row r="41" spans="1:14" x14ac:dyDescent="0.35">
      <c r="A41" t="s">
        <v>227</v>
      </c>
      <c r="B41" t="s">
        <v>228</v>
      </c>
      <c r="C41" s="194">
        <v>256576.3</v>
      </c>
      <c r="D41" s="194">
        <v>422320.05</v>
      </c>
      <c r="E41" s="194">
        <v>422320.05</v>
      </c>
      <c r="F41">
        <f t="shared" si="0"/>
        <v>3</v>
      </c>
      <c r="N41" s="228"/>
    </row>
    <row r="42" spans="1:14" x14ac:dyDescent="0.35">
      <c r="A42" t="s">
        <v>229</v>
      </c>
      <c r="B42" t="s">
        <v>230</v>
      </c>
      <c r="C42" s="194">
        <v>0</v>
      </c>
      <c r="D42" s="194">
        <v>0</v>
      </c>
      <c r="E42" s="194">
        <v>0</v>
      </c>
      <c r="F42">
        <f t="shared" si="0"/>
        <v>0</v>
      </c>
    </row>
    <row r="43" spans="1:14" x14ac:dyDescent="0.35">
      <c r="A43" t="s">
        <v>231</v>
      </c>
      <c r="B43" t="s">
        <v>232</v>
      </c>
      <c r="C43" s="194">
        <v>0</v>
      </c>
      <c r="D43" s="194">
        <v>0</v>
      </c>
      <c r="E43" s="194">
        <v>0</v>
      </c>
      <c r="F43">
        <f t="shared" si="0"/>
        <v>0</v>
      </c>
    </row>
    <row r="44" spans="1:14" x14ac:dyDescent="0.35">
      <c r="A44" t="s">
        <v>896</v>
      </c>
      <c r="B44" t="s">
        <v>897</v>
      </c>
      <c r="C44" s="194">
        <v>0</v>
      </c>
      <c r="D44" s="194">
        <v>0</v>
      </c>
      <c r="E44" s="194">
        <v>0</v>
      </c>
      <c r="F44">
        <f t="shared" si="0"/>
        <v>0</v>
      </c>
    </row>
    <row r="45" spans="1:14" x14ac:dyDescent="0.35">
      <c r="A45" t="s">
        <v>898</v>
      </c>
      <c r="B45" t="s">
        <v>1032</v>
      </c>
      <c r="C45" s="194">
        <v>0</v>
      </c>
      <c r="D45" s="194">
        <v>0</v>
      </c>
      <c r="E45" s="194">
        <v>0</v>
      </c>
      <c r="F45">
        <f t="shared" si="0"/>
        <v>0</v>
      </c>
    </row>
    <row r="46" spans="1:14" x14ac:dyDescent="0.35">
      <c r="A46" t="s">
        <v>233</v>
      </c>
      <c r="B46" t="s">
        <v>234</v>
      </c>
      <c r="C46" s="194">
        <v>0</v>
      </c>
      <c r="D46" s="194">
        <v>0</v>
      </c>
      <c r="E46" s="194">
        <v>0</v>
      </c>
      <c r="F46">
        <f t="shared" si="0"/>
        <v>0</v>
      </c>
    </row>
    <row r="47" spans="1:14" x14ac:dyDescent="0.35">
      <c r="A47" t="s">
        <v>924</v>
      </c>
      <c r="B47" t="s">
        <v>925</v>
      </c>
      <c r="C47" s="194">
        <v>1233177.0500000003</v>
      </c>
      <c r="D47" s="194">
        <v>806994.55000000028</v>
      </c>
      <c r="E47" s="194">
        <v>806944.53</v>
      </c>
      <c r="F47">
        <f t="shared" si="0"/>
        <v>3</v>
      </c>
    </row>
    <row r="48" spans="1:14" x14ac:dyDescent="0.35">
      <c r="A48" t="s">
        <v>914</v>
      </c>
      <c r="B48" t="s">
        <v>1049</v>
      </c>
      <c r="C48" s="194">
        <v>277932.42</v>
      </c>
      <c r="D48" s="194">
        <v>277932.42</v>
      </c>
      <c r="E48" s="194">
        <v>277932.42</v>
      </c>
      <c r="F48">
        <f t="shared" si="0"/>
        <v>3</v>
      </c>
      <c r="N48" s="228"/>
    </row>
    <row r="49" spans="1:14" x14ac:dyDescent="0.35">
      <c r="A49" t="s">
        <v>237</v>
      </c>
      <c r="B49" t="s">
        <v>238</v>
      </c>
      <c r="C49" s="194">
        <v>0</v>
      </c>
      <c r="D49" s="194">
        <v>881252.85999999987</v>
      </c>
      <c r="E49" s="194">
        <v>771802.8599999994</v>
      </c>
      <c r="F49">
        <f t="shared" si="0"/>
        <v>2</v>
      </c>
    </row>
    <row r="50" spans="1:14" x14ac:dyDescent="0.35">
      <c r="A50" t="s">
        <v>239</v>
      </c>
      <c r="B50" t="s">
        <v>240</v>
      </c>
      <c r="C50" s="194">
        <v>0</v>
      </c>
      <c r="D50" s="194">
        <v>0</v>
      </c>
      <c r="E50" s="194">
        <v>0</v>
      </c>
      <c r="F50">
        <f t="shared" si="0"/>
        <v>0</v>
      </c>
    </row>
    <row r="51" spans="1:14" x14ac:dyDescent="0.35">
      <c r="A51" t="s">
        <v>241</v>
      </c>
      <c r="B51" t="s">
        <v>242</v>
      </c>
      <c r="C51" s="194">
        <v>0</v>
      </c>
      <c r="D51" s="194">
        <v>0</v>
      </c>
      <c r="E51" s="194">
        <v>0</v>
      </c>
      <c r="F51">
        <f t="shared" si="0"/>
        <v>0</v>
      </c>
    </row>
    <row r="52" spans="1:14" x14ac:dyDescent="0.35">
      <c r="A52" t="s">
        <v>931</v>
      </c>
      <c r="B52" t="s">
        <v>1033</v>
      </c>
      <c r="C52" s="194">
        <v>0</v>
      </c>
      <c r="D52" s="194">
        <v>0</v>
      </c>
      <c r="E52" s="194">
        <v>0</v>
      </c>
      <c r="F52">
        <f t="shared" si="0"/>
        <v>0</v>
      </c>
    </row>
    <row r="53" spans="1:14" x14ac:dyDescent="0.35">
      <c r="A53" t="s">
        <v>246</v>
      </c>
      <c r="B53" t="s">
        <v>247</v>
      </c>
      <c r="C53" s="194">
        <v>0</v>
      </c>
      <c r="D53" s="194">
        <v>0</v>
      </c>
      <c r="E53" s="194">
        <v>0</v>
      </c>
      <c r="F53">
        <f t="shared" si="0"/>
        <v>0</v>
      </c>
    </row>
    <row r="54" spans="1:14" x14ac:dyDescent="0.35">
      <c r="A54" t="s">
        <v>248</v>
      </c>
      <c r="B54" t="s">
        <v>214</v>
      </c>
      <c r="C54" s="194">
        <v>695354.65</v>
      </c>
      <c r="D54" s="194">
        <v>695354.65</v>
      </c>
      <c r="E54" s="194">
        <v>695354.65</v>
      </c>
      <c r="F54">
        <f t="shared" si="0"/>
        <v>3</v>
      </c>
      <c r="I54" t="s">
        <v>1429</v>
      </c>
      <c r="J54" t="s">
        <v>1430</v>
      </c>
      <c r="K54" t="s">
        <v>1431</v>
      </c>
      <c r="L54" t="s">
        <v>1432</v>
      </c>
      <c r="N54" s="228"/>
    </row>
    <row r="55" spans="1:14" x14ac:dyDescent="0.35">
      <c r="A55" t="s">
        <v>843</v>
      </c>
      <c r="B55" t="s">
        <v>844</v>
      </c>
      <c r="C55" s="194">
        <v>316319.62</v>
      </c>
      <c r="D55" s="194">
        <v>316319.62</v>
      </c>
      <c r="E55" s="194">
        <v>316319.62</v>
      </c>
      <c r="F55">
        <f t="shared" si="0"/>
        <v>3</v>
      </c>
      <c r="I55" s="128"/>
      <c r="J55" s="128" t="s">
        <v>343</v>
      </c>
      <c r="K55" s="128" t="s">
        <v>344</v>
      </c>
      <c r="L55" s="129">
        <v>178577.25</v>
      </c>
      <c r="N55" s="228"/>
    </row>
    <row r="56" spans="1:14" x14ac:dyDescent="0.35">
      <c r="A56" t="s">
        <v>249</v>
      </c>
      <c r="B56" t="s">
        <v>250</v>
      </c>
      <c r="C56" s="194">
        <v>0</v>
      </c>
      <c r="D56" s="194">
        <v>0</v>
      </c>
      <c r="E56" s="194">
        <v>0</v>
      </c>
      <c r="F56">
        <f t="shared" si="0"/>
        <v>0</v>
      </c>
      <c r="I56" s="128"/>
      <c r="J56" s="128" t="s">
        <v>373</v>
      </c>
      <c r="K56" s="128" t="s">
        <v>344</v>
      </c>
      <c r="L56" s="129">
        <v>310367.40000000002</v>
      </c>
    </row>
    <row r="57" spans="1:14" x14ac:dyDescent="0.35">
      <c r="A57" t="s">
        <v>845</v>
      </c>
      <c r="B57" t="s">
        <v>846</v>
      </c>
      <c r="C57" s="194">
        <v>0</v>
      </c>
      <c r="D57" s="194">
        <v>0</v>
      </c>
      <c r="E57" s="194">
        <v>0</v>
      </c>
      <c r="F57">
        <f t="shared" si="0"/>
        <v>0</v>
      </c>
    </row>
    <row r="58" spans="1:14" x14ac:dyDescent="0.35">
      <c r="A58" t="s">
        <v>851</v>
      </c>
      <c r="B58" t="s">
        <v>852</v>
      </c>
      <c r="C58" s="194">
        <v>0</v>
      </c>
      <c r="D58" s="194">
        <v>0</v>
      </c>
      <c r="E58" s="194">
        <v>0</v>
      </c>
      <c r="F58">
        <f t="shared" si="0"/>
        <v>0</v>
      </c>
    </row>
    <row r="59" spans="1:14" x14ac:dyDescent="0.35">
      <c r="A59" t="s">
        <v>251</v>
      </c>
      <c r="B59" t="s">
        <v>252</v>
      </c>
      <c r="C59" s="194">
        <v>1296221.6399999999</v>
      </c>
      <c r="D59" s="194">
        <v>1296221.6399999999</v>
      </c>
      <c r="E59" s="194">
        <v>1296221.6399999999</v>
      </c>
      <c r="F59">
        <f t="shared" si="0"/>
        <v>3</v>
      </c>
      <c r="N59" s="228"/>
    </row>
    <row r="60" spans="1:14" x14ac:dyDescent="0.35">
      <c r="A60" t="s">
        <v>253</v>
      </c>
      <c r="B60" t="s">
        <v>254</v>
      </c>
      <c r="C60" s="194">
        <v>0</v>
      </c>
      <c r="D60" s="194">
        <v>0</v>
      </c>
      <c r="E60" s="194">
        <v>0</v>
      </c>
      <c r="F60">
        <f t="shared" si="0"/>
        <v>0</v>
      </c>
    </row>
    <row r="61" spans="1:14" x14ac:dyDescent="0.35">
      <c r="A61" t="s">
        <v>255</v>
      </c>
      <c r="B61" t="s">
        <v>256</v>
      </c>
      <c r="C61" s="194">
        <v>0</v>
      </c>
      <c r="D61" s="194">
        <v>0</v>
      </c>
      <c r="E61" s="194">
        <v>0</v>
      </c>
      <c r="F61">
        <f t="shared" si="0"/>
        <v>0</v>
      </c>
    </row>
    <row r="62" spans="1:14" x14ac:dyDescent="0.35">
      <c r="A62" t="s">
        <v>257</v>
      </c>
      <c r="B62" t="s">
        <v>258</v>
      </c>
      <c r="C62" s="194">
        <v>0</v>
      </c>
      <c r="D62" s="194">
        <v>0</v>
      </c>
      <c r="E62" s="194">
        <v>0</v>
      </c>
      <c r="F62">
        <f t="shared" si="0"/>
        <v>0</v>
      </c>
    </row>
    <row r="63" spans="1:14" x14ac:dyDescent="0.35">
      <c r="A63" s="128" t="s">
        <v>875</v>
      </c>
      <c r="B63" s="128" t="s">
        <v>1164</v>
      </c>
      <c r="C63" s="194">
        <v>0</v>
      </c>
      <c r="D63" s="194">
        <v>0</v>
      </c>
      <c r="E63" s="194">
        <v>0</v>
      </c>
      <c r="F63">
        <f t="shared" si="0"/>
        <v>0</v>
      </c>
    </row>
    <row r="64" spans="1:14" x14ac:dyDescent="0.35">
      <c r="A64" s="128" t="s">
        <v>933</v>
      </c>
      <c r="B64" s="128" t="s">
        <v>1202</v>
      </c>
      <c r="C64" s="194">
        <v>0</v>
      </c>
      <c r="D64" s="194">
        <v>0</v>
      </c>
      <c r="E64" s="194">
        <v>0</v>
      </c>
      <c r="F64">
        <f t="shared" si="0"/>
        <v>0</v>
      </c>
    </row>
    <row r="65" spans="1:6" x14ac:dyDescent="0.35">
      <c r="A65" t="s">
        <v>880</v>
      </c>
      <c r="B65" t="s">
        <v>881</v>
      </c>
      <c r="C65" s="194">
        <v>0</v>
      </c>
      <c r="D65" s="194">
        <v>0</v>
      </c>
      <c r="E65" s="194">
        <v>0</v>
      </c>
      <c r="F65">
        <f t="shared" si="0"/>
        <v>0</v>
      </c>
    </row>
    <row r="66" spans="1:6" x14ac:dyDescent="0.35">
      <c r="A66" t="s">
        <v>262</v>
      </c>
      <c r="B66" t="s">
        <v>263</v>
      </c>
      <c r="C66" s="194">
        <v>0</v>
      </c>
      <c r="D66" s="194">
        <v>0</v>
      </c>
      <c r="E66" s="194">
        <v>0</v>
      </c>
      <c r="F66">
        <f t="shared" si="0"/>
        <v>0</v>
      </c>
    </row>
    <row r="67" spans="1:6" x14ac:dyDescent="0.35">
      <c r="A67" t="s">
        <v>915</v>
      </c>
      <c r="B67" t="s">
        <v>916</v>
      </c>
      <c r="C67" s="194">
        <v>0</v>
      </c>
      <c r="D67" s="194">
        <v>1455584.5900000003</v>
      </c>
      <c r="E67" s="194">
        <v>0</v>
      </c>
      <c r="F67">
        <f t="shared" ref="F67:F130" si="1">COUNTIF(C67:E67,"&gt;0")</f>
        <v>1</v>
      </c>
    </row>
    <row r="68" spans="1:6" x14ac:dyDescent="0.35">
      <c r="A68" t="s">
        <v>750</v>
      </c>
      <c r="B68" t="s">
        <v>751</v>
      </c>
      <c r="C68" s="194">
        <v>0</v>
      </c>
      <c r="D68" s="194">
        <v>0</v>
      </c>
      <c r="E68" s="194">
        <v>0</v>
      </c>
      <c r="F68">
        <f t="shared" si="1"/>
        <v>0</v>
      </c>
    </row>
    <row r="69" spans="1:6" x14ac:dyDescent="0.35">
      <c r="A69" t="s">
        <v>882</v>
      </c>
      <c r="B69" t="s">
        <v>1192</v>
      </c>
      <c r="C69" s="194">
        <v>0</v>
      </c>
      <c r="D69" s="194">
        <v>0</v>
      </c>
      <c r="E69" s="194">
        <v>0</v>
      </c>
      <c r="F69">
        <f t="shared" si="1"/>
        <v>0</v>
      </c>
    </row>
    <row r="70" spans="1:6" x14ac:dyDescent="0.35">
      <c r="A70" t="s">
        <v>1122</v>
      </c>
      <c r="B70" t="s">
        <v>1447</v>
      </c>
      <c r="C70" s="194">
        <v>0</v>
      </c>
      <c r="D70" s="194">
        <v>492615.55000000005</v>
      </c>
      <c r="E70" s="194">
        <v>492615.55000000005</v>
      </c>
      <c r="F70">
        <f t="shared" si="1"/>
        <v>2</v>
      </c>
    </row>
    <row r="71" spans="1:6" x14ac:dyDescent="0.35">
      <c r="A71" t="s">
        <v>1120</v>
      </c>
      <c r="B71" t="s">
        <v>1448</v>
      </c>
      <c r="C71" s="194">
        <v>0</v>
      </c>
      <c r="D71" s="194">
        <v>0</v>
      </c>
      <c r="E71" s="194">
        <v>0</v>
      </c>
      <c r="F71">
        <f t="shared" si="1"/>
        <v>0</v>
      </c>
    </row>
    <row r="72" spans="1:6" x14ac:dyDescent="0.35">
      <c r="A72" t="s">
        <v>1119</v>
      </c>
      <c r="B72" t="s">
        <v>1449</v>
      </c>
      <c r="C72" s="194">
        <v>0</v>
      </c>
      <c r="D72" s="194">
        <v>0</v>
      </c>
      <c r="E72" s="194">
        <v>0</v>
      </c>
      <c r="F72">
        <f t="shared" si="1"/>
        <v>0</v>
      </c>
    </row>
    <row r="73" spans="1:6" x14ac:dyDescent="0.35">
      <c r="A73" s="128" t="s">
        <v>1339</v>
      </c>
      <c r="B73" s="128" t="s">
        <v>1468</v>
      </c>
      <c r="C73" s="194">
        <v>0</v>
      </c>
      <c r="D73" s="194">
        <v>0</v>
      </c>
      <c r="E73" s="194">
        <v>0</v>
      </c>
      <c r="F73">
        <f t="shared" si="1"/>
        <v>0</v>
      </c>
    </row>
    <row r="74" spans="1:6" x14ac:dyDescent="0.35">
      <c r="A74" t="s">
        <v>1369</v>
      </c>
      <c r="B74" t="s">
        <v>1450</v>
      </c>
      <c r="C74" s="194">
        <v>0</v>
      </c>
      <c r="D74" s="194">
        <v>0</v>
      </c>
      <c r="E74" s="194">
        <v>0</v>
      </c>
      <c r="F74">
        <f t="shared" si="1"/>
        <v>0</v>
      </c>
    </row>
    <row r="75" spans="1:6" x14ac:dyDescent="0.35">
      <c r="A75" t="s">
        <v>1371</v>
      </c>
      <c r="B75" t="s">
        <v>1451</v>
      </c>
      <c r="C75" s="194">
        <v>0</v>
      </c>
      <c r="D75" s="194">
        <v>0</v>
      </c>
      <c r="E75" s="194">
        <v>0</v>
      </c>
      <c r="F75">
        <f t="shared" si="1"/>
        <v>0</v>
      </c>
    </row>
    <row r="76" spans="1:6" x14ac:dyDescent="0.35">
      <c r="A76" t="s">
        <v>1375</v>
      </c>
      <c r="B76" t="s">
        <v>1452</v>
      </c>
      <c r="C76" s="194">
        <v>0</v>
      </c>
      <c r="D76" s="194">
        <v>0</v>
      </c>
      <c r="E76" s="194">
        <v>0</v>
      </c>
      <c r="F76">
        <f t="shared" si="1"/>
        <v>0</v>
      </c>
    </row>
    <row r="77" spans="1:6" x14ac:dyDescent="0.35">
      <c r="A77" s="128" t="s">
        <v>1413</v>
      </c>
      <c r="B77" s="128" t="s">
        <v>1480</v>
      </c>
      <c r="C77" s="194">
        <v>0</v>
      </c>
      <c r="D77" s="194">
        <v>0</v>
      </c>
      <c r="E77" s="194">
        <v>2000446.18</v>
      </c>
      <c r="F77">
        <f t="shared" si="1"/>
        <v>1</v>
      </c>
    </row>
    <row r="78" spans="1:6" x14ac:dyDescent="0.35">
      <c r="A78" t="s">
        <v>1373</v>
      </c>
      <c r="B78" t="s">
        <v>1453</v>
      </c>
      <c r="C78" s="194">
        <v>0</v>
      </c>
      <c r="D78" s="194">
        <v>0</v>
      </c>
      <c r="E78" s="194">
        <v>0</v>
      </c>
      <c r="F78">
        <f t="shared" si="1"/>
        <v>0</v>
      </c>
    </row>
    <row r="79" spans="1:6" x14ac:dyDescent="0.35">
      <c r="A79" s="128" t="s">
        <v>1359</v>
      </c>
      <c r="B79" s="128" t="s">
        <v>1481</v>
      </c>
      <c r="C79" s="194">
        <v>0</v>
      </c>
      <c r="D79" s="194">
        <v>1649868.4000000001</v>
      </c>
      <c r="E79" s="194">
        <v>1649868.4</v>
      </c>
      <c r="F79">
        <f t="shared" si="1"/>
        <v>2</v>
      </c>
    </row>
    <row r="80" spans="1:6" x14ac:dyDescent="0.35">
      <c r="A80" t="s">
        <v>1355</v>
      </c>
      <c r="B80" t="s">
        <v>1454</v>
      </c>
      <c r="C80" s="194">
        <v>0</v>
      </c>
      <c r="D80" s="194">
        <v>0</v>
      </c>
      <c r="E80" s="194">
        <v>0</v>
      </c>
      <c r="F80">
        <f t="shared" si="1"/>
        <v>0</v>
      </c>
    </row>
    <row r="81" spans="1:14" x14ac:dyDescent="0.35">
      <c r="A81" t="s">
        <v>1377</v>
      </c>
      <c r="B81" t="s">
        <v>1455</v>
      </c>
      <c r="C81" s="194">
        <v>0</v>
      </c>
      <c r="D81" s="194">
        <v>0</v>
      </c>
      <c r="E81" s="194">
        <v>0</v>
      </c>
      <c r="F81">
        <f t="shared" si="1"/>
        <v>0</v>
      </c>
    </row>
    <row r="82" spans="1:14" x14ac:dyDescent="0.35">
      <c r="A82" t="s">
        <v>1433</v>
      </c>
      <c r="B82" t="s">
        <v>1456</v>
      </c>
      <c r="C82" s="194">
        <v>0</v>
      </c>
      <c r="D82" s="194">
        <v>0</v>
      </c>
      <c r="E82" s="194">
        <v>0</v>
      </c>
      <c r="F82">
        <f t="shared" si="1"/>
        <v>0</v>
      </c>
    </row>
    <row r="83" spans="1:14" x14ac:dyDescent="0.35">
      <c r="A83" s="128" t="s">
        <v>1361</v>
      </c>
      <c r="B83" s="128" t="s">
        <v>1470</v>
      </c>
      <c r="C83" s="194">
        <v>467771.99</v>
      </c>
      <c r="D83" s="194">
        <v>465734.49</v>
      </c>
      <c r="E83" s="194">
        <v>215734.49</v>
      </c>
      <c r="F83">
        <f t="shared" si="1"/>
        <v>3</v>
      </c>
      <c r="N83" s="228"/>
    </row>
    <row r="84" spans="1:14" x14ac:dyDescent="0.35">
      <c r="A84" t="s">
        <v>315</v>
      </c>
      <c r="B84" t="s">
        <v>316</v>
      </c>
      <c r="C84" s="194">
        <v>0</v>
      </c>
      <c r="D84" s="194">
        <v>0</v>
      </c>
      <c r="E84" s="194">
        <v>0</v>
      </c>
      <c r="F84">
        <f t="shared" si="1"/>
        <v>0</v>
      </c>
    </row>
    <row r="85" spans="1:14" x14ac:dyDescent="0.35">
      <c r="A85" t="s">
        <v>919</v>
      </c>
      <c r="B85" t="s">
        <v>920</v>
      </c>
      <c r="C85" s="194">
        <v>0</v>
      </c>
      <c r="D85" s="194">
        <v>37331.310000000056</v>
      </c>
      <c r="E85" s="194">
        <v>0</v>
      </c>
      <c r="F85">
        <f t="shared" si="1"/>
        <v>1</v>
      </c>
    </row>
    <row r="86" spans="1:14" x14ac:dyDescent="0.35">
      <c r="A86" t="s">
        <v>317</v>
      </c>
      <c r="B86" t="s">
        <v>318</v>
      </c>
      <c r="C86" s="194">
        <v>0</v>
      </c>
      <c r="D86" s="194">
        <v>0</v>
      </c>
      <c r="E86" s="194">
        <v>0</v>
      </c>
      <c r="F86">
        <f t="shared" si="1"/>
        <v>0</v>
      </c>
    </row>
    <row r="87" spans="1:14" x14ac:dyDescent="0.35">
      <c r="A87" t="s">
        <v>556</v>
      </c>
      <c r="B87" t="s">
        <v>557</v>
      </c>
      <c r="C87" s="194">
        <v>0</v>
      </c>
      <c r="D87" s="194">
        <v>0</v>
      </c>
      <c r="E87" s="194">
        <v>0</v>
      </c>
      <c r="F87">
        <f t="shared" si="1"/>
        <v>0</v>
      </c>
    </row>
    <row r="88" spans="1:14" x14ac:dyDescent="0.35">
      <c r="A88" t="s">
        <v>560</v>
      </c>
      <c r="B88" t="s">
        <v>561</v>
      </c>
      <c r="C88" s="194">
        <v>17065.080000000002</v>
      </c>
      <c r="D88" s="194">
        <v>17065.080000000002</v>
      </c>
      <c r="E88" s="194">
        <v>17065.080000000002</v>
      </c>
      <c r="F88">
        <f t="shared" si="1"/>
        <v>3</v>
      </c>
      <c r="N88" s="228"/>
    </row>
    <row r="89" spans="1:14" x14ac:dyDescent="0.35">
      <c r="A89" t="s">
        <v>562</v>
      </c>
      <c r="B89" t="s">
        <v>563</v>
      </c>
      <c r="C89" s="194">
        <v>482318.49</v>
      </c>
      <c r="D89" s="194">
        <v>482318.49</v>
      </c>
      <c r="E89" s="194">
        <v>482318.49</v>
      </c>
      <c r="F89">
        <f t="shared" si="1"/>
        <v>3</v>
      </c>
      <c r="N89" s="228"/>
    </row>
    <row r="90" spans="1:14" x14ac:dyDescent="0.35">
      <c r="A90" t="s">
        <v>887</v>
      </c>
      <c r="B90" t="s">
        <v>888</v>
      </c>
      <c r="C90" s="194">
        <v>31106.400000000001</v>
      </c>
      <c r="D90" s="194">
        <v>31106.400000000001</v>
      </c>
      <c r="E90" s="194">
        <v>31106.400000000001</v>
      </c>
      <c r="F90">
        <f t="shared" si="1"/>
        <v>3</v>
      </c>
      <c r="N90" s="228"/>
    </row>
    <row r="91" spans="1:14" x14ac:dyDescent="0.35">
      <c r="A91" t="s">
        <v>564</v>
      </c>
      <c r="B91" t="s">
        <v>565</v>
      </c>
      <c r="C91" s="194">
        <v>618352.45000000019</v>
      </c>
      <c r="D91" s="194">
        <v>618352.45000000019</v>
      </c>
      <c r="E91" s="194">
        <v>548082.45000000019</v>
      </c>
      <c r="F91">
        <f t="shared" si="1"/>
        <v>3</v>
      </c>
      <c r="N91" s="228"/>
    </row>
    <row r="92" spans="1:14" x14ac:dyDescent="0.35">
      <c r="A92" t="s">
        <v>566</v>
      </c>
      <c r="B92" t="s">
        <v>567</v>
      </c>
      <c r="C92" s="194">
        <v>0</v>
      </c>
      <c r="D92" s="194">
        <v>0</v>
      </c>
      <c r="E92" s="194">
        <v>0</v>
      </c>
      <c r="F92">
        <f t="shared" si="1"/>
        <v>0</v>
      </c>
    </row>
    <row r="93" spans="1:14" x14ac:dyDescent="0.35">
      <c r="A93" t="s">
        <v>890</v>
      </c>
      <c r="B93" t="s">
        <v>891</v>
      </c>
      <c r="C93" s="194">
        <v>203214.14</v>
      </c>
      <c r="D93" s="194">
        <v>203214.14</v>
      </c>
      <c r="E93" s="194">
        <v>203214.14</v>
      </c>
      <c r="F93">
        <f t="shared" si="1"/>
        <v>3</v>
      </c>
      <c r="N93" s="228"/>
    </row>
    <row r="94" spans="1:14" x14ac:dyDescent="0.35">
      <c r="A94" t="s">
        <v>570</v>
      </c>
      <c r="B94" t="s">
        <v>571</v>
      </c>
      <c r="C94" s="194">
        <v>0</v>
      </c>
      <c r="D94" s="194">
        <v>0</v>
      </c>
      <c r="E94" s="194">
        <v>236527.25</v>
      </c>
      <c r="F94">
        <f t="shared" si="1"/>
        <v>1</v>
      </c>
    </row>
    <row r="95" spans="1:14" x14ac:dyDescent="0.35">
      <c r="A95" t="s">
        <v>572</v>
      </c>
      <c r="B95" t="s">
        <v>573</v>
      </c>
      <c r="C95" s="194">
        <v>0</v>
      </c>
      <c r="D95" s="194">
        <v>0</v>
      </c>
      <c r="E95" s="194">
        <v>0</v>
      </c>
      <c r="F95">
        <f t="shared" si="1"/>
        <v>0</v>
      </c>
    </row>
    <row r="96" spans="1:14" x14ac:dyDescent="0.35">
      <c r="A96" t="s">
        <v>582</v>
      </c>
      <c r="B96" t="s">
        <v>583</v>
      </c>
      <c r="C96" s="194">
        <v>317049.88</v>
      </c>
      <c r="D96" s="194">
        <v>317049.88</v>
      </c>
      <c r="E96" s="194">
        <v>317049.88</v>
      </c>
      <c r="F96">
        <f t="shared" si="1"/>
        <v>3</v>
      </c>
      <c r="N96" s="228"/>
    </row>
    <row r="97" spans="1:14" x14ac:dyDescent="0.35">
      <c r="A97" t="s">
        <v>885</v>
      </c>
      <c r="B97" t="s">
        <v>886</v>
      </c>
      <c r="C97" s="194">
        <v>0</v>
      </c>
      <c r="D97" s="194">
        <v>241352.81000000006</v>
      </c>
      <c r="E97" s="194">
        <v>0</v>
      </c>
      <c r="F97">
        <f t="shared" si="1"/>
        <v>1</v>
      </c>
    </row>
    <row r="98" spans="1:14" x14ac:dyDescent="0.35">
      <c r="A98" t="s">
        <v>584</v>
      </c>
      <c r="B98" t="s">
        <v>585</v>
      </c>
      <c r="C98" s="194">
        <v>0</v>
      </c>
      <c r="D98" s="194">
        <v>0</v>
      </c>
      <c r="E98" s="194">
        <v>0</v>
      </c>
      <c r="F98">
        <f t="shared" si="1"/>
        <v>0</v>
      </c>
    </row>
    <row r="99" spans="1:14" x14ac:dyDescent="0.35">
      <c r="A99" t="s">
        <v>586</v>
      </c>
      <c r="B99" t="s">
        <v>587</v>
      </c>
      <c r="C99" s="194">
        <v>0</v>
      </c>
      <c r="D99" s="194">
        <v>0</v>
      </c>
      <c r="E99" s="194">
        <v>0</v>
      </c>
      <c r="F99">
        <f t="shared" si="1"/>
        <v>0</v>
      </c>
    </row>
    <row r="100" spans="1:14" x14ac:dyDescent="0.35">
      <c r="A100" t="s">
        <v>603</v>
      </c>
      <c r="B100" t="s">
        <v>604</v>
      </c>
      <c r="C100" s="194">
        <v>0</v>
      </c>
      <c r="D100" s="194">
        <v>0</v>
      </c>
      <c r="E100" s="194">
        <v>0</v>
      </c>
      <c r="F100">
        <f t="shared" si="1"/>
        <v>0</v>
      </c>
    </row>
    <row r="101" spans="1:14" x14ac:dyDescent="0.35">
      <c r="A101" t="s">
        <v>605</v>
      </c>
      <c r="B101" t="s">
        <v>606</v>
      </c>
      <c r="C101" s="194">
        <v>0</v>
      </c>
      <c r="D101" s="194">
        <v>0</v>
      </c>
      <c r="E101" s="194">
        <v>0</v>
      </c>
      <c r="F101">
        <f t="shared" si="1"/>
        <v>0</v>
      </c>
    </row>
    <row r="102" spans="1:14" x14ac:dyDescent="0.35">
      <c r="A102" t="s">
        <v>609</v>
      </c>
      <c r="B102" t="s">
        <v>610</v>
      </c>
      <c r="C102" s="194">
        <v>563539.71</v>
      </c>
      <c r="D102" s="194">
        <v>563539.71</v>
      </c>
      <c r="E102" s="194">
        <v>556539.71</v>
      </c>
      <c r="F102">
        <f t="shared" si="1"/>
        <v>3</v>
      </c>
      <c r="N102" s="228"/>
    </row>
    <row r="103" spans="1:14" x14ac:dyDescent="0.35">
      <c r="A103" t="s">
        <v>615</v>
      </c>
      <c r="B103" t="s">
        <v>616</v>
      </c>
      <c r="C103" s="194">
        <v>0</v>
      </c>
      <c r="D103" s="194">
        <v>0</v>
      </c>
      <c r="E103" s="194">
        <v>0</v>
      </c>
      <c r="F103">
        <f t="shared" si="1"/>
        <v>0</v>
      </c>
    </row>
    <row r="104" spans="1:14" x14ac:dyDescent="0.35">
      <c r="A104" t="s">
        <v>617</v>
      </c>
      <c r="B104" t="s">
        <v>618</v>
      </c>
      <c r="C104" s="194">
        <v>0</v>
      </c>
      <c r="D104" s="194">
        <v>0</v>
      </c>
      <c r="E104" s="194">
        <v>0</v>
      </c>
      <c r="F104">
        <f t="shared" si="1"/>
        <v>0</v>
      </c>
    </row>
    <row r="105" spans="1:14" x14ac:dyDescent="0.35">
      <c r="A105" t="s">
        <v>619</v>
      </c>
      <c r="B105" t="s">
        <v>620</v>
      </c>
      <c r="C105" s="194">
        <v>0</v>
      </c>
      <c r="D105" s="194">
        <v>0</v>
      </c>
      <c r="E105" s="194">
        <v>0</v>
      </c>
      <c r="F105">
        <f t="shared" si="1"/>
        <v>0</v>
      </c>
    </row>
    <row r="106" spans="1:14" x14ac:dyDescent="0.35">
      <c r="A106" t="s">
        <v>621</v>
      </c>
      <c r="B106" t="s">
        <v>622</v>
      </c>
      <c r="C106" s="194">
        <v>0</v>
      </c>
      <c r="D106" s="194">
        <v>0</v>
      </c>
      <c r="E106" s="194">
        <v>0</v>
      </c>
      <c r="F106">
        <f t="shared" si="1"/>
        <v>0</v>
      </c>
    </row>
    <row r="107" spans="1:14" x14ac:dyDescent="0.35">
      <c r="A107" t="s">
        <v>639</v>
      </c>
      <c r="B107" t="s">
        <v>640</v>
      </c>
      <c r="C107" s="194">
        <v>0</v>
      </c>
      <c r="D107" s="194">
        <v>0</v>
      </c>
      <c r="E107" s="194">
        <v>0</v>
      </c>
      <c r="F107">
        <f t="shared" si="1"/>
        <v>0</v>
      </c>
    </row>
    <row r="108" spans="1:14" x14ac:dyDescent="0.35">
      <c r="A108" t="s">
        <v>696</v>
      </c>
      <c r="B108" t="s">
        <v>697</v>
      </c>
      <c r="C108" s="194">
        <v>0</v>
      </c>
      <c r="D108" s="194">
        <v>0</v>
      </c>
      <c r="E108" s="194">
        <v>270537.43999999994</v>
      </c>
      <c r="F108">
        <f t="shared" si="1"/>
        <v>1</v>
      </c>
    </row>
    <row r="109" spans="1:14" x14ac:dyDescent="0.35">
      <c r="A109" t="s">
        <v>700</v>
      </c>
      <c r="B109" t="s">
        <v>701</v>
      </c>
      <c r="C109" s="194">
        <v>0</v>
      </c>
      <c r="D109" s="194">
        <v>0</v>
      </c>
      <c r="E109" s="194">
        <v>0</v>
      </c>
      <c r="F109">
        <f t="shared" si="1"/>
        <v>0</v>
      </c>
    </row>
    <row r="110" spans="1:14" x14ac:dyDescent="0.35">
      <c r="A110" t="s">
        <v>1363</v>
      </c>
      <c r="B110" t="s">
        <v>1438</v>
      </c>
      <c r="C110" s="194">
        <v>0</v>
      </c>
      <c r="D110" s="194">
        <v>0</v>
      </c>
      <c r="E110" s="194">
        <v>0</v>
      </c>
      <c r="F110">
        <f t="shared" si="1"/>
        <v>0</v>
      </c>
    </row>
    <row r="111" spans="1:14" x14ac:dyDescent="0.35">
      <c r="A111" t="s">
        <v>710</v>
      </c>
      <c r="B111" t="s">
        <v>711</v>
      </c>
      <c r="C111" s="194">
        <v>0</v>
      </c>
      <c r="D111" s="194">
        <v>0</v>
      </c>
      <c r="E111" s="194">
        <v>0</v>
      </c>
      <c r="F111">
        <f t="shared" si="1"/>
        <v>0</v>
      </c>
    </row>
    <row r="112" spans="1:14" x14ac:dyDescent="0.35">
      <c r="A112" t="s">
        <v>1366</v>
      </c>
      <c r="B112" t="s">
        <v>1367</v>
      </c>
      <c r="C112" s="194">
        <v>0</v>
      </c>
      <c r="D112" s="194">
        <v>0</v>
      </c>
      <c r="E112" s="194">
        <v>0</v>
      </c>
      <c r="F112">
        <f t="shared" si="1"/>
        <v>0</v>
      </c>
    </row>
    <row r="113" spans="1:14" x14ac:dyDescent="0.35">
      <c r="A113" t="s">
        <v>734</v>
      </c>
      <c r="B113" t="s">
        <v>735</v>
      </c>
      <c r="C113" s="194">
        <v>0</v>
      </c>
      <c r="D113" s="194">
        <v>0</v>
      </c>
      <c r="E113" s="194">
        <v>0</v>
      </c>
      <c r="F113">
        <f t="shared" si="1"/>
        <v>0</v>
      </c>
    </row>
    <row r="114" spans="1:14" x14ac:dyDescent="0.35">
      <c r="A114" t="s">
        <v>736</v>
      </c>
      <c r="B114" t="s">
        <v>737</v>
      </c>
      <c r="C114" s="194">
        <v>456342.63</v>
      </c>
      <c r="D114" s="194">
        <v>396342.63</v>
      </c>
      <c r="E114" s="194">
        <v>396342.63</v>
      </c>
      <c r="F114">
        <f t="shared" si="1"/>
        <v>3</v>
      </c>
      <c r="N114" s="228"/>
    </row>
    <row r="115" spans="1:14" x14ac:dyDescent="0.35">
      <c r="A115" t="s">
        <v>746</v>
      </c>
      <c r="B115" t="s">
        <v>747</v>
      </c>
      <c r="C115" s="194">
        <v>0</v>
      </c>
      <c r="D115" s="194">
        <v>0</v>
      </c>
      <c r="E115" s="194">
        <v>0</v>
      </c>
      <c r="F115">
        <f t="shared" si="1"/>
        <v>0</v>
      </c>
    </row>
    <row r="116" spans="1:14" x14ac:dyDescent="0.35">
      <c r="A116" t="s">
        <v>163</v>
      </c>
      <c r="B116" t="s">
        <v>164</v>
      </c>
      <c r="C116" s="194">
        <v>0</v>
      </c>
      <c r="D116" s="194">
        <v>0</v>
      </c>
      <c r="E116" s="194">
        <v>0</v>
      </c>
      <c r="F116">
        <f t="shared" si="1"/>
        <v>0</v>
      </c>
    </row>
    <row r="117" spans="1:14" x14ac:dyDescent="0.35">
      <c r="A117" t="s">
        <v>173</v>
      </c>
      <c r="B117" t="s">
        <v>174</v>
      </c>
      <c r="C117" s="194">
        <v>0</v>
      </c>
      <c r="D117" s="194">
        <v>0</v>
      </c>
      <c r="E117" s="194">
        <v>0</v>
      </c>
      <c r="F117">
        <f t="shared" si="1"/>
        <v>0</v>
      </c>
    </row>
    <row r="118" spans="1:14" x14ac:dyDescent="0.35">
      <c r="A118" t="s">
        <v>1004</v>
      </c>
      <c r="B118" t="s">
        <v>1005</v>
      </c>
      <c r="C118" s="194">
        <v>0</v>
      </c>
      <c r="D118" s="194">
        <v>0</v>
      </c>
      <c r="E118" s="194">
        <v>0</v>
      </c>
      <c r="F118">
        <f t="shared" si="1"/>
        <v>0</v>
      </c>
    </row>
    <row r="119" spans="1:14" x14ac:dyDescent="0.35">
      <c r="A119" t="s">
        <v>197</v>
      </c>
      <c r="B119" t="s">
        <v>198</v>
      </c>
      <c r="C119" s="194">
        <v>0</v>
      </c>
      <c r="D119" s="194">
        <v>0</v>
      </c>
      <c r="E119" s="194">
        <v>0</v>
      </c>
      <c r="F119">
        <f t="shared" si="1"/>
        <v>0</v>
      </c>
    </row>
    <row r="120" spans="1:14" x14ac:dyDescent="0.35">
      <c r="A120" t="s">
        <v>211</v>
      </c>
      <c r="B120" t="s">
        <v>212</v>
      </c>
      <c r="C120" s="194">
        <v>5109.8999999999996</v>
      </c>
      <c r="D120" s="194">
        <v>5109.8999999999996</v>
      </c>
      <c r="E120" s="194">
        <v>5109.8999999999996</v>
      </c>
      <c r="F120">
        <f t="shared" si="1"/>
        <v>3</v>
      </c>
      <c r="N120" s="228"/>
    </row>
    <row r="121" spans="1:14" x14ac:dyDescent="0.35">
      <c r="A121" t="s">
        <v>235</v>
      </c>
      <c r="B121" t="s">
        <v>236</v>
      </c>
      <c r="C121" s="194">
        <v>0</v>
      </c>
      <c r="D121" s="194">
        <v>0</v>
      </c>
      <c r="E121" s="194">
        <v>0</v>
      </c>
      <c r="F121">
        <f t="shared" si="1"/>
        <v>0</v>
      </c>
    </row>
    <row r="122" spans="1:14" x14ac:dyDescent="0.35">
      <c r="A122" t="s">
        <v>243</v>
      </c>
      <c r="B122" t="s">
        <v>244</v>
      </c>
      <c r="C122" s="194">
        <v>0</v>
      </c>
      <c r="D122" s="194">
        <v>0</v>
      </c>
      <c r="E122" s="194">
        <v>0</v>
      </c>
      <c r="F122">
        <f t="shared" si="1"/>
        <v>0</v>
      </c>
    </row>
    <row r="123" spans="1:14" x14ac:dyDescent="0.35">
      <c r="A123" t="s">
        <v>260</v>
      </c>
      <c r="B123" t="s">
        <v>261</v>
      </c>
      <c r="C123" s="194">
        <v>0</v>
      </c>
      <c r="D123" s="194">
        <v>0</v>
      </c>
      <c r="E123" s="194">
        <v>0</v>
      </c>
      <c r="F123">
        <f t="shared" si="1"/>
        <v>0</v>
      </c>
    </row>
    <row r="124" spans="1:14" x14ac:dyDescent="0.35">
      <c r="A124" s="128" t="s">
        <v>1392</v>
      </c>
      <c r="B124" s="128" t="s">
        <v>1469</v>
      </c>
      <c r="C124" s="194">
        <v>0</v>
      </c>
      <c r="D124" s="194">
        <v>0</v>
      </c>
      <c r="E124" s="194">
        <v>0</v>
      </c>
      <c r="F124">
        <f t="shared" si="1"/>
        <v>0</v>
      </c>
    </row>
    <row r="125" spans="1:14" x14ac:dyDescent="0.35">
      <c r="A125" t="s">
        <v>264</v>
      </c>
      <c r="B125" t="s">
        <v>265</v>
      </c>
      <c r="C125" s="194">
        <v>0</v>
      </c>
      <c r="D125" s="194">
        <v>0</v>
      </c>
      <c r="E125" s="194">
        <v>0</v>
      </c>
      <c r="F125">
        <f t="shared" si="1"/>
        <v>0</v>
      </c>
    </row>
    <row r="126" spans="1:14" x14ac:dyDescent="0.35">
      <c r="A126" t="s">
        <v>936</v>
      </c>
      <c r="B126" t="s">
        <v>937</v>
      </c>
      <c r="C126" s="194">
        <v>0</v>
      </c>
      <c r="D126" s="194">
        <v>0</v>
      </c>
      <c r="E126" s="194">
        <v>0</v>
      </c>
      <c r="F126">
        <f t="shared" si="1"/>
        <v>0</v>
      </c>
    </row>
    <row r="127" spans="1:14" x14ac:dyDescent="0.35">
      <c r="A127" t="s">
        <v>940</v>
      </c>
      <c r="B127" t="s">
        <v>941</v>
      </c>
      <c r="C127" s="194">
        <v>0</v>
      </c>
      <c r="D127" s="194">
        <v>0</v>
      </c>
      <c r="E127" s="194">
        <v>0</v>
      </c>
      <c r="F127">
        <f t="shared" si="1"/>
        <v>0</v>
      </c>
    </row>
    <row r="128" spans="1:14" x14ac:dyDescent="0.35">
      <c r="A128" t="s">
        <v>266</v>
      </c>
      <c r="B128" t="s">
        <v>267</v>
      </c>
      <c r="C128" s="194">
        <v>0</v>
      </c>
      <c r="D128" s="194">
        <v>0</v>
      </c>
      <c r="E128" s="194">
        <v>0</v>
      </c>
      <c r="F128">
        <f t="shared" si="1"/>
        <v>0</v>
      </c>
    </row>
    <row r="129" spans="1:14" x14ac:dyDescent="0.35">
      <c r="A129" t="s">
        <v>1022</v>
      </c>
      <c r="B129" t="s">
        <v>1023</v>
      </c>
      <c r="C129" s="194">
        <v>0</v>
      </c>
      <c r="D129" s="194">
        <v>0</v>
      </c>
      <c r="E129" s="194">
        <v>0</v>
      </c>
      <c r="F129">
        <f t="shared" si="1"/>
        <v>0</v>
      </c>
    </row>
    <row r="130" spans="1:14" x14ac:dyDescent="0.35">
      <c r="A130" t="s">
        <v>268</v>
      </c>
      <c r="B130" t="s">
        <v>269</v>
      </c>
      <c r="C130" s="194">
        <v>0</v>
      </c>
      <c r="D130" s="194">
        <v>0</v>
      </c>
      <c r="E130" s="194">
        <v>0</v>
      </c>
      <c r="F130">
        <f t="shared" si="1"/>
        <v>0</v>
      </c>
    </row>
    <row r="131" spans="1:14" x14ac:dyDescent="0.35">
      <c r="A131" t="s">
        <v>270</v>
      </c>
      <c r="B131" t="s">
        <v>271</v>
      </c>
      <c r="C131" s="194">
        <v>0</v>
      </c>
      <c r="D131" s="194">
        <v>0</v>
      </c>
      <c r="E131" s="194">
        <v>0</v>
      </c>
      <c r="F131">
        <f t="shared" ref="F131:F194" si="2">COUNTIF(C131:E131,"&gt;0")</f>
        <v>0</v>
      </c>
    </row>
    <row r="132" spans="1:14" x14ac:dyDescent="0.35">
      <c r="A132" t="s">
        <v>272</v>
      </c>
      <c r="B132" t="s">
        <v>273</v>
      </c>
      <c r="C132" s="194">
        <v>69319.41</v>
      </c>
      <c r="D132" s="194">
        <v>69319.41</v>
      </c>
      <c r="E132" s="194">
        <v>69319.41</v>
      </c>
      <c r="F132">
        <f t="shared" si="2"/>
        <v>3</v>
      </c>
      <c r="N132" s="228"/>
    </row>
    <row r="133" spans="1:14" x14ac:dyDescent="0.35">
      <c r="A133" t="s">
        <v>274</v>
      </c>
      <c r="B133" t="s">
        <v>275</v>
      </c>
      <c r="C133" s="194">
        <v>0</v>
      </c>
      <c r="D133" s="194">
        <v>0</v>
      </c>
      <c r="E133" s="194">
        <v>0</v>
      </c>
      <c r="F133">
        <f t="shared" si="2"/>
        <v>0</v>
      </c>
    </row>
    <row r="134" spans="1:14" x14ac:dyDescent="0.35">
      <c r="A134" t="s">
        <v>276</v>
      </c>
      <c r="B134" t="s">
        <v>277</v>
      </c>
      <c r="C134" s="194">
        <v>0</v>
      </c>
      <c r="D134" s="194">
        <v>13500</v>
      </c>
      <c r="E134" s="194">
        <v>0</v>
      </c>
      <c r="F134">
        <f t="shared" si="2"/>
        <v>1</v>
      </c>
    </row>
    <row r="135" spans="1:14" x14ac:dyDescent="0.35">
      <c r="A135" t="s">
        <v>278</v>
      </c>
      <c r="B135" t="s">
        <v>279</v>
      </c>
      <c r="C135" s="194">
        <v>0</v>
      </c>
      <c r="D135" s="194">
        <v>0</v>
      </c>
      <c r="E135" s="194">
        <v>0</v>
      </c>
      <c r="F135">
        <f t="shared" si="2"/>
        <v>0</v>
      </c>
    </row>
    <row r="136" spans="1:14" x14ac:dyDescent="0.35">
      <c r="A136" t="s">
        <v>280</v>
      </c>
      <c r="B136" t="s">
        <v>281</v>
      </c>
      <c r="C136" s="194">
        <v>0</v>
      </c>
      <c r="D136" s="194">
        <v>1300</v>
      </c>
      <c r="E136" s="194">
        <v>0</v>
      </c>
      <c r="F136">
        <f t="shared" si="2"/>
        <v>1</v>
      </c>
    </row>
    <row r="137" spans="1:14" x14ac:dyDescent="0.35">
      <c r="A137" t="s">
        <v>282</v>
      </c>
      <c r="B137" t="s">
        <v>283</v>
      </c>
      <c r="C137" s="194">
        <v>28298</v>
      </c>
      <c r="D137" s="194">
        <v>28298</v>
      </c>
      <c r="E137" s="194">
        <v>28298</v>
      </c>
      <c r="F137">
        <f t="shared" si="2"/>
        <v>3</v>
      </c>
      <c r="N137" s="228"/>
    </row>
    <row r="138" spans="1:14" x14ac:dyDescent="0.35">
      <c r="A138" t="s">
        <v>948</v>
      </c>
      <c r="B138" t="s">
        <v>949</v>
      </c>
      <c r="C138" s="194">
        <v>0</v>
      </c>
      <c r="D138" s="194">
        <v>0</v>
      </c>
      <c r="E138" s="194">
        <v>0</v>
      </c>
      <c r="F138">
        <f t="shared" si="2"/>
        <v>0</v>
      </c>
    </row>
    <row r="139" spans="1:14" x14ac:dyDescent="0.35">
      <c r="A139" t="s">
        <v>284</v>
      </c>
      <c r="B139" t="s">
        <v>285</v>
      </c>
      <c r="C139" s="194">
        <v>0</v>
      </c>
      <c r="D139" s="194">
        <v>1800</v>
      </c>
      <c r="E139" s="194">
        <v>0</v>
      </c>
      <c r="F139">
        <f t="shared" si="2"/>
        <v>1</v>
      </c>
    </row>
    <row r="140" spans="1:14" x14ac:dyDescent="0.35">
      <c r="A140" t="s">
        <v>286</v>
      </c>
      <c r="B140" t="s">
        <v>287</v>
      </c>
      <c r="C140" s="194">
        <v>7.1</v>
      </c>
      <c r="D140" s="194">
        <v>7.1</v>
      </c>
      <c r="E140" s="194">
        <v>7.1</v>
      </c>
      <c r="F140">
        <f t="shared" si="2"/>
        <v>3</v>
      </c>
    </row>
    <row r="141" spans="1:14" x14ac:dyDescent="0.35">
      <c r="A141" t="s">
        <v>959</v>
      </c>
      <c r="B141" t="s">
        <v>960</v>
      </c>
      <c r="C141" s="194">
        <v>0</v>
      </c>
      <c r="D141" s="194">
        <v>0</v>
      </c>
      <c r="E141" s="194">
        <v>0</v>
      </c>
      <c r="F141">
        <f t="shared" si="2"/>
        <v>0</v>
      </c>
    </row>
    <row r="142" spans="1:14" x14ac:dyDescent="0.35">
      <c r="A142" t="s">
        <v>288</v>
      </c>
      <c r="B142" t="s">
        <v>289</v>
      </c>
      <c r="C142" s="194">
        <v>0</v>
      </c>
      <c r="D142" s="194">
        <v>0</v>
      </c>
      <c r="E142" s="194">
        <v>0</v>
      </c>
      <c r="F142">
        <f t="shared" si="2"/>
        <v>0</v>
      </c>
    </row>
    <row r="143" spans="1:14" x14ac:dyDescent="0.35">
      <c r="A143" t="s">
        <v>290</v>
      </c>
      <c r="B143" t="s">
        <v>291</v>
      </c>
      <c r="C143" s="194">
        <v>39460</v>
      </c>
      <c r="D143" s="194">
        <v>39460</v>
      </c>
      <c r="E143" s="194">
        <v>39460</v>
      </c>
      <c r="F143">
        <f t="shared" si="2"/>
        <v>3</v>
      </c>
      <c r="N143" s="228"/>
    </row>
    <row r="144" spans="1:14" x14ac:dyDescent="0.35">
      <c r="A144" t="s">
        <v>292</v>
      </c>
      <c r="B144" t="s">
        <v>293</v>
      </c>
      <c r="C144" s="194">
        <v>0</v>
      </c>
      <c r="D144" s="194">
        <v>0</v>
      </c>
      <c r="E144" s="194">
        <v>0</v>
      </c>
      <c r="F144">
        <f t="shared" si="2"/>
        <v>0</v>
      </c>
    </row>
    <row r="145" spans="1:6" x14ac:dyDescent="0.35">
      <c r="A145" t="s">
        <v>294</v>
      </c>
      <c r="B145" t="s">
        <v>295</v>
      </c>
      <c r="C145" s="194">
        <v>0</v>
      </c>
      <c r="D145" s="194">
        <v>0</v>
      </c>
      <c r="E145" s="194">
        <v>0</v>
      </c>
      <c r="F145">
        <f t="shared" si="2"/>
        <v>0</v>
      </c>
    </row>
    <row r="146" spans="1:6" x14ac:dyDescent="0.35">
      <c r="A146" t="s">
        <v>942</v>
      </c>
      <c r="B146" t="s">
        <v>943</v>
      </c>
      <c r="C146" s="194">
        <v>0</v>
      </c>
      <c r="D146" s="194">
        <v>16810</v>
      </c>
      <c r="E146" s="194">
        <v>0</v>
      </c>
      <c r="F146">
        <f t="shared" si="2"/>
        <v>1</v>
      </c>
    </row>
    <row r="147" spans="1:6" x14ac:dyDescent="0.35">
      <c r="A147" t="s">
        <v>296</v>
      </c>
      <c r="B147" t="s">
        <v>297</v>
      </c>
      <c r="C147" s="194">
        <v>0</v>
      </c>
      <c r="D147" s="194">
        <v>1490023.65</v>
      </c>
      <c r="E147" s="194">
        <v>0</v>
      </c>
      <c r="F147">
        <f t="shared" si="2"/>
        <v>1</v>
      </c>
    </row>
    <row r="148" spans="1:6" x14ac:dyDescent="0.35">
      <c r="A148" t="s">
        <v>998</v>
      </c>
      <c r="B148" t="s">
        <v>999</v>
      </c>
      <c r="C148" s="194">
        <v>0</v>
      </c>
      <c r="D148" s="194">
        <v>0</v>
      </c>
      <c r="E148" s="194">
        <v>0</v>
      </c>
      <c r="F148">
        <f t="shared" si="2"/>
        <v>0</v>
      </c>
    </row>
    <row r="149" spans="1:6" x14ac:dyDescent="0.35">
      <c r="A149" t="s">
        <v>298</v>
      </c>
      <c r="B149" t="s">
        <v>299</v>
      </c>
      <c r="C149" s="194">
        <v>0</v>
      </c>
      <c r="D149" s="194">
        <v>0</v>
      </c>
      <c r="E149" s="194">
        <v>0</v>
      </c>
      <c r="F149">
        <f t="shared" si="2"/>
        <v>0</v>
      </c>
    </row>
    <row r="150" spans="1:6" x14ac:dyDescent="0.35">
      <c r="A150" s="128" t="s">
        <v>971</v>
      </c>
      <c r="B150" s="128" t="s">
        <v>972</v>
      </c>
      <c r="C150" s="194">
        <v>0</v>
      </c>
      <c r="D150" s="194">
        <v>0</v>
      </c>
      <c r="E150" s="194">
        <v>0</v>
      </c>
      <c r="F150">
        <f t="shared" si="2"/>
        <v>0</v>
      </c>
    </row>
    <row r="151" spans="1:6" x14ac:dyDescent="0.35">
      <c r="A151" t="s">
        <v>300</v>
      </c>
      <c r="B151" t="s">
        <v>1015</v>
      </c>
      <c r="C151" s="194">
        <v>0</v>
      </c>
      <c r="D151" s="194">
        <v>0</v>
      </c>
      <c r="E151" s="194">
        <v>0</v>
      </c>
      <c r="F151">
        <f t="shared" si="2"/>
        <v>0</v>
      </c>
    </row>
    <row r="152" spans="1:6" x14ac:dyDescent="0.35">
      <c r="A152" t="s">
        <v>301</v>
      </c>
      <c r="B152" t="s">
        <v>302</v>
      </c>
      <c r="C152" s="194">
        <v>0</v>
      </c>
      <c r="D152" s="194">
        <v>0</v>
      </c>
      <c r="E152" s="194">
        <v>0</v>
      </c>
      <c r="F152">
        <f t="shared" si="2"/>
        <v>0</v>
      </c>
    </row>
    <row r="153" spans="1:6" x14ac:dyDescent="0.35">
      <c r="A153" t="s">
        <v>988</v>
      </c>
      <c r="B153" t="s">
        <v>989</v>
      </c>
      <c r="C153" s="194">
        <v>0</v>
      </c>
      <c r="D153" s="194">
        <v>11500</v>
      </c>
      <c r="E153" s="194">
        <v>0</v>
      </c>
      <c r="F153">
        <f t="shared" si="2"/>
        <v>1</v>
      </c>
    </row>
    <row r="154" spans="1:6" x14ac:dyDescent="0.35">
      <c r="A154" t="s">
        <v>950</v>
      </c>
      <c r="B154" t="s">
        <v>951</v>
      </c>
      <c r="C154" s="194">
        <v>0</v>
      </c>
      <c r="D154" s="194">
        <v>0</v>
      </c>
      <c r="E154" s="194">
        <v>0</v>
      </c>
      <c r="F154">
        <f t="shared" si="2"/>
        <v>0</v>
      </c>
    </row>
    <row r="155" spans="1:6" x14ac:dyDescent="0.35">
      <c r="A155" t="s">
        <v>1020</v>
      </c>
      <c r="B155" t="s">
        <v>1021</v>
      </c>
      <c r="C155" s="194">
        <v>0</v>
      </c>
      <c r="D155" s="194">
        <v>0</v>
      </c>
      <c r="E155" s="194">
        <v>0</v>
      </c>
      <c r="F155">
        <f t="shared" si="2"/>
        <v>0</v>
      </c>
    </row>
    <row r="156" spans="1:6" x14ac:dyDescent="0.35">
      <c r="A156" t="s">
        <v>303</v>
      </c>
      <c r="B156" t="s">
        <v>304</v>
      </c>
      <c r="C156" s="194">
        <v>0</v>
      </c>
      <c r="D156" s="194">
        <v>0</v>
      </c>
      <c r="E156" s="194">
        <v>0</v>
      </c>
      <c r="F156">
        <f t="shared" si="2"/>
        <v>0</v>
      </c>
    </row>
    <row r="157" spans="1:6" x14ac:dyDescent="0.35">
      <c r="A157" t="s">
        <v>979</v>
      </c>
      <c r="B157" t="s">
        <v>980</v>
      </c>
      <c r="C157" s="194">
        <v>0</v>
      </c>
      <c r="D157" s="194">
        <v>0</v>
      </c>
      <c r="E157" s="194">
        <v>0</v>
      </c>
      <c r="F157">
        <f t="shared" si="2"/>
        <v>0</v>
      </c>
    </row>
    <row r="158" spans="1:6" x14ac:dyDescent="0.35">
      <c r="A158" t="s">
        <v>985</v>
      </c>
      <c r="B158" t="s">
        <v>986</v>
      </c>
      <c r="C158" s="194">
        <v>0</v>
      </c>
      <c r="D158" s="194">
        <v>160916.24</v>
      </c>
      <c r="E158" s="194">
        <v>0</v>
      </c>
      <c r="F158">
        <f t="shared" si="2"/>
        <v>1</v>
      </c>
    </row>
    <row r="159" spans="1:6" x14ac:dyDescent="0.35">
      <c r="A159" s="128" t="s">
        <v>965</v>
      </c>
      <c r="B159" s="128" t="s">
        <v>966</v>
      </c>
      <c r="C159" s="194">
        <v>0</v>
      </c>
      <c r="D159" s="194">
        <v>0</v>
      </c>
      <c r="E159" s="194">
        <v>0</v>
      </c>
      <c r="F159">
        <f t="shared" si="2"/>
        <v>0</v>
      </c>
    </row>
    <row r="160" spans="1:6" x14ac:dyDescent="0.35">
      <c r="A160" t="s">
        <v>305</v>
      </c>
      <c r="B160" t="s">
        <v>306</v>
      </c>
      <c r="C160" s="194">
        <v>0</v>
      </c>
      <c r="D160" s="194">
        <v>0</v>
      </c>
      <c r="E160" s="194">
        <v>0</v>
      </c>
      <c r="F160">
        <f t="shared" si="2"/>
        <v>0</v>
      </c>
    </row>
    <row r="161" spans="1:6" x14ac:dyDescent="0.35">
      <c r="A161" t="s">
        <v>952</v>
      </c>
      <c r="B161" t="s">
        <v>1050</v>
      </c>
      <c r="C161" s="194">
        <v>0</v>
      </c>
      <c r="D161" s="194">
        <v>0</v>
      </c>
      <c r="E161" s="194">
        <v>0</v>
      </c>
      <c r="F161">
        <f t="shared" si="2"/>
        <v>0</v>
      </c>
    </row>
    <row r="162" spans="1:6" x14ac:dyDescent="0.35">
      <c r="A162" s="128" t="s">
        <v>1241</v>
      </c>
      <c r="B162" s="128" t="s">
        <v>1258</v>
      </c>
      <c r="C162" s="194">
        <v>0</v>
      </c>
      <c r="D162" s="194">
        <v>0</v>
      </c>
      <c r="E162" s="194">
        <v>0</v>
      </c>
      <c r="F162">
        <f t="shared" si="2"/>
        <v>0</v>
      </c>
    </row>
    <row r="163" spans="1:6" x14ac:dyDescent="0.35">
      <c r="A163" t="s">
        <v>953</v>
      </c>
      <c r="B163" t="s">
        <v>1051</v>
      </c>
      <c r="C163" s="194">
        <v>0</v>
      </c>
      <c r="D163" s="194">
        <v>0</v>
      </c>
      <c r="E163" s="194">
        <v>0</v>
      </c>
      <c r="F163">
        <f t="shared" si="2"/>
        <v>0</v>
      </c>
    </row>
    <row r="164" spans="1:6" x14ac:dyDescent="0.35">
      <c r="A164" s="128" t="s">
        <v>987</v>
      </c>
      <c r="B164" s="128" t="s">
        <v>1234</v>
      </c>
      <c r="C164" s="194">
        <v>0</v>
      </c>
      <c r="D164" s="194">
        <v>0</v>
      </c>
      <c r="E164" s="194">
        <v>0</v>
      </c>
      <c r="F164">
        <f t="shared" si="2"/>
        <v>0</v>
      </c>
    </row>
    <row r="165" spans="1:6" x14ac:dyDescent="0.35">
      <c r="A165" t="s">
        <v>954</v>
      </c>
      <c r="B165" t="s">
        <v>1052</v>
      </c>
      <c r="C165" s="194">
        <v>0</v>
      </c>
      <c r="D165" s="194">
        <v>0</v>
      </c>
      <c r="E165" s="194">
        <v>0</v>
      </c>
      <c r="F165">
        <f t="shared" si="2"/>
        <v>0</v>
      </c>
    </row>
    <row r="166" spans="1:6" x14ac:dyDescent="0.35">
      <c r="A166" t="s">
        <v>1228</v>
      </c>
      <c r="B166" t="s">
        <v>1457</v>
      </c>
      <c r="C166" s="194">
        <v>0</v>
      </c>
      <c r="D166" s="194">
        <v>0</v>
      </c>
      <c r="E166" s="194">
        <v>0</v>
      </c>
      <c r="F166">
        <f t="shared" si="2"/>
        <v>0</v>
      </c>
    </row>
    <row r="167" spans="1:6" x14ac:dyDescent="0.35">
      <c r="A167" s="128" t="s">
        <v>1214</v>
      </c>
      <c r="B167" s="128" t="s">
        <v>1479</v>
      </c>
      <c r="C167" s="194">
        <v>6515.85</v>
      </c>
      <c r="D167" s="194">
        <v>0</v>
      </c>
      <c r="E167" s="194">
        <v>0</v>
      </c>
      <c r="F167">
        <f t="shared" si="2"/>
        <v>1</v>
      </c>
    </row>
    <row r="168" spans="1:6" x14ac:dyDescent="0.35">
      <c r="A168" t="s">
        <v>1226</v>
      </c>
      <c r="B168" t="s">
        <v>1458</v>
      </c>
      <c r="C168" s="194">
        <v>0</v>
      </c>
      <c r="D168" s="194">
        <v>0</v>
      </c>
      <c r="E168" s="194">
        <v>0</v>
      </c>
      <c r="F168">
        <f t="shared" si="2"/>
        <v>0</v>
      </c>
    </row>
    <row r="169" spans="1:6" x14ac:dyDescent="0.35">
      <c r="A169" s="128" t="s">
        <v>1213</v>
      </c>
      <c r="B169" s="128" t="s">
        <v>1285</v>
      </c>
      <c r="C169" s="194">
        <v>0</v>
      </c>
      <c r="D169" s="194">
        <v>0</v>
      </c>
      <c r="E169" s="194">
        <v>0</v>
      </c>
      <c r="F169">
        <f t="shared" si="2"/>
        <v>0</v>
      </c>
    </row>
    <row r="170" spans="1:6" x14ac:dyDescent="0.35">
      <c r="A170" s="128" t="s">
        <v>1217</v>
      </c>
      <c r="B170" s="128" t="s">
        <v>1224</v>
      </c>
      <c r="C170" s="194">
        <v>0</v>
      </c>
      <c r="D170" s="194">
        <v>0</v>
      </c>
      <c r="E170" s="194">
        <v>0</v>
      </c>
      <c r="F170">
        <f t="shared" si="2"/>
        <v>0</v>
      </c>
    </row>
    <row r="171" spans="1:6" x14ac:dyDescent="0.35">
      <c r="A171" s="128" t="s">
        <v>1216</v>
      </c>
      <c r="B171" s="128" t="s">
        <v>1223</v>
      </c>
      <c r="C171" s="194">
        <v>0</v>
      </c>
      <c r="D171" s="194">
        <v>0</v>
      </c>
      <c r="E171" s="194">
        <v>0</v>
      </c>
      <c r="F171">
        <f t="shared" si="2"/>
        <v>0</v>
      </c>
    </row>
    <row r="172" spans="1:6" x14ac:dyDescent="0.35">
      <c r="A172" s="128" t="s">
        <v>1384</v>
      </c>
      <c r="B172" s="128" t="s">
        <v>1471</v>
      </c>
      <c r="C172" s="194">
        <v>0</v>
      </c>
      <c r="D172" s="194">
        <v>0</v>
      </c>
      <c r="E172" s="194">
        <v>0</v>
      </c>
      <c r="F172">
        <f t="shared" si="2"/>
        <v>0</v>
      </c>
    </row>
    <row r="173" spans="1:6" x14ac:dyDescent="0.35">
      <c r="A173" t="s">
        <v>1227</v>
      </c>
      <c r="B173" t="s">
        <v>1459</v>
      </c>
      <c r="C173" s="194">
        <v>0</v>
      </c>
      <c r="D173" s="194">
        <v>0</v>
      </c>
      <c r="E173" s="194">
        <v>0</v>
      </c>
      <c r="F173">
        <f t="shared" si="2"/>
        <v>0</v>
      </c>
    </row>
    <row r="174" spans="1:6" x14ac:dyDescent="0.35">
      <c r="A174" s="128" t="s">
        <v>1402</v>
      </c>
      <c r="B174" s="128" t="s">
        <v>1472</v>
      </c>
      <c r="C174" s="194">
        <v>0</v>
      </c>
      <c r="D174" s="194">
        <v>0</v>
      </c>
      <c r="E174" s="194">
        <v>0</v>
      </c>
      <c r="F174">
        <f t="shared" si="2"/>
        <v>0</v>
      </c>
    </row>
    <row r="175" spans="1:6" x14ac:dyDescent="0.35">
      <c r="A175" s="128" t="s">
        <v>1390</v>
      </c>
      <c r="B175" s="128" t="s">
        <v>1473</v>
      </c>
      <c r="C175" s="194">
        <v>0</v>
      </c>
      <c r="D175" s="194">
        <v>0</v>
      </c>
      <c r="E175" s="194">
        <v>0</v>
      </c>
      <c r="F175">
        <f t="shared" si="2"/>
        <v>0</v>
      </c>
    </row>
    <row r="176" spans="1:6" x14ac:dyDescent="0.35">
      <c r="A176" t="s">
        <v>1434</v>
      </c>
      <c r="B176" t="s">
        <v>1460</v>
      </c>
      <c r="C176" s="194">
        <v>0</v>
      </c>
      <c r="D176" s="194">
        <v>0</v>
      </c>
      <c r="E176" s="194">
        <v>0</v>
      </c>
      <c r="F176">
        <f t="shared" si="2"/>
        <v>0</v>
      </c>
    </row>
    <row r="177" spans="1:14" x14ac:dyDescent="0.35">
      <c r="A177" t="s">
        <v>1386</v>
      </c>
      <c r="B177" t="s">
        <v>1461</v>
      </c>
      <c r="C177" s="194">
        <v>0</v>
      </c>
      <c r="D177" s="194">
        <v>0</v>
      </c>
      <c r="E177" s="194">
        <v>0</v>
      </c>
      <c r="F177">
        <f t="shared" si="2"/>
        <v>0</v>
      </c>
    </row>
    <row r="178" spans="1:14" x14ac:dyDescent="0.35">
      <c r="A178" t="s">
        <v>1394</v>
      </c>
      <c r="B178" t="s">
        <v>1477</v>
      </c>
      <c r="C178" s="194">
        <v>0</v>
      </c>
      <c r="D178" s="194">
        <v>0</v>
      </c>
      <c r="E178" s="194">
        <v>0</v>
      </c>
      <c r="F178">
        <f t="shared" si="2"/>
        <v>0</v>
      </c>
    </row>
    <row r="179" spans="1:14" x14ac:dyDescent="0.35">
      <c r="A179" t="s">
        <v>1396</v>
      </c>
      <c r="B179" t="s">
        <v>1478</v>
      </c>
      <c r="C179" s="194">
        <v>0</v>
      </c>
      <c r="D179" s="194">
        <v>0</v>
      </c>
      <c r="E179" s="194">
        <v>0</v>
      </c>
      <c r="F179">
        <f t="shared" si="2"/>
        <v>0</v>
      </c>
    </row>
    <row r="180" spans="1:14" x14ac:dyDescent="0.35">
      <c r="A180" t="s">
        <v>1416</v>
      </c>
      <c r="B180" t="s">
        <v>1462</v>
      </c>
      <c r="C180" s="194">
        <v>0</v>
      </c>
      <c r="D180" s="194">
        <v>0</v>
      </c>
      <c r="E180" s="194">
        <v>0</v>
      </c>
      <c r="F180">
        <f t="shared" si="2"/>
        <v>0</v>
      </c>
    </row>
    <row r="181" spans="1:14" x14ac:dyDescent="0.35">
      <c r="A181" t="s">
        <v>309</v>
      </c>
      <c r="B181" t="s">
        <v>310</v>
      </c>
      <c r="C181" s="194">
        <v>305506.15999999997</v>
      </c>
      <c r="D181" s="194">
        <v>305506.15999999997</v>
      </c>
      <c r="E181" s="194">
        <v>305506.15999999997</v>
      </c>
      <c r="F181">
        <f t="shared" si="2"/>
        <v>3</v>
      </c>
      <c r="N181" s="228"/>
    </row>
    <row r="182" spans="1:14" x14ac:dyDescent="0.35">
      <c r="A182" t="s">
        <v>311</v>
      </c>
      <c r="B182" t="s">
        <v>312</v>
      </c>
      <c r="C182" s="194">
        <v>609172.87</v>
      </c>
      <c r="D182" s="194">
        <v>609172.87</v>
      </c>
      <c r="E182" s="194">
        <v>609172.87</v>
      </c>
      <c r="F182">
        <f t="shared" si="2"/>
        <v>3</v>
      </c>
      <c r="N182" s="228"/>
    </row>
    <row r="183" spans="1:14" x14ac:dyDescent="0.35">
      <c r="A183" t="s">
        <v>938</v>
      </c>
      <c r="B183" t="s">
        <v>939</v>
      </c>
      <c r="C183" s="194">
        <v>0</v>
      </c>
      <c r="D183" s="194">
        <v>0</v>
      </c>
      <c r="E183" s="194">
        <v>0</v>
      </c>
      <c r="F183">
        <f t="shared" si="2"/>
        <v>0</v>
      </c>
    </row>
    <row r="184" spans="1:14" x14ac:dyDescent="0.35">
      <c r="A184" t="s">
        <v>714</v>
      </c>
      <c r="B184" t="s">
        <v>715</v>
      </c>
      <c r="C184" s="194">
        <v>11802.41</v>
      </c>
      <c r="D184" s="194">
        <v>11802.41</v>
      </c>
      <c r="E184" s="194">
        <v>11802.41</v>
      </c>
      <c r="F184">
        <f t="shared" si="2"/>
        <v>3</v>
      </c>
      <c r="N184" s="228"/>
    </row>
    <row r="185" spans="1:14" x14ac:dyDescent="0.35">
      <c r="A185" t="s">
        <v>1028</v>
      </c>
      <c r="B185" t="s">
        <v>1029</v>
      </c>
      <c r="C185" s="194">
        <v>644019.31999999995</v>
      </c>
      <c r="D185" s="194">
        <v>644019.31999999995</v>
      </c>
      <c r="E185" s="194">
        <v>644019.31999999995</v>
      </c>
      <c r="F185">
        <f t="shared" si="2"/>
        <v>3</v>
      </c>
      <c r="N185" s="228"/>
    </row>
    <row r="186" spans="1:14" x14ac:dyDescent="0.35">
      <c r="A186" t="s">
        <v>716</v>
      </c>
      <c r="B186" t="s">
        <v>717</v>
      </c>
      <c r="C186" s="194">
        <v>0</v>
      </c>
      <c r="D186" s="194">
        <v>0</v>
      </c>
      <c r="E186" s="194">
        <v>0</v>
      </c>
      <c r="F186">
        <f t="shared" si="2"/>
        <v>0</v>
      </c>
    </row>
    <row r="187" spans="1:14" x14ac:dyDescent="0.35">
      <c r="A187" t="s">
        <v>718</v>
      </c>
      <c r="B187" t="s">
        <v>719</v>
      </c>
      <c r="C187" s="194">
        <v>0</v>
      </c>
      <c r="D187" s="194">
        <v>0</v>
      </c>
      <c r="E187" s="194">
        <v>0</v>
      </c>
      <c r="F187">
        <f t="shared" si="2"/>
        <v>0</v>
      </c>
    </row>
    <row r="188" spans="1:14" x14ac:dyDescent="0.35">
      <c r="A188" t="s">
        <v>720</v>
      </c>
      <c r="B188" t="s">
        <v>721</v>
      </c>
      <c r="C188" s="194">
        <v>18148.11</v>
      </c>
      <c r="D188" s="194">
        <v>18148.11</v>
      </c>
      <c r="E188" s="194">
        <v>18148.11</v>
      </c>
      <c r="F188">
        <f t="shared" si="2"/>
        <v>3</v>
      </c>
      <c r="N188" s="228"/>
    </row>
    <row r="189" spans="1:14" x14ac:dyDescent="0.35">
      <c r="A189" t="s">
        <v>722</v>
      </c>
      <c r="B189" t="s">
        <v>723</v>
      </c>
      <c r="C189" s="194">
        <v>0</v>
      </c>
      <c r="D189" s="194">
        <v>0</v>
      </c>
      <c r="E189" s="194">
        <v>0</v>
      </c>
      <c r="F189">
        <f t="shared" si="2"/>
        <v>0</v>
      </c>
    </row>
    <row r="190" spans="1:14" x14ac:dyDescent="0.35">
      <c r="A190" t="s">
        <v>724</v>
      </c>
      <c r="B190" t="s">
        <v>725</v>
      </c>
      <c r="C190" s="194">
        <v>0</v>
      </c>
      <c r="D190" s="194">
        <v>0</v>
      </c>
      <c r="E190" s="194">
        <v>0</v>
      </c>
      <c r="F190">
        <f t="shared" si="2"/>
        <v>0</v>
      </c>
    </row>
    <row r="191" spans="1:14" x14ac:dyDescent="0.35">
      <c r="A191" t="s">
        <v>321</v>
      </c>
      <c r="B191" t="s">
        <v>322</v>
      </c>
      <c r="C191" s="194">
        <v>0</v>
      </c>
      <c r="D191" s="194">
        <v>0</v>
      </c>
      <c r="E191" s="194">
        <v>0</v>
      </c>
      <c r="F191">
        <f t="shared" si="2"/>
        <v>0</v>
      </c>
    </row>
    <row r="192" spans="1:14" x14ac:dyDescent="0.35">
      <c r="A192" t="s">
        <v>816</v>
      </c>
      <c r="B192" t="s">
        <v>817</v>
      </c>
      <c r="C192" s="194">
        <v>0</v>
      </c>
      <c r="D192" s="194">
        <v>0</v>
      </c>
      <c r="E192" s="194">
        <v>0</v>
      </c>
      <c r="F192">
        <f t="shared" si="2"/>
        <v>0</v>
      </c>
    </row>
    <row r="193" spans="1:14" x14ac:dyDescent="0.35">
      <c r="A193" t="s">
        <v>323</v>
      </c>
      <c r="B193" t="s">
        <v>324</v>
      </c>
      <c r="C193" s="194">
        <v>0</v>
      </c>
      <c r="D193" s="194">
        <v>0</v>
      </c>
      <c r="E193" s="194">
        <v>0</v>
      </c>
      <c r="F193">
        <f t="shared" si="2"/>
        <v>0</v>
      </c>
    </row>
    <row r="194" spans="1:14" x14ac:dyDescent="0.35">
      <c r="A194" t="s">
        <v>325</v>
      </c>
      <c r="B194" t="s">
        <v>326</v>
      </c>
      <c r="C194" s="194">
        <v>0</v>
      </c>
      <c r="D194" s="194">
        <v>0</v>
      </c>
      <c r="E194" s="194">
        <v>0</v>
      </c>
      <c r="F194">
        <f t="shared" si="2"/>
        <v>0</v>
      </c>
    </row>
    <row r="195" spans="1:14" x14ac:dyDescent="0.35">
      <c r="A195" t="s">
        <v>327</v>
      </c>
      <c r="B195" t="s">
        <v>328</v>
      </c>
      <c r="C195" s="194">
        <v>0</v>
      </c>
      <c r="D195" s="194">
        <v>0</v>
      </c>
      <c r="E195" s="194">
        <v>0</v>
      </c>
      <c r="F195">
        <f t="shared" ref="F195:F258" si="3">COUNTIF(C195:E195,"&gt;0")</f>
        <v>0</v>
      </c>
    </row>
    <row r="196" spans="1:14" x14ac:dyDescent="0.35">
      <c r="A196" t="s">
        <v>329</v>
      </c>
      <c r="B196" t="s">
        <v>330</v>
      </c>
      <c r="C196" s="194">
        <v>84008.82</v>
      </c>
      <c r="D196" s="194">
        <v>84008.82</v>
      </c>
      <c r="E196" s="194">
        <v>84008.82</v>
      </c>
      <c r="F196">
        <f t="shared" si="3"/>
        <v>3</v>
      </c>
      <c r="N196" s="228"/>
    </row>
    <row r="197" spans="1:14" x14ac:dyDescent="0.35">
      <c r="A197" t="s">
        <v>331</v>
      </c>
      <c r="B197" t="s">
        <v>332</v>
      </c>
      <c r="C197" s="194">
        <v>0</v>
      </c>
      <c r="D197" s="194">
        <v>0</v>
      </c>
      <c r="E197" s="194">
        <v>0</v>
      </c>
      <c r="F197">
        <f t="shared" si="3"/>
        <v>0</v>
      </c>
    </row>
    <row r="198" spans="1:14" x14ac:dyDescent="0.35">
      <c r="A198" t="s">
        <v>333</v>
      </c>
      <c r="B198" t="s">
        <v>334</v>
      </c>
      <c r="C198" s="194">
        <v>0</v>
      </c>
      <c r="D198" s="194">
        <v>0</v>
      </c>
      <c r="E198" s="194">
        <v>0</v>
      </c>
      <c r="F198">
        <f t="shared" si="3"/>
        <v>0</v>
      </c>
    </row>
    <row r="199" spans="1:14" x14ac:dyDescent="0.35">
      <c r="A199" t="s">
        <v>335</v>
      </c>
      <c r="B199" t="s">
        <v>336</v>
      </c>
      <c r="C199" s="194">
        <v>0</v>
      </c>
      <c r="D199" s="194">
        <v>0</v>
      </c>
      <c r="E199" s="194">
        <v>0</v>
      </c>
      <c r="F199">
        <f t="shared" si="3"/>
        <v>0</v>
      </c>
    </row>
    <row r="200" spans="1:14" x14ac:dyDescent="0.35">
      <c r="A200" t="s">
        <v>337</v>
      </c>
      <c r="B200" t="s">
        <v>338</v>
      </c>
      <c r="C200" s="194">
        <v>0</v>
      </c>
      <c r="D200" s="194">
        <v>0</v>
      </c>
      <c r="E200" s="194">
        <v>0</v>
      </c>
      <c r="F200">
        <f t="shared" si="3"/>
        <v>0</v>
      </c>
    </row>
    <row r="201" spans="1:14" x14ac:dyDescent="0.35">
      <c r="A201" t="s">
        <v>339</v>
      </c>
      <c r="B201" t="s">
        <v>340</v>
      </c>
      <c r="C201" s="194">
        <v>126553.64</v>
      </c>
      <c r="D201" s="194">
        <v>126553.64</v>
      </c>
      <c r="E201" s="194">
        <v>126553.64</v>
      </c>
      <c r="F201">
        <f t="shared" si="3"/>
        <v>3</v>
      </c>
      <c r="N201" s="228"/>
    </row>
    <row r="202" spans="1:14" x14ac:dyDescent="0.35">
      <c r="A202" t="s">
        <v>341</v>
      </c>
      <c r="B202" t="s">
        <v>342</v>
      </c>
      <c r="C202" s="194">
        <v>0</v>
      </c>
      <c r="D202" s="194">
        <v>0</v>
      </c>
      <c r="E202" s="194">
        <v>0</v>
      </c>
      <c r="F202">
        <f t="shared" si="3"/>
        <v>0</v>
      </c>
    </row>
    <row r="203" spans="1:14" x14ac:dyDescent="0.35">
      <c r="A203" t="s">
        <v>343</v>
      </c>
      <c r="B203" t="s">
        <v>344</v>
      </c>
      <c r="C203" s="194">
        <v>0</v>
      </c>
      <c r="D203" s="194">
        <v>0</v>
      </c>
      <c r="E203" s="194">
        <v>0</v>
      </c>
      <c r="F203">
        <f t="shared" si="3"/>
        <v>0</v>
      </c>
    </row>
    <row r="204" spans="1:14" x14ac:dyDescent="0.35">
      <c r="A204" t="s">
        <v>345</v>
      </c>
      <c r="B204" t="s">
        <v>346</v>
      </c>
      <c r="C204" s="194">
        <v>34209.440000000002</v>
      </c>
      <c r="D204" s="194">
        <v>34209.440000000002</v>
      </c>
      <c r="E204" s="194">
        <v>34209.440000000002</v>
      </c>
      <c r="F204">
        <f t="shared" si="3"/>
        <v>3</v>
      </c>
      <c r="N204" s="228"/>
    </row>
    <row r="205" spans="1:14" x14ac:dyDescent="0.35">
      <c r="A205" t="s">
        <v>347</v>
      </c>
      <c r="B205" t="s">
        <v>348</v>
      </c>
      <c r="C205" s="194">
        <v>0</v>
      </c>
      <c r="D205" s="194">
        <v>0</v>
      </c>
      <c r="E205" s="194">
        <v>0</v>
      </c>
      <c r="F205">
        <f t="shared" si="3"/>
        <v>0</v>
      </c>
    </row>
    <row r="206" spans="1:14" x14ac:dyDescent="0.35">
      <c r="A206" t="s">
        <v>349</v>
      </c>
      <c r="B206" t="s">
        <v>350</v>
      </c>
      <c r="C206" s="194">
        <v>0</v>
      </c>
      <c r="D206" s="194">
        <v>0</v>
      </c>
      <c r="E206" s="194">
        <v>0</v>
      </c>
      <c r="F206">
        <f t="shared" si="3"/>
        <v>0</v>
      </c>
    </row>
    <row r="207" spans="1:14" x14ac:dyDescent="0.35">
      <c r="A207" t="s">
        <v>351</v>
      </c>
      <c r="B207" t="s">
        <v>352</v>
      </c>
      <c r="C207" s="194">
        <v>0.25</v>
      </c>
      <c r="D207" s="194">
        <v>0.25</v>
      </c>
      <c r="E207" s="194">
        <v>0.25</v>
      </c>
      <c r="F207">
        <f t="shared" si="3"/>
        <v>3</v>
      </c>
    </row>
    <row r="208" spans="1:14" x14ac:dyDescent="0.35">
      <c r="A208" t="s">
        <v>353</v>
      </c>
      <c r="B208" t="s">
        <v>354</v>
      </c>
      <c r="C208" s="194">
        <v>0</v>
      </c>
      <c r="D208" s="194">
        <v>0</v>
      </c>
      <c r="E208" s="194">
        <v>0</v>
      </c>
      <c r="F208">
        <f t="shared" si="3"/>
        <v>0</v>
      </c>
    </row>
    <row r="209" spans="1:14" x14ac:dyDescent="0.35">
      <c r="A209" t="s">
        <v>355</v>
      </c>
      <c r="B209" t="s">
        <v>356</v>
      </c>
      <c r="C209" s="194">
        <v>20765.93</v>
      </c>
      <c r="D209" s="194">
        <v>20765.93</v>
      </c>
      <c r="E209" s="194">
        <v>20765.93</v>
      </c>
      <c r="F209">
        <f t="shared" si="3"/>
        <v>3</v>
      </c>
      <c r="N209" s="228"/>
    </row>
    <row r="210" spans="1:14" x14ac:dyDescent="0.35">
      <c r="A210" t="s">
        <v>357</v>
      </c>
      <c r="B210" t="s">
        <v>358</v>
      </c>
      <c r="C210" s="194">
        <v>0</v>
      </c>
      <c r="D210" s="194">
        <v>0</v>
      </c>
      <c r="E210" s="194">
        <v>0</v>
      </c>
      <c r="F210">
        <f t="shared" si="3"/>
        <v>0</v>
      </c>
    </row>
    <row r="211" spans="1:14" x14ac:dyDescent="0.35">
      <c r="A211" t="s">
        <v>359</v>
      </c>
      <c r="B211" t="s">
        <v>360</v>
      </c>
      <c r="C211" s="194">
        <v>0</v>
      </c>
      <c r="D211" s="194">
        <v>0</v>
      </c>
      <c r="E211" s="194">
        <v>0</v>
      </c>
      <c r="F211">
        <f t="shared" si="3"/>
        <v>0</v>
      </c>
    </row>
    <row r="212" spans="1:14" x14ac:dyDescent="0.35">
      <c r="A212" t="s">
        <v>361</v>
      </c>
      <c r="B212" t="s">
        <v>362</v>
      </c>
      <c r="C212" s="194">
        <v>0</v>
      </c>
      <c r="D212" s="194">
        <v>0</v>
      </c>
      <c r="E212" s="194">
        <v>0</v>
      </c>
      <c r="F212">
        <f t="shared" si="3"/>
        <v>0</v>
      </c>
    </row>
    <row r="213" spans="1:14" x14ac:dyDescent="0.35">
      <c r="A213" t="s">
        <v>363</v>
      </c>
      <c r="B213" t="s">
        <v>364</v>
      </c>
      <c r="C213" s="194">
        <v>430.83</v>
      </c>
      <c r="D213" s="194">
        <v>430.83</v>
      </c>
      <c r="E213" s="194">
        <v>430.83</v>
      </c>
      <c r="F213">
        <f t="shared" si="3"/>
        <v>3</v>
      </c>
    </row>
    <row r="214" spans="1:14" x14ac:dyDescent="0.35">
      <c r="A214" t="s">
        <v>365</v>
      </c>
      <c r="B214" t="s">
        <v>366</v>
      </c>
      <c r="C214" s="194">
        <v>0</v>
      </c>
      <c r="D214" s="194">
        <v>0</v>
      </c>
      <c r="E214" s="194">
        <v>0</v>
      </c>
      <c r="F214">
        <f t="shared" si="3"/>
        <v>0</v>
      </c>
    </row>
    <row r="215" spans="1:14" x14ac:dyDescent="0.35">
      <c r="A215" t="s">
        <v>367</v>
      </c>
      <c r="B215" t="s">
        <v>368</v>
      </c>
      <c r="C215" s="194">
        <v>0</v>
      </c>
      <c r="D215" s="194">
        <v>0</v>
      </c>
      <c r="E215" s="194">
        <v>0</v>
      </c>
      <c r="F215">
        <f t="shared" si="3"/>
        <v>0</v>
      </c>
    </row>
    <row r="216" spans="1:14" x14ac:dyDescent="0.35">
      <c r="A216" t="s">
        <v>369</v>
      </c>
      <c r="B216" t="s">
        <v>370</v>
      </c>
      <c r="C216" s="194">
        <v>0</v>
      </c>
      <c r="D216" s="194">
        <v>0</v>
      </c>
      <c r="E216" s="194">
        <v>0</v>
      </c>
      <c r="F216">
        <f t="shared" si="3"/>
        <v>0</v>
      </c>
    </row>
    <row r="217" spans="1:14" x14ac:dyDescent="0.35">
      <c r="A217" t="s">
        <v>371</v>
      </c>
      <c r="B217" t="s">
        <v>372</v>
      </c>
      <c r="C217" s="194">
        <v>0</v>
      </c>
      <c r="D217" s="194">
        <v>0</v>
      </c>
      <c r="E217" s="194">
        <v>0</v>
      </c>
      <c r="F217">
        <f t="shared" si="3"/>
        <v>0</v>
      </c>
    </row>
    <row r="218" spans="1:14" x14ac:dyDescent="0.35">
      <c r="A218" t="s">
        <v>373</v>
      </c>
      <c r="B218" t="s">
        <v>344</v>
      </c>
      <c r="C218" s="194">
        <v>0</v>
      </c>
      <c r="D218" s="194">
        <v>0</v>
      </c>
      <c r="E218" s="194">
        <v>0</v>
      </c>
      <c r="F218">
        <f t="shared" si="3"/>
        <v>0</v>
      </c>
    </row>
    <row r="219" spans="1:14" x14ac:dyDescent="0.35">
      <c r="A219" t="s">
        <v>374</v>
      </c>
      <c r="B219" t="s">
        <v>375</v>
      </c>
      <c r="C219" s="194">
        <v>0</v>
      </c>
      <c r="D219" s="194">
        <v>0</v>
      </c>
      <c r="E219" s="194">
        <v>0</v>
      </c>
      <c r="F219">
        <f t="shared" si="3"/>
        <v>0</v>
      </c>
    </row>
    <row r="220" spans="1:14" x14ac:dyDescent="0.35">
      <c r="A220" t="s">
        <v>376</v>
      </c>
      <c r="B220" t="s">
        <v>377</v>
      </c>
      <c r="C220" s="194">
        <v>0</v>
      </c>
      <c r="D220" s="194">
        <v>0</v>
      </c>
      <c r="E220" s="194">
        <v>0</v>
      </c>
      <c r="F220">
        <f t="shared" si="3"/>
        <v>0</v>
      </c>
    </row>
    <row r="221" spans="1:14" x14ac:dyDescent="0.35">
      <c r="A221" t="s">
        <v>378</v>
      </c>
      <c r="B221" t="s">
        <v>379</v>
      </c>
      <c r="C221" s="194">
        <v>305770.64</v>
      </c>
      <c r="D221" s="194">
        <v>305770.64</v>
      </c>
      <c r="E221" s="194">
        <v>305770.64</v>
      </c>
      <c r="F221">
        <f t="shared" si="3"/>
        <v>3</v>
      </c>
      <c r="N221" s="228"/>
    </row>
    <row r="222" spans="1:14" x14ac:dyDescent="0.35">
      <c r="A222" t="s">
        <v>380</v>
      </c>
      <c r="B222" t="s">
        <v>381</v>
      </c>
      <c r="C222" s="194">
        <v>0</v>
      </c>
      <c r="D222" s="194">
        <v>0</v>
      </c>
      <c r="E222" s="194">
        <v>0</v>
      </c>
      <c r="F222">
        <f t="shared" si="3"/>
        <v>0</v>
      </c>
    </row>
    <row r="223" spans="1:14" x14ac:dyDescent="0.35">
      <c r="A223" t="s">
        <v>839</v>
      </c>
      <c r="B223" t="s">
        <v>840</v>
      </c>
      <c r="C223" s="194">
        <v>0</v>
      </c>
      <c r="D223" s="194">
        <v>0</v>
      </c>
      <c r="E223" s="194">
        <v>0</v>
      </c>
      <c r="F223">
        <f t="shared" si="3"/>
        <v>0</v>
      </c>
    </row>
    <row r="224" spans="1:14" x14ac:dyDescent="0.35">
      <c r="A224" t="s">
        <v>382</v>
      </c>
      <c r="B224" t="s">
        <v>383</v>
      </c>
      <c r="C224" s="194">
        <v>0</v>
      </c>
      <c r="D224" s="194">
        <v>0</v>
      </c>
      <c r="E224" s="194">
        <v>0</v>
      </c>
      <c r="F224">
        <f t="shared" si="3"/>
        <v>0</v>
      </c>
    </row>
    <row r="225" spans="1:14" x14ac:dyDescent="0.35">
      <c r="A225" t="s">
        <v>384</v>
      </c>
      <c r="B225" t="s">
        <v>385</v>
      </c>
      <c r="C225" s="194">
        <v>0</v>
      </c>
      <c r="D225" s="194">
        <v>0</v>
      </c>
      <c r="E225" s="194">
        <v>0</v>
      </c>
      <c r="F225">
        <f t="shared" si="3"/>
        <v>0</v>
      </c>
    </row>
    <row r="226" spans="1:14" x14ac:dyDescent="0.35">
      <c r="A226" t="s">
        <v>386</v>
      </c>
      <c r="B226" t="s">
        <v>387</v>
      </c>
      <c r="C226" s="194">
        <v>0</v>
      </c>
      <c r="D226" s="194">
        <v>0</v>
      </c>
      <c r="E226" s="194">
        <v>0</v>
      </c>
      <c r="F226">
        <f t="shared" si="3"/>
        <v>0</v>
      </c>
    </row>
    <row r="227" spans="1:14" x14ac:dyDescent="0.35">
      <c r="A227" t="s">
        <v>388</v>
      </c>
      <c r="B227" t="s">
        <v>389</v>
      </c>
      <c r="C227" s="194">
        <v>0</v>
      </c>
      <c r="D227" s="194">
        <v>0</v>
      </c>
      <c r="E227" s="194">
        <v>0</v>
      </c>
      <c r="F227">
        <f t="shared" si="3"/>
        <v>0</v>
      </c>
    </row>
    <row r="228" spans="1:14" x14ac:dyDescent="0.35">
      <c r="A228" t="s">
        <v>834</v>
      </c>
      <c r="B228" t="s">
        <v>1047</v>
      </c>
      <c r="C228" s="194">
        <v>0</v>
      </c>
      <c r="D228" s="194">
        <v>0</v>
      </c>
      <c r="E228" s="194">
        <v>0</v>
      </c>
      <c r="F228">
        <f t="shared" si="3"/>
        <v>0</v>
      </c>
    </row>
    <row r="229" spans="1:14" x14ac:dyDescent="0.35">
      <c r="A229" t="s">
        <v>390</v>
      </c>
      <c r="B229" t="s">
        <v>391</v>
      </c>
      <c r="C229" s="194">
        <v>0</v>
      </c>
      <c r="D229" s="194">
        <v>0</v>
      </c>
      <c r="E229" s="194">
        <v>0</v>
      </c>
      <c r="F229">
        <f t="shared" si="3"/>
        <v>0</v>
      </c>
    </row>
    <row r="230" spans="1:14" x14ac:dyDescent="0.35">
      <c r="A230" t="s">
        <v>392</v>
      </c>
      <c r="B230" t="s">
        <v>393</v>
      </c>
      <c r="C230" s="194">
        <v>34673</v>
      </c>
      <c r="D230" s="194">
        <v>34673</v>
      </c>
      <c r="E230" s="194">
        <v>34673</v>
      </c>
      <c r="F230">
        <f t="shared" si="3"/>
        <v>3</v>
      </c>
      <c r="N230" s="228"/>
    </row>
    <row r="231" spans="1:14" x14ac:dyDescent="0.35">
      <c r="A231" t="s">
        <v>818</v>
      </c>
      <c r="B231" t="s">
        <v>819</v>
      </c>
      <c r="C231" s="194">
        <v>0</v>
      </c>
      <c r="D231" s="194">
        <v>0</v>
      </c>
      <c r="E231" s="194">
        <v>0</v>
      </c>
      <c r="F231">
        <f t="shared" si="3"/>
        <v>0</v>
      </c>
    </row>
    <row r="232" spans="1:14" x14ac:dyDescent="0.35">
      <c r="A232" t="s">
        <v>396</v>
      </c>
      <c r="B232" t="s">
        <v>397</v>
      </c>
      <c r="C232" s="194">
        <v>54434.61</v>
      </c>
      <c r="D232" s="194">
        <v>54434.61</v>
      </c>
      <c r="E232" s="194">
        <v>54434.61</v>
      </c>
      <c r="F232">
        <f t="shared" si="3"/>
        <v>3</v>
      </c>
      <c r="N232" s="228"/>
    </row>
    <row r="233" spans="1:14" x14ac:dyDescent="0.35">
      <c r="A233" t="s">
        <v>398</v>
      </c>
      <c r="B233" t="s">
        <v>399</v>
      </c>
      <c r="C233" s="194">
        <v>0</v>
      </c>
      <c r="D233" s="194">
        <v>0</v>
      </c>
      <c r="E233" s="194">
        <v>0</v>
      </c>
      <c r="F233">
        <f t="shared" si="3"/>
        <v>0</v>
      </c>
    </row>
    <row r="234" spans="1:14" x14ac:dyDescent="0.35">
      <c r="A234" t="s">
        <v>400</v>
      </c>
      <c r="B234" t="s">
        <v>401</v>
      </c>
      <c r="C234" s="194">
        <v>0</v>
      </c>
      <c r="D234" s="194">
        <v>0</v>
      </c>
      <c r="E234" s="194">
        <v>0</v>
      </c>
      <c r="F234">
        <f t="shared" si="3"/>
        <v>0</v>
      </c>
    </row>
    <row r="235" spans="1:14" x14ac:dyDescent="0.35">
      <c r="A235" s="128" t="s">
        <v>820</v>
      </c>
      <c r="B235" s="128" t="s">
        <v>821</v>
      </c>
      <c r="C235" s="194">
        <v>0</v>
      </c>
      <c r="D235" s="194">
        <v>0</v>
      </c>
      <c r="E235" s="194">
        <v>0</v>
      </c>
      <c r="F235">
        <f t="shared" si="3"/>
        <v>0</v>
      </c>
    </row>
    <row r="236" spans="1:14" x14ac:dyDescent="0.35">
      <c r="A236" t="s">
        <v>402</v>
      </c>
      <c r="B236" t="s">
        <v>403</v>
      </c>
      <c r="C236" s="194">
        <v>0</v>
      </c>
      <c r="D236" s="194">
        <v>0</v>
      </c>
      <c r="E236" s="194">
        <v>0</v>
      </c>
      <c r="F236">
        <f t="shared" si="3"/>
        <v>0</v>
      </c>
    </row>
    <row r="237" spans="1:14" x14ac:dyDescent="0.35">
      <c r="A237" t="s">
        <v>404</v>
      </c>
      <c r="B237" t="s">
        <v>405</v>
      </c>
      <c r="C237" s="194">
        <v>67939.8</v>
      </c>
      <c r="D237" s="194">
        <v>67939.8</v>
      </c>
      <c r="E237" s="194">
        <v>67939.8</v>
      </c>
      <c r="F237">
        <f t="shared" si="3"/>
        <v>3</v>
      </c>
      <c r="N237" s="228"/>
    </row>
    <row r="238" spans="1:14" x14ac:dyDescent="0.35">
      <c r="A238" t="s">
        <v>406</v>
      </c>
      <c r="B238" t="s">
        <v>407</v>
      </c>
      <c r="C238" s="194">
        <v>0</v>
      </c>
      <c r="D238" s="194">
        <v>0</v>
      </c>
      <c r="E238" s="194">
        <v>0</v>
      </c>
      <c r="F238">
        <f t="shared" si="3"/>
        <v>0</v>
      </c>
    </row>
    <row r="239" spans="1:14" x14ac:dyDescent="0.35">
      <c r="A239" t="s">
        <v>408</v>
      </c>
      <c r="B239" t="s">
        <v>409</v>
      </c>
      <c r="C239" s="194">
        <v>0</v>
      </c>
      <c r="D239" s="194">
        <v>0</v>
      </c>
      <c r="E239" s="194">
        <v>0</v>
      </c>
      <c r="F239">
        <f t="shared" si="3"/>
        <v>0</v>
      </c>
    </row>
    <row r="240" spans="1:14" x14ac:dyDescent="0.35">
      <c r="A240" t="s">
        <v>412</v>
      </c>
      <c r="B240" t="s">
        <v>413</v>
      </c>
      <c r="C240" s="194">
        <v>0</v>
      </c>
      <c r="D240" s="194">
        <v>0</v>
      </c>
      <c r="E240" s="194">
        <v>0</v>
      </c>
      <c r="F240">
        <f t="shared" si="3"/>
        <v>0</v>
      </c>
    </row>
    <row r="241" spans="1:14" x14ac:dyDescent="0.35">
      <c r="A241" t="s">
        <v>414</v>
      </c>
      <c r="B241" t="s">
        <v>415</v>
      </c>
      <c r="C241" s="194">
        <v>0</v>
      </c>
      <c r="D241" s="194">
        <v>0</v>
      </c>
      <c r="E241" s="194">
        <v>0</v>
      </c>
      <c r="F241">
        <f t="shared" si="3"/>
        <v>0</v>
      </c>
    </row>
    <row r="242" spans="1:14" x14ac:dyDescent="0.35">
      <c r="A242" t="s">
        <v>416</v>
      </c>
      <c r="B242" t="s">
        <v>417</v>
      </c>
      <c r="C242" s="194">
        <v>342322.96</v>
      </c>
      <c r="D242" s="194">
        <v>342322.96</v>
      </c>
      <c r="E242" s="194">
        <v>342322.96</v>
      </c>
      <c r="F242">
        <f t="shared" si="3"/>
        <v>3</v>
      </c>
      <c r="N242" s="228"/>
    </row>
    <row r="243" spans="1:14" x14ac:dyDescent="0.35">
      <c r="A243" t="s">
        <v>418</v>
      </c>
      <c r="B243" t="s">
        <v>419</v>
      </c>
      <c r="C243" s="194">
        <v>0</v>
      </c>
      <c r="D243" s="194">
        <v>0</v>
      </c>
      <c r="E243" s="194">
        <v>0</v>
      </c>
      <c r="F243">
        <f t="shared" si="3"/>
        <v>0</v>
      </c>
    </row>
    <row r="244" spans="1:14" x14ac:dyDescent="0.35">
      <c r="A244" t="s">
        <v>420</v>
      </c>
      <c r="B244" t="s">
        <v>421</v>
      </c>
      <c r="C244" s="194">
        <v>0</v>
      </c>
      <c r="D244" s="194">
        <v>0</v>
      </c>
      <c r="E244" s="194">
        <v>0</v>
      </c>
      <c r="F244">
        <f t="shared" si="3"/>
        <v>0</v>
      </c>
    </row>
    <row r="245" spans="1:14" x14ac:dyDescent="0.35">
      <c r="A245" t="s">
        <v>422</v>
      </c>
      <c r="B245" t="s">
        <v>423</v>
      </c>
      <c r="C245" s="194">
        <v>0</v>
      </c>
      <c r="D245" s="194">
        <v>0</v>
      </c>
      <c r="E245" s="194">
        <v>0</v>
      </c>
      <c r="F245">
        <f t="shared" si="3"/>
        <v>0</v>
      </c>
    </row>
    <row r="246" spans="1:14" x14ac:dyDescent="0.35">
      <c r="A246" t="s">
        <v>424</v>
      </c>
      <c r="B246" t="s">
        <v>425</v>
      </c>
      <c r="C246" s="194">
        <v>0</v>
      </c>
      <c r="D246" s="194">
        <v>0</v>
      </c>
      <c r="E246" s="194">
        <v>0</v>
      </c>
      <c r="F246">
        <f t="shared" si="3"/>
        <v>0</v>
      </c>
    </row>
    <row r="247" spans="1:14" x14ac:dyDescent="0.35">
      <c r="A247" t="s">
        <v>426</v>
      </c>
      <c r="B247" t="s">
        <v>427</v>
      </c>
      <c r="C247" s="194">
        <v>0</v>
      </c>
      <c r="D247" s="194">
        <v>0</v>
      </c>
      <c r="E247" s="194">
        <v>0</v>
      </c>
      <c r="F247">
        <f t="shared" si="3"/>
        <v>0</v>
      </c>
    </row>
    <row r="248" spans="1:14" x14ac:dyDescent="0.35">
      <c r="A248" t="s">
        <v>428</v>
      </c>
      <c r="B248" t="s">
        <v>429</v>
      </c>
      <c r="C248" s="194">
        <v>0</v>
      </c>
      <c r="D248" s="194">
        <v>0</v>
      </c>
      <c r="E248" s="194">
        <v>0</v>
      </c>
      <c r="F248">
        <f t="shared" si="3"/>
        <v>0</v>
      </c>
    </row>
    <row r="249" spans="1:14" x14ac:dyDescent="0.35">
      <c r="A249" t="s">
        <v>430</v>
      </c>
      <c r="B249" t="s">
        <v>431</v>
      </c>
      <c r="C249" s="194">
        <v>0</v>
      </c>
      <c r="D249" s="194">
        <v>0</v>
      </c>
      <c r="E249" s="194">
        <v>0</v>
      </c>
      <c r="F249">
        <f t="shared" si="3"/>
        <v>0</v>
      </c>
    </row>
    <row r="250" spans="1:14" x14ac:dyDescent="0.35">
      <c r="A250" t="s">
        <v>432</v>
      </c>
      <c r="B250" t="s">
        <v>433</v>
      </c>
      <c r="C250" s="194">
        <v>0</v>
      </c>
      <c r="D250" s="194">
        <v>0</v>
      </c>
      <c r="E250" s="194">
        <v>0</v>
      </c>
      <c r="F250">
        <f t="shared" si="3"/>
        <v>0</v>
      </c>
    </row>
    <row r="251" spans="1:14" x14ac:dyDescent="0.35">
      <c r="A251" t="s">
        <v>434</v>
      </c>
      <c r="B251" t="s">
        <v>435</v>
      </c>
      <c r="C251" s="194">
        <v>0</v>
      </c>
      <c r="D251" s="194">
        <v>0</v>
      </c>
      <c r="E251" s="194">
        <v>0</v>
      </c>
      <c r="F251">
        <f t="shared" si="3"/>
        <v>0</v>
      </c>
    </row>
    <row r="252" spans="1:14" x14ac:dyDescent="0.35">
      <c r="A252" t="s">
        <v>436</v>
      </c>
      <c r="B252" t="s">
        <v>437</v>
      </c>
      <c r="C252" s="194">
        <v>0</v>
      </c>
      <c r="D252" s="194">
        <v>0</v>
      </c>
      <c r="E252" s="194">
        <v>0</v>
      </c>
      <c r="F252">
        <f t="shared" si="3"/>
        <v>0</v>
      </c>
    </row>
    <row r="253" spans="1:14" x14ac:dyDescent="0.35">
      <c r="A253" t="s">
        <v>438</v>
      </c>
      <c r="B253" t="s">
        <v>439</v>
      </c>
      <c r="C253" s="194">
        <v>0</v>
      </c>
      <c r="D253" s="194">
        <v>0</v>
      </c>
      <c r="E253" s="194">
        <v>0</v>
      </c>
      <c r="F253">
        <f t="shared" si="3"/>
        <v>0</v>
      </c>
    </row>
    <row r="254" spans="1:14" x14ac:dyDescent="0.35">
      <c r="A254" t="s">
        <v>440</v>
      </c>
      <c r="B254" t="s">
        <v>441</v>
      </c>
      <c r="C254" s="194">
        <v>0</v>
      </c>
      <c r="D254" s="194">
        <v>0</v>
      </c>
      <c r="E254" s="194">
        <v>0</v>
      </c>
      <c r="F254">
        <f t="shared" si="3"/>
        <v>0</v>
      </c>
    </row>
    <row r="255" spans="1:14" x14ac:dyDescent="0.35">
      <c r="A255" t="s">
        <v>442</v>
      </c>
      <c r="B255" t="s">
        <v>443</v>
      </c>
      <c r="C255" s="194">
        <v>116592.64</v>
      </c>
      <c r="D255" s="194">
        <v>116592.64</v>
      </c>
      <c r="E255" s="194">
        <v>116592.64</v>
      </c>
      <c r="F255">
        <f t="shared" si="3"/>
        <v>3</v>
      </c>
      <c r="N255" s="228"/>
    </row>
    <row r="256" spans="1:14" x14ac:dyDescent="0.35">
      <c r="A256" t="s">
        <v>444</v>
      </c>
      <c r="B256" t="s">
        <v>445</v>
      </c>
      <c r="C256" s="194">
        <v>68098.84</v>
      </c>
      <c r="D256" s="194">
        <v>68098.84</v>
      </c>
      <c r="E256" s="194">
        <v>68098.84</v>
      </c>
      <c r="F256">
        <f t="shared" si="3"/>
        <v>3</v>
      </c>
      <c r="N256" s="228"/>
    </row>
    <row r="257" spans="1:14" x14ac:dyDescent="0.35">
      <c r="A257" t="s">
        <v>446</v>
      </c>
      <c r="B257" t="s">
        <v>447</v>
      </c>
      <c r="C257" s="194">
        <v>0</v>
      </c>
      <c r="D257" s="194">
        <v>0</v>
      </c>
      <c r="E257" s="194">
        <v>0</v>
      </c>
      <c r="F257">
        <f t="shared" si="3"/>
        <v>0</v>
      </c>
    </row>
    <row r="258" spans="1:14" x14ac:dyDescent="0.35">
      <c r="A258" t="s">
        <v>448</v>
      </c>
      <c r="B258" t="s">
        <v>449</v>
      </c>
      <c r="C258" s="194">
        <v>0</v>
      </c>
      <c r="D258" s="194">
        <v>0</v>
      </c>
      <c r="E258" s="194">
        <v>0</v>
      </c>
      <c r="F258">
        <f t="shared" si="3"/>
        <v>0</v>
      </c>
    </row>
    <row r="259" spans="1:14" x14ac:dyDescent="0.35">
      <c r="A259" t="s">
        <v>450</v>
      </c>
      <c r="B259" t="s">
        <v>451</v>
      </c>
      <c r="C259" s="194">
        <v>0</v>
      </c>
      <c r="D259" s="194">
        <v>0</v>
      </c>
      <c r="E259" s="194">
        <v>0</v>
      </c>
      <c r="F259">
        <f t="shared" ref="F259:F322" si="4">COUNTIF(C259:E259,"&gt;0")</f>
        <v>0</v>
      </c>
    </row>
    <row r="260" spans="1:14" x14ac:dyDescent="0.35">
      <c r="A260" t="s">
        <v>452</v>
      </c>
      <c r="B260" t="s">
        <v>453</v>
      </c>
      <c r="C260" s="194">
        <v>161478.35999999999</v>
      </c>
      <c r="D260" s="194">
        <v>161478.35999999999</v>
      </c>
      <c r="E260" s="194">
        <v>161478.35999999999</v>
      </c>
      <c r="F260">
        <f t="shared" si="4"/>
        <v>3</v>
      </c>
      <c r="N260" s="228"/>
    </row>
    <row r="261" spans="1:14" x14ac:dyDescent="0.35">
      <c r="A261" t="s">
        <v>837</v>
      </c>
      <c r="B261" t="s">
        <v>838</v>
      </c>
      <c r="C261" s="194">
        <v>0</v>
      </c>
      <c r="D261" s="194">
        <v>0</v>
      </c>
      <c r="E261" s="194">
        <v>0</v>
      </c>
      <c r="F261">
        <f t="shared" si="4"/>
        <v>0</v>
      </c>
    </row>
    <row r="262" spans="1:14" x14ac:dyDescent="0.35">
      <c r="A262" t="s">
        <v>454</v>
      </c>
      <c r="B262" t="s">
        <v>455</v>
      </c>
      <c r="C262" s="194">
        <v>378207.34</v>
      </c>
      <c r="D262" s="194">
        <v>378207.34</v>
      </c>
      <c r="E262" s="194">
        <v>378207.34</v>
      </c>
      <c r="F262">
        <f t="shared" si="4"/>
        <v>3</v>
      </c>
      <c r="N262" s="228"/>
    </row>
    <row r="263" spans="1:14" x14ac:dyDescent="0.35">
      <c r="A263" t="s">
        <v>456</v>
      </c>
      <c r="B263" t="s">
        <v>457</v>
      </c>
      <c r="C263" s="194">
        <v>0</v>
      </c>
      <c r="D263" s="194">
        <v>0</v>
      </c>
      <c r="E263" s="194">
        <v>0</v>
      </c>
      <c r="F263">
        <f t="shared" si="4"/>
        <v>0</v>
      </c>
    </row>
    <row r="264" spans="1:14" x14ac:dyDescent="0.35">
      <c r="A264" t="s">
        <v>458</v>
      </c>
      <c r="B264" t="s">
        <v>459</v>
      </c>
      <c r="C264" s="194">
        <v>0</v>
      </c>
      <c r="D264" s="194">
        <v>0</v>
      </c>
      <c r="E264" s="194">
        <v>0</v>
      </c>
      <c r="F264">
        <f t="shared" si="4"/>
        <v>0</v>
      </c>
    </row>
    <row r="265" spans="1:14" x14ac:dyDescent="0.35">
      <c r="A265" t="s">
        <v>460</v>
      </c>
      <c r="B265" t="s">
        <v>461</v>
      </c>
      <c r="C265" s="194">
        <v>0</v>
      </c>
      <c r="D265" s="194">
        <v>0</v>
      </c>
      <c r="E265" s="194">
        <v>0</v>
      </c>
      <c r="F265">
        <f t="shared" si="4"/>
        <v>0</v>
      </c>
    </row>
    <row r="266" spans="1:14" x14ac:dyDescent="0.35">
      <c r="A266" t="s">
        <v>462</v>
      </c>
      <c r="B266" t="s">
        <v>463</v>
      </c>
      <c r="C266" s="194">
        <v>91109.77</v>
      </c>
      <c r="D266" s="194">
        <v>91109.77</v>
      </c>
      <c r="E266" s="194">
        <v>91109.77</v>
      </c>
      <c r="F266">
        <f t="shared" si="4"/>
        <v>3</v>
      </c>
      <c r="N266" s="228"/>
    </row>
    <row r="267" spans="1:14" x14ac:dyDescent="0.35">
      <c r="A267" t="s">
        <v>464</v>
      </c>
      <c r="B267" t="s">
        <v>465</v>
      </c>
      <c r="C267" s="194">
        <v>1619387.92</v>
      </c>
      <c r="D267" s="194">
        <v>1705887.92</v>
      </c>
      <c r="E267" s="194">
        <v>0</v>
      </c>
      <c r="F267">
        <f t="shared" si="4"/>
        <v>2</v>
      </c>
    </row>
    <row r="268" spans="1:14" x14ac:dyDescent="0.35">
      <c r="A268" t="s">
        <v>466</v>
      </c>
      <c r="B268" t="s">
        <v>467</v>
      </c>
      <c r="C268" s="194">
        <v>363651.11</v>
      </c>
      <c r="D268" s="194">
        <v>363651.11</v>
      </c>
      <c r="E268" s="194">
        <v>363651.11</v>
      </c>
      <c r="F268">
        <f t="shared" si="4"/>
        <v>3</v>
      </c>
      <c r="N268" s="228"/>
    </row>
    <row r="269" spans="1:14" x14ac:dyDescent="0.35">
      <c r="A269" t="s">
        <v>826</v>
      </c>
      <c r="B269" t="s">
        <v>827</v>
      </c>
      <c r="C269" s="194">
        <v>0</v>
      </c>
      <c r="D269" s="194">
        <v>0</v>
      </c>
      <c r="E269" s="194">
        <v>0</v>
      </c>
      <c r="F269">
        <f t="shared" si="4"/>
        <v>0</v>
      </c>
    </row>
    <row r="270" spans="1:14" x14ac:dyDescent="0.35">
      <c r="A270" t="s">
        <v>468</v>
      </c>
      <c r="B270" t="s">
        <v>469</v>
      </c>
      <c r="C270" s="194">
        <v>0</v>
      </c>
      <c r="D270" s="194">
        <v>0</v>
      </c>
      <c r="E270" s="194">
        <v>0</v>
      </c>
      <c r="F270">
        <f t="shared" si="4"/>
        <v>0</v>
      </c>
    </row>
    <row r="271" spans="1:14" x14ac:dyDescent="0.35">
      <c r="A271" t="s">
        <v>470</v>
      </c>
      <c r="B271" t="s">
        <v>471</v>
      </c>
      <c r="C271" s="194">
        <v>0</v>
      </c>
      <c r="D271" s="194">
        <v>0</v>
      </c>
      <c r="E271" s="194">
        <v>0</v>
      </c>
      <c r="F271">
        <f t="shared" si="4"/>
        <v>0</v>
      </c>
    </row>
    <row r="272" spans="1:14" x14ac:dyDescent="0.35">
      <c r="A272" t="s">
        <v>472</v>
      </c>
      <c r="B272" t="s">
        <v>473</v>
      </c>
      <c r="C272" s="194">
        <v>62.59</v>
      </c>
      <c r="D272" s="194">
        <v>62.59</v>
      </c>
      <c r="E272" s="194">
        <v>62.59</v>
      </c>
      <c r="F272">
        <f t="shared" si="4"/>
        <v>3</v>
      </c>
    </row>
    <row r="273" spans="1:14" x14ac:dyDescent="0.35">
      <c r="A273" t="s">
        <v>474</v>
      </c>
      <c r="B273" t="s">
        <v>475</v>
      </c>
      <c r="C273" s="194">
        <v>0</v>
      </c>
      <c r="D273" s="194">
        <v>0</v>
      </c>
      <c r="E273" s="194">
        <v>0</v>
      </c>
      <c r="F273">
        <f t="shared" si="4"/>
        <v>0</v>
      </c>
    </row>
    <row r="274" spans="1:14" x14ac:dyDescent="0.35">
      <c r="A274" t="s">
        <v>476</v>
      </c>
      <c r="B274" t="s">
        <v>477</v>
      </c>
      <c r="C274" s="194">
        <v>0</v>
      </c>
      <c r="D274" s="194">
        <v>0</v>
      </c>
      <c r="E274" s="194">
        <v>0</v>
      </c>
      <c r="F274">
        <f t="shared" si="4"/>
        <v>0</v>
      </c>
    </row>
    <row r="275" spans="1:14" x14ac:dyDescent="0.35">
      <c r="A275" t="s">
        <v>478</v>
      </c>
      <c r="B275" t="s">
        <v>473</v>
      </c>
      <c r="C275" s="194">
        <v>6045.82</v>
      </c>
      <c r="D275" s="194">
        <v>6045.82</v>
      </c>
      <c r="E275" s="194">
        <v>6045.82</v>
      </c>
      <c r="F275">
        <f t="shared" si="4"/>
        <v>3</v>
      </c>
      <c r="N275" s="228"/>
    </row>
    <row r="276" spans="1:14" x14ac:dyDescent="0.35">
      <c r="A276" t="s">
        <v>479</v>
      </c>
      <c r="B276" t="s">
        <v>480</v>
      </c>
      <c r="C276" s="194">
        <v>0</v>
      </c>
      <c r="D276" s="194">
        <v>426167.85999999987</v>
      </c>
      <c r="E276" s="194">
        <v>0</v>
      </c>
      <c r="F276">
        <f t="shared" si="4"/>
        <v>1</v>
      </c>
    </row>
    <row r="277" spans="1:14" x14ac:dyDescent="0.35">
      <c r="A277" t="s">
        <v>481</v>
      </c>
      <c r="B277" t="s">
        <v>482</v>
      </c>
      <c r="C277" s="194">
        <v>0</v>
      </c>
      <c r="D277" s="194">
        <v>0</v>
      </c>
      <c r="E277" s="194">
        <v>0</v>
      </c>
      <c r="F277">
        <f t="shared" si="4"/>
        <v>0</v>
      </c>
    </row>
    <row r="278" spans="1:14" x14ac:dyDescent="0.35">
      <c r="A278" t="s">
        <v>483</v>
      </c>
      <c r="B278" t="s">
        <v>484</v>
      </c>
      <c r="C278" s="194">
        <v>676672.03</v>
      </c>
      <c r="D278" s="194">
        <v>676672.03</v>
      </c>
      <c r="E278" s="194">
        <v>676672.03</v>
      </c>
      <c r="F278">
        <f t="shared" si="4"/>
        <v>3</v>
      </c>
      <c r="N278" s="228"/>
    </row>
    <row r="279" spans="1:14" x14ac:dyDescent="0.35">
      <c r="A279" t="s">
        <v>485</v>
      </c>
      <c r="B279" t="s">
        <v>486</v>
      </c>
      <c r="C279" s="194">
        <v>0</v>
      </c>
      <c r="D279" s="194">
        <v>0</v>
      </c>
      <c r="E279" s="194">
        <v>0</v>
      </c>
      <c r="F279">
        <f t="shared" si="4"/>
        <v>0</v>
      </c>
    </row>
    <row r="280" spans="1:14" x14ac:dyDescent="0.35">
      <c r="A280" t="s">
        <v>487</v>
      </c>
      <c r="B280" t="s">
        <v>488</v>
      </c>
      <c r="C280" s="194">
        <v>0</v>
      </c>
      <c r="D280" s="194">
        <v>0</v>
      </c>
      <c r="E280" s="194">
        <v>0</v>
      </c>
      <c r="F280">
        <f t="shared" si="4"/>
        <v>0</v>
      </c>
    </row>
    <row r="281" spans="1:14" x14ac:dyDescent="0.35">
      <c r="A281" t="s">
        <v>489</v>
      </c>
      <c r="B281" t="s">
        <v>490</v>
      </c>
      <c r="C281" s="194">
        <v>0</v>
      </c>
      <c r="D281" s="194">
        <v>0</v>
      </c>
      <c r="E281" s="194">
        <v>0</v>
      </c>
      <c r="F281">
        <f t="shared" si="4"/>
        <v>0</v>
      </c>
    </row>
    <row r="282" spans="1:14" x14ac:dyDescent="0.35">
      <c r="A282" t="s">
        <v>491</v>
      </c>
      <c r="B282" t="s">
        <v>492</v>
      </c>
      <c r="C282" s="194">
        <v>225480.7</v>
      </c>
      <c r="D282" s="194">
        <v>225480.7</v>
      </c>
      <c r="E282" s="194">
        <v>225480.7</v>
      </c>
      <c r="F282">
        <f t="shared" si="4"/>
        <v>3</v>
      </c>
      <c r="N282" s="228"/>
    </row>
    <row r="283" spans="1:14" x14ac:dyDescent="0.35">
      <c r="A283" t="s">
        <v>493</v>
      </c>
      <c r="B283" t="s">
        <v>494</v>
      </c>
      <c r="C283" s="194">
        <v>0</v>
      </c>
      <c r="D283" s="194">
        <v>0</v>
      </c>
      <c r="E283" s="194">
        <v>0</v>
      </c>
      <c r="F283">
        <f t="shared" si="4"/>
        <v>0</v>
      </c>
    </row>
    <row r="284" spans="1:14" x14ac:dyDescent="0.35">
      <c r="A284" t="s">
        <v>495</v>
      </c>
      <c r="B284" t="s">
        <v>496</v>
      </c>
      <c r="C284" s="194">
        <v>0</v>
      </c>
      <c r="D284" s="194">
        <v>0</v>
      </c>
      <c r="E284" s="194">
        <v>0</v>
      </c>
      <c r="F284">
        <f t="shared" si="4"/>
        <v>0</v>
      </c>
    </row>
    <row r="285" spans="1:14" x14ac:dyDescent="0.35">
      <c r="A285" t="s">
        <v>497</v>
      </c>
      <c r="B285" t="s">
        <v>498</v>
      </c>
      <c r="C285" s="194">
        <v>271240.62</v>
      </c>
      <c r="D285" s="194">
        <v>271240.62</v>
      </c>
      <c r="E285" s="194">
        <v>271240.62</v>
      </c>
      <c r="F285">
        <f t="shared" si="4"/>
        <v>3</v>
      </c>
      <c r="N285" s="228"/>
    </row>
    <row r="286" spans="1:14" x14ac:dyDescent="0.35">
      <c r="A286" t="s">
        <v>499</v>
      </c>
      <c r="B286" t="s">
        <v>500</v>
      </c>
      <c r="C286" s="194">
        <v>0</v>
      </c>
      <c r="D286" s="194">
        <v>0</v>
      </c>
      <c r="E286" s="194">
        <v>0</v>
      </c>
      <c r="F286">
        <f t="shared" si="4"/>
        <v>0</v>
      </c>
    </row>
    <row r="287" spans="1:14" x14ac:dyDescent="0.35">
      <c r="A287" t="s">
        <v>501</v>
      </c>
      <c r="B287" t="s">
        <v>502</v>
      </c>
      <c r="C287" s="194">
        <v>0</v>
      </c>
      <c r="D287" s="194">
        <v>0</v>
      </c>
      <c r="E287" s="194">
        <v>0</v>
      </c>
      <c r="F287">
        <f t="shared" si="4"/>
        <v>0</v>
      </c>
    </row>
    <row r="288" spans="1:14" x14ac:dyDescent="0.35">
      <c r="A288" t="s">
        <v>503</v>
      </c>
      <c r="B288" t="s">
        <v>504</v>
      </c>
      <c r="C288" s="194">
        <v>907550.45</v>
      </c>
      <c r="D288" s="194">
        <v>907550.45</v>
      </c>
      <c r="E288" s="194">
        <v>907550.45</v>
      </c>
      <c r="F288">
        <f t="shared" si="4"/>
        <v>3</v>
      </c>
      <c r="N288" s="228"/>
    </row>
    <row r="289" spans="1:14" x14ac:dyDescent="0.35">
      <c r="A289" t="s">
        <v>505</v>
      </c>
      <c r="B289" t="s">
        <v>506</v>
      </c>
      <c r="C289" s="194">
        <v>311250.68000000011</v>
      </c>
      <c r="D289" s="194">
        <v>0</v>
      </c>
      <c r="E289" s="194">
        <v>0</v>
      </c>
      <c r="F289">
        <f t="shared" si="4"/>
        <v>1</v>
      </c>
      <c r="N289" s="228"/>
    </row>
    <row r="290" spans="1:14" x14ac:dyDescent="0.35">
      <c r="A290" s="128" t="s">
        <v>1093</v>
      </c>
      <c r="B290" s="128" t="s">
        <v>1284</v>
      </c>
      <c r="C290" s="194">
        <v>0</v>
      </c>
      <c r="D290" s="194">
        <v>0</v>
      </c>
      <c r="E290" s="194">
        <v>0</v>
      </c>
      <c r="F290">
        <f t="shared" si="4"/>
        <v>0</v>
      </c>
    </row>
    <row r="291" spans="1:14" x14ac:dyDescent="0.35">
      <c r="A291" t="s">
        <v>507</v>
      </c>
      <c r="B291" t="s">
        <v>508</v>
      </c>
      <c r="C291" s="194">
        <v>35884.370000000003</v>
      </c>
      <c r="D291" s="194">
        <v>35884.370000000003</v>
      </c>
      <c r="E291" s="194">
        <v>35884.370000000003</v>
      </c>
      <c r="F291">
        <f t="shared" si="4"/>
        <v>3</v>
      </c>
      <c r="N291" s="228"/>
    </row>
    <row r="292" spans="1:14" x14ac:dyDescent="0.35">
      <c r="A292" t="s">
        <v>509</v>
      </c>
      <c r="B292" t="s">
        <v>510</v>
      </c>
      <c r="C292" s="194">
        <v>9611.5</v>
      </c>
      <c r="D292" s="194">
        <v>9611.5</v>
      </c>
      <c r="E292" s="194">
        <v>9611.5</v>
      </c>
      <c r="F292">
        <f t="shared" si="4"/>
        <v>3</v>
      </c>
      <c r="N292" s="228"/>
    </row>
    <row r="293" spans="1:14" x14ac:dyDescent="0.35">
      <c r="A293" t="s">
        <v>511</v>
      </c>
      <c r="B293" t="s">
        <v>512</v>
      </c>
      <c r="C293" s="194">
        <v>336010.57</v>
      </c>
      <c r="D293" s="194">
        <v>336010.57</v>
      </c>
      <c r="E293" s="194">
        <v>336010.57</v>
      </c>
      <c r="F293">
        <f t="shared" si="4"/>
        <v>3</v>
      </c>
      <c r="N293" s="228"/>
    </row>
    <row r="294" spans="1:14" x14ac:dyDescent="0.35">
      <c r="A294" t="s">
        <v>513</v>
      </c>
      <c r="B294" t="s">
        <v>514</v>
      </c>
      <c r="C294" s="194">
        <v>203490</v>
      </c>
      <c r="D294" s="194">
        <v>203490</v>
      </c>
      <c r="E294" s="194">
        <v>203490</v>
      </c>
      <c r="F294">
        <f t="shared" si="4"/>
        <v>3</v>
      </c>
      <c r="N294" s="228"/>
    </row>
    <row r="295" spans="1:14" x14ac:dyDescent="0.35">
      <c r="A295" t="s">
        <v>515</v>
      </c>
      <c r="B295" t="s">
        <v>516</v>
      </c>
      <c r="C295" s="194">
        <v>0</v>
      </c>
      <c r="D295" s="194">
        <v>0</v>
      </c>
      <c r="E295" s="194">
        <v>0</v>
      </c>
      <c r="F295">
        <f t="shared" si="4"/>
        <v>0</v>
      </c>
    </row>
    <row r="296" spans="1:14" x14ac:dyDescent="0.35">
      <c r="A296" t="s">
        <v>517</v>
      </c>
      <c r="B296" t="s">
        <v>518</v>
      </c>
      <c r="C296" s="194">
        <v>0</v>
      </c>
      <c r="D296" s="194">
        <v>0</v>
      </c>
      <c r="E296" s="194">
        <v>0</v>
      </c>
      <c r="F296">
        <f t="shared" si="4"/>
        <v>0</v>
      </c>
    </row>
    <row r="297" spans="1:14" x14ac:dyDescent="0.35">
      <c r="A297" t="s">
        <v>519</v>
      </c>
      <c r="B297" t="s">
        <v>520</v>
      </c>
      <c r="C297" s="194">
        <v>0</v>
      </c>
      <c r="D297" s="194">
        <v>214230.74000000011</v>
      </c>
      <c r="E297" s="194">
        <v>0</v>
      </c>
      <c r="F297">
        <f t="shared" si="4"/>
        <v>1</v>
      </c>
    </row>
    <row r="298" spans="1:14" x14ac:dyDescent="0.35">
      <c r="A298" t="s">
        <v>521</v>
      </c>
      <c r="B298" t="s">
        <v>522</v>
      </c>
      <c r="C298" s="194">
        <v>0</v>
      </c>
      <c r="D298" s="194">
        <v>0</v>
      </c>
      <c r="E298" s="194">
        <v>0</v>
      </c>
      <c r="F298">
        <f t="shared" si="4"/>
        <v>0</v>
      </c>
    </row>
    <row r="299" spans="1:14" x14ac:dyDescent="0.35">
      <c r="A299" t="s">
        <v>523</v>
      </c>
      <c r="B299" t="s">
        <v>524</v>
      </c>
      <c r="C299" s="194">
        <v>0</v>
      </c>
      <c r="D299" s="194">
        <v>0</v>
      </c>
      <c r="E299" s="194">
        <v>0</v>
      </c>
      <c r="F299">
        <f t="shared" si="4"/>
        <v>0</v>
      </c>
    </row>
    <row r="300" spans="1:14" x14ac:dyDescent="0.35">
      <c r="A300" t="s">
        <v>828</v>
      </c>
      <c r="B300" t="s">
        <v>829</v>
      </c>
      <c r="C300" s="194">
        <v>0</v>
      </c>
      <c r="D300" s="194">
        <v>0</v>
      </c>
      <c r="E300" s="194">
        <v>0</v>
      </c>
      <c r="F300">
        <f t="shared" si="4"/>
        <v>0</v>
      </c>
    </row>
    <row r="301" spans="1:14" x14ac:dyDescent="0.35">
      <c r="A301" t="s">
        <v>525</v>
      </c>
      <c r="B301" t="s">
        <v>526</v>
      </c>
      <c r="C301" s="194">
        <v>0</v>
      </c>
      <c r="D301" s="194">
        <v>0</v>
      </c>
      <c r="E301" s="194">
        <v>0</v>
      </c>
      <c r="F301">
        <f t="shared" si="4"/>
        <v>0</v>
      </c>
    </row>
    <row r="302" spans="1:14" x14ac:dyDescent="0.35">
      <c r="A302" t="s">
        <v>527</v>
      </c>
      <c r="B302" t="s">
        <v>528</v>
      </c>
      <c r="C302" s="194">
        <v>730</v>
      </c>
      <c r="D302" s="194">
        <v>730</v>
      </c>
      <c r="E302" s="194">
        <v>730</v>
      </c>
      <c r="F302">
        <f t="shared" si="4"/>
        <v>3</v>
      </c>
    </row>
    <row r="303" spans="1:14" x14ac:dyDescent="0.35">
      <c r="A303" t="s">
        <v>529</v>
      </c>
      <c r="B303" t="s">
        <v>1485</v>
      </c>
      <c r="C303" s="194">
        <v>0</v>
      </c>
      <c r="D303" s="194">
        <v>0</v>
      </c>
      <c r="E303" s="194">
        <v>0</v>
      </c>
      <c r="F303">
        <f t="shared" si="4"/>
        <v>0</v>
      </c>
    </row>
    <row r="304" spans="1:14" x14ac:dyDescent="0.35">
      <c r="A304" t="s">
        <v>530</v>
      </c>
      <c r="B304" t="s">
        <v>531</v>
      </c>
      <c r="C304" s="194">
        <v>0</v>
      </c>
      <c r="D304" s="194">
        <v>0</v>
      </c>
      <c r="E304" s="194">
        <v>0</v>
      </c>
      <c r="F304">
        <f t="shared" si="4"/>
        <v>0</v>
      </c>
    </row>
    <row r="305" spans="1:14" x14ac:dyDescent="0.35">
      <c r="A305" t="s">
        <v>822</v>
      </c>
      <c r="B305" t="s">
        <v>1097</v>
      </c>
      <c r="C305" s="194">
        <v>0</v>
      </c>
      <c r="D305" s="194">
        <v>0</v>
      </c>
      <c r="E305" s="194">
        <v>0</v>
      </c>
      <c r="F305">
        <f t="shared" si="4"/>
        <v>0</v>
      </c>
    </row>
    <row r="306" spans="1:14" x14ac:dyDescent="0.35">
      <c r="A306" t="s">
        <v>532</v>
      </c>
      <c r="B306" t="s">
        <v>533</v>
      </c>
      <c r="C306" s="194">
        <v>0</v>
      </c>
      <c r="D306" s="194">
        <v>0</v>
      </c>
      <c r="E306" s="194">
        <v>0</v>
      </c>
      <c r="F306">
        <f t="shared" si="4"/>
        <v>0</v>
      </c>
    </row>
    <row r="307" spans="1:14" x14ac:dyDescent="0.35">
      <c r="A307" t="s">
        <v>824</v>
      </c>
      <c r="B307" t="s">
        <v>825</v>
      </c>
      <c r="C307" s="194">
        <v>153728.47</v>
      </c>
      <c r="D307" s="194">
        <v>153728.47</v>
      </c>
      <c r="E307" s="194">
        <v>153728.47</v>
      </c>
      <c r="F307">
        <f t="shared" si="4"/>
        <v>3</v>
      </c>
      <c r="N307" s="228"/>
    </row>
    <row r="308" spans="1:14" x14ac:dyDescent="0.35">
      <c r="A308" s="128" t="s">
        <v>1102</v>
      </c>
      <c r="B308" s="128" t="s">
        <v>1104</v>
      </c>
      <c r="C308" s="194">
        <v>0</v>
      </c>
      <c r="D308" s="194">
        <v>0</v>
      </c>
      <c r="E308" s="194">
        <v>0</v>
      </c>
      <c r="F308">
        <f t="shared" si="4"/>
        <v>0</v>
      </c>
    </row>
    <row r="309" spans="1:14" x14ac:dyDescent="0.35">
      <c r="A309" t="s">
        <v>1091</v>
      </c>
      <c r="B309" t="s">
        <v>1092</v>
      </c>
      <c r="C309" s="194">
        <v>0</v>
      </c>
      <c r="D309" s="194">
        <v>0</v>
      </c>
      <c r="E309" s="194">
        <v>0</v>
      </c>
      <c r="F309">
        <f t="shared" si="4"/>
        <v>0</v>
      </c>
    </row>
    <row r="310" spans="1:14" x14ac:dyDescent="0.35">
      <c r="A310" t="s">
        <v>1094</v>
      </c>
      <c r="B310" t="s">
        <v>1443</v>
      </c>
      <c r="C310" s="194">
        <v>0</v>
      </c>
      <c r="D310" s="194">
        <v>0</v>
      </c>
      <c r="E310" s="194">
        <v>0</v>
      </c>
      <c r="F310">
        <f t="shared" si="4"/>
        <v>0</v>
      </c>
    </row>
    <row r="311" spans="1:14" x14ac:dyDescent="0.35">
      <c r="A311" s="128" t="s">
        <v>1288</v>
      </c>
      <c r="B311" s="128" t="s">
        <v>1465</v>
      </c>
      <c r="C311" s="194">
        <v>0</v>
      </c>
      <c r="D311" s="194">
        <v>0</v>
      </c>
      <c r="E311" s="194">
        <v>0</v>
      </c>
      <c r="F311">
        <f t="shared" si="4"/>
        <v>0</v>
      </c>
    </row>
    <row r="312" spans="1:14" x14ac:dyDescent="0.35">
      <c r="A312" t="s">
        <v>1101</v>
      </c>
      <c r="B312" t="s">
        <v>1444</v>
      </c>
      <c r="C312" s="194">
        <v>0</v>
      </c>
      <c r="D312" s="194">
        <v>0</v>
      </c>
      <c r="E312" s="194">
        <v>0</v>
      </c>
      <c r="F312">
        <f t="shared" si="4"/>
        <v>0</v>
      </c>
    </row>
    <row r="313" spans="1:14" x14ac:dyDescent="0.35">
      <c r="A313" t="s">
        <v>1332</v>
      </c>
      <c r="B313" t="s">
        <v>1445</v>
      </c>
      <c r="C313" s="194">
        <v>0</v>
      </c>
      <c r="D313" s="194">
        <v>0</v>
      </c>
      <c r="E313" s="194">
        <v>0</v>
      </c>
      <c r="F313">
        <f t="shared" si="4"/>
        <v>0</v>
      </c>
    </row>
    <row r="314" spans="1:14" x14ac:dyDescent="0.35">
      <c r="A314" t="s">
        <v>1410</v>
      </c>
      <c r="B314" t="s">
        <v>1446</v>
      </c>
      <c r="C314" s="194">
        <v>0</v>
      </c>
      <c r="D314" s="194">
        <v>0</v>
      </c>
      <c r="E314" s="194">
        <v>0</v>
      </c>
      <c r="F314">
        <f t="shared" si="4"/>
        <v>0</v>
      </c>
    </row>
    <row r="315" spans="1:14" x14ac:dyDescent="0.35">
      <c r="A315" s="128" t="s">
        <v>1482</v>
      </c>
      <c r="B315" s="128" t="s">
        <v>1483</v>
      </c>
      <c r="C315" s="194">
        <v>0</v>
      </c>
      <c r="D315" s="194">
        <v>0</v>
      </c>
      <c r="E315" s="194">
        <v>0</v>
      </c>
      <c r="F315">
        <f t="shared" si="4"/>
        <v>0</v>
      </c>
    </row>
    <row r="316" spans="1:14" x14ac:dyDescent="0.35">
      <c r="A316" t="s">
        <v>1407</v>
      </c>
      <c r="B316" t="s">
        <v>395</v>
      </c>
      <c r="C316" s="194">
        <v>1303617.32</v>
      </c>
      <c r="D316" s="194">
        <v>0</v>
      </c>
      <c r="E316" s="194">
        <v>0</v>
      </c>
      <c r="F316">
        <f t="shared" si="4"/>
        <v>1</v>
      </c>
    </row>
    <row r="317" spans="1:14" x14ac:dyDescent="0.35">
      <c r="A317" s="128" t="s">
        <v>1330</v>
      </c>
      <c r="B317" s="128" t="s">
        <v>354</v>
      </c>
      <c r="C317" s="194">
        <v>0</v>
      </c>
      <c r="D317" s="194">
        <v>0</v>
      </c>
      <c r="E317" s="194">
        <v>0</v>
      </c>
      <c r="F317">
        <f t="shared" si="4"/>
        <v>0</v>
      </c>
    </row>
    <row r="318" spans="1:14" x14ac:dyDescent="0.35">
      <c r="A318" s="128" t="s">
        <v>1335</v>
      </c>
      <c r="B318" s="128" t="s">
        <v>1466</v>
      </c>
      <c r="C318" s="194">
        <v>0</v>
      </c>
      <c r="D318" s="194">
        <v>0</v>
      </c>
      <c r="E318" s="194">
        <v>0</v>
      </c>
      <c r="F318">
        <f t="shared" si="4"/>
        <v>0</v>
      </c>
    </row>
    <row r="319" spans="1:14" x14ac:dyDescent="0.35">
      <c r="A319" s="128" t="s">
        <v>1424</v>
      </c>
      <c r="B319" s="128" t="s">
        <v>1467</v>
      </c>
      <c r="C319" s="194">
        <v>0</v>
      </c>
      <c r="D319" s="194">
        <v>0</v>
      </c>
      <c r="E319" s="194">
        <v>0</v>
      </c>
      <c r="F319">
        <f t="shared" si="4"/>
        <v>0</v>
      </c>
    </row>
    <row r="320" spans="1:14" x14ac:dyDescent="0.35">
      <c r="A320" t="s">
        <v>534</v>
      </c>
      <c r="B320" t="s">
        <v>535</v>
      </c>
      <c r="C320" s="194">
        <v>0</v>
      </c>
      <c r="D320" s="194">
        <v>0</v>
      </c>
      <c r="E320" s="194">
        <v>0</v>
      </c>
      <c r="F320">
        <f t="shared" si="4"/>
        <v>0</v>
      </c>
    </row>
    <row r="321" spans="1:14" x14ac:dyDescent="0.35">
      <c r="A321" t="s">
        <v>536</v>
      </c>
      <c r="B321" t="s">
        <v>537</v>
      </c>
      <c r="C321" s="194">
        <v>0</v>
      </c>
      <c r="D321" s="194">
        <v>0</v>
      </c>
      <c r="E321" s="194">
        <v>0</v>
      </c>
      <c r="F321">
        <f t="shared" si="4"/>
        <v>0</v>
      </c>
    </row>
    <row r="322" spans="1:14" x14ac:dyDescent="0.35">
      <c r="A322" t="s">
        <v>552</v>
      </c>
      <c r="B322" t="s">
        <v>553</v>
      </c>
      <c r="C322" s="194">
        <v>0</v>
      </c>
      <c r="D322" s="194">
        <v>0</v>
      </c>
      <c r="E322" s="194">
        <v>0</v>
      </c>
      <c r="F322">
        <f t="shared" si="4"/>
        <v>0</v>
      </c>
    </row>
    <row r="323" spans="1:14" x14ac:dyDescent="0.35">
      <c r="A323" t="s">
        <v>580</v>
      </c>
      <c r="B323" t="s">
        <v>581</v>
      </c>
      <c r="C323" s="194">
        <v>0.01</v>
      </c>
      <c r="D323" s="194">
        <v>0.01</v>
      </c>
      <c r="E323" s="194">
        <v>0.01</v>
      </c>
      <c r="F323">
        <f t="shared" ref="F323:F386" si="5">COUNTIF(C323:E323,"&gt;0")</f>
        <v>3</v>
      </c>
    </row>
    <row r="324" spans="1:14" x14ac:dyDescent="0.35">
      <c r="A324" t="s">
        <v>597</v>
      </c>
      <c r="B324" t="s">
        <v>598</v>
      </c>
      <c r="C324" s="194">
        <v>22640.59</v>
      </c>
      <c r="D324" s="194">
        <v>22640.59</v>
      </c>
      <c r="E324" s="194">
        <v>22640.59</v>
      </c>
      <c r="F324">
        <f t="shared" si="5"/>
        <v>3</v>
      </c>
      <c r="N324" s="228"/>
    </row>
    <row r="325" spans="1:14" x14ac:dyDescent="0.35">
      <c r="A325" t="s">
        <v>599</v>
      </c>
      <c r="B325" t="s">
        <v>600</v>
      </c>
      <c r="C325" s="194">
        <v>0</v>
      </c>
      <c r="D325" s="194">
        <v>0</v>
      </c>
      <c r="E325" s="194">
        <v>0</v>
      </c>
      <c r="F325">
        <f t="shared" si="5"/>
        <v>0</v>
      </c>
    </row>
    <row r="326" spans="1:14" x14ac:dyDescent="0.35">
      <c r="A326" t="s">
        <v>601</v>
      </c>
      <c r="B326" t="s">
        <v>602</v>
      </c>
      <c r="C326" s="194">
        <v>0</v>
      </c>
      <c r="D326" s="194">
        <v>0</v>
      </c>
      <c r="E326" s="194">
        <v>0</v>
      </c>
      <c r="F326">
        <f t="shared" si="5"/>
        <v>0</v>
      </c>
    </row>
    <row r="327" spans="1:14" x14ac:dyDescent="0.35">
      <c r="A327" t="s">
        <v>613</v>
      </c>
      <c r="B327" t="s">
        <v>614</v>
      </c>
      <c r="C327" s="194">
        <v>20460.41</v>
      </c>
      <c r="D327" s="194">
        <v>20460.41</v>
      </c>
      <c r="E327" s="194">
        <v>20460.41</v>
      </c>
      <c r="F327">
        <f t="shared" si="5"/>
        <v>3</v>
      </c>
      <c r="N327" s="228"/>
    </row>
    <row r="328" spans="1:14" x14ac:dyDescent="0.35">
      <c r="A328" t="s">
        <v>623</v>
      </c>
      <c r="B328" t="s">
        <v>624</v>
      </c>
      <c r="C328" s="194">
        <v>0</v>
      </c>
      <c r="D328" s="194">
        <v>0</v>
      </c>
      <c r="E328" s="194">
        <v>0</v>
      </c>
      <c r="F328">
        <f t="shared" si="5"/>
        <v>0</v>
      </c>
    </row>
    <row r="329" spans="1:14" x14ac:dyDescent="0.35">
      <c r="A329" t="s">
        <v>625</v>
      </c>
      <c r="B329" t="s">
        <v>626</v>
      </c>
      <c r="C329" s="194">
        <v>79502.11</v>
      </c>
      <c r="D329" s="194">
        <v>79502.11</v>
      </c>
      <c r="E329" s="194">
        <v>79502.11</v>
      </c>
      <c r="F329">
        <f t="shared" si="5"/>
        <v>3</v>
      </c>
      <c r="N329" s="228"/>
    </row>
    <row r="330" spans="1:14" x14ac:dyDescent="0.35">
      <c r="A330" t="s">
        <v>641</v>
      </c>
      <c r="B330" t="s">
        <v>642</v>
      </c>
      <c r="C330" s="194">
        <v>1687.48</v>
      </c>
      <c r="D330" s="194">
        <v>1687.48</v>
      </c>
      <c r="E330" s="194">
        <v>1687.48</v>
      </c>
      <c r="F330">
        <f t="shared" si="5"/>
        <v>3</v>
      </c>
      <c r="N330" s="228"/>
    </row>
    <row r="331" spans="1:14" x14ac:dyDescent="0.35">
      <c r="A331" t="s">
        <v>643</v>
      </c>
      <c r="B331" t="s">
        <v>644</v>
      </c>
      <c r="C331" s="194">
        <v>0</v>
      </c>
      <c r="D331" s="194">
        <v>0</v>
      </c>
      <c r="E331" s="194">
        <v>0</v>
      </c>
      <c r="F331">
        <f t="shared" si="5"/>
        <v>0</v>
      </c>
    </row>
    <row r="332" spans="1:14" x14ac:dyDescent="0.35">
      <c r="A332" t="s">
        <v>645</v>
      </c>
      <c r="B332" t="s">
        <v>646</v>
      </c>
      <c r="C332" s="194">
        <v>0</v>
      </c>
      <c r="D332" s="194">
        <v>0</v>
      </c>
      <c r="E332" s="194">
        <v>0</v>
      </c>
      <c r="F332">
        <f t="shared" si="5"/>
        <v>0</v>
      </c>
    </row>
    <row r="333" spans="1:14" x14ac:dyDescent="0.35">
      <c r="A333" t="s">
        <v>647</v>
      </c>
      <c r="B333" t="s">
        <v>648</v>
      </c>
      <c r="C333" s="194">
        <v>0</v>
      </c>
      <c r="D333" s="194">
        <v>0</v>
      </c>
      <c r="E333" s="194">
        <v>0</v>
      </c>
      <c r="F333">
        <f t="shared" si="5"/>
        <v>0</v>
      </c>
    </row>
    <row r="334" spans="1:14" x14ac:dyDescent="0.35">
      <c r="A334" t="s">
        <v>649</v>
      </c>
      <c r="B334" t="s">
        <v>650</v>
      </c>
      <c r="C334" s="194">
        <v>88.85</v>
      </c>
      <c r="D334" s="194">
        <v>88.85</v>
      </c>
      <c r="E334" s="194">
        <v>88.85</v>
      </c>
      <c r="F334">
        <f t="shared" si="5"/>
        <v>3</v>
      </c>
    </row>
    <row r="335" spans="1:14" x14ac:dyDescent="0.35">
      <c r="A335" t="s">
        <v>651</v>
      </c>
      <c r="B335" t="s">
        <v>652</v>
      </c>
      <c r="C335" s="194">
        <v>0</v>
      </c>
      <c r="D335" s="194">
        <v>0</v>
      </c>
      <c r="E335" s="194">
        <v>0</v>
      </c>
      <c r="F335">
        <f t="shared" si="5"/>
        <v>0</v>
      </c>
    </row>
    <row r="336" spans="1:14" x14ac:dyDescent="0.35">
      <c r="A336" t="s">
        <v>653</v>
      </c>
      <c r="B336" t="s">
        <v>654</v>
      </c>
      <c r="C336" s="194">
        <v>92656.6</v>
      </c>
      <c r="D336" s="194">
        <v>92656.6</v>
      </c>
      <c r="E336" s="194">
        <v>92656.6</v>
      </c>
      <c r="F336">
        <f t="shared" si="5"/>
        <v>3</v>
      </c>
      <c r="N336" s="228"/>
    </row>
    <row r="337" spans="1:14" x14ac:dyDescent="0.35">
      <c r="A337" t="s">
        <v>655</v>
      </c>
      <c r="B337" t="s">
        <v>656</v>
      </c>
      <c r="C337" s="194">
        <v>68566.23</v>
      </c>
      <c r="D337" s="194">
        <v>68566.23</v>
      </c>
      <c r="E337" s="194">
        <v>68566.23</v>
      </c>
      <c r="F337">
        <f t="shared" si="5"/>
        <v>3</v>
      </c>
      <c r="N337" s="228"/>
    </row>
    <row r="338" spans="1:14" x14ac:dyDescent="0.35">
      <c r="A338" t="s">
        <v>657</v>
      </c>
      <c r="B338" t="s">
        <v>658</v>
      </c>
      <c r="C338" s="194">
        <v>0</v>
      </c>
      <c r="D338" s="194">
        <v>0</v>
      </c>
      <c r="E338" s="194">
        <v>0</v>
      </c>
      <c r="F338">
        <f t="shared" si="5"/>
        <v>0</v>
      </c>
      <c r="N338" s="228"/>
    </row>
    <row r="339" spans="1:14" x14ac:dyDescent="0.35">
      <c r="A339" t="s">
        <v>659</v>
      </c>
      <c r="B339" t="s">
        <v>660</v>
      </c>
      <c r="C339" s="194">
        <v>0</v>
      </c>
      <c r="D339" s="194">
        <v>0</v>
      </c>
      <c r="E339" s="194">
        <v>0</v>
      </c>
      <c r="F339">
        <f t="shared" si="5"/>
        <v>0</v>
      </c>
    </row>
    <row r="340" spans="1:14" x14ac:dyDescent="0.35">
      <c r="A340" t="s">
        <v>661</v>
      </c>
      <c r="B340" t="s">
        <v>662</v>
      </c>
      <c r="C340" s="194">
        <v>0</v>
      </c>
      <c r="D340" s="194">
        <v>579760.35000000056</v>
      </c>
      <c r="E340" s="194">
        <v>545914.35000000056</v>
      </c>
      <c r="F340">
        <f t="shared" si="5"/>
        <v>2</v>
      </c>
    </row>
    <row r="341" spans="1:14" x14ac:dyDescent="0.35">
      <c r="A341" s="128" t="s">
        <v>663</v>
      </c>
      <c r="B341" s="128" t="s">
        <v>664</v>
      </c>
      <c r="C341" s="194">
        <v>0</v>
      </c>
      <c r="D341" s="194">
        <v>0</v>
      </c>
      <c r="E341" s="194">
        <v>0</v>
      </c>
      <c r="F341">
        <f t="shared" si="5"/>
        <v>0</v>
      </c>
    </row>
    <row r="342" spans="1:14" x14ac:dyDescent="0.35">
      <c r="A342" t="s">
        <v>665</v>
      </c>
      <c r="B342" t="s">
        <v>666</v>
      </c>
      <c r="C342" s="194">
        <v>0</v>
      </c>
      <c r="D342" s="194">
        <v>0</v>
      </c>
      <c r="E342" s="194">
        <v>0</v>
      </c>
      <c r="F342">
        <f t="shared" si="5"/>
        <v>0</v>
      </c>
    </row>
    <row r="343" spans="1:14" x14ac:dyDescent="0.35">
      <c r="A343" t="s">
        <v>669</v>
      </c>
      <c r="B343" t="s">
        <v>670</v>
      </c>
      <c r="C343" s="194">
        <v>0</v>
      </c>
      <c r="D343" s="194">
        <v>0</v>
      </c>
      <c r="E343" s="194">
        <v>0</v>
      </c>
      <c r="F343">
        <f t="shared" si="5"/>
        <v>0</v>
      </c>
    </row>
    <row r="344" spans="1:14" x14ac:dyDescent="0.35">
      <c r="A344" t="s">
        <v>671</v>
      </c>
      <c r="B344" t="s">
        <v>672</v>
      </c>
      <c r="C344" s="194">
        <v>2823.6</v>
      </c>
      <c r="D344" s="194">
        <v>2823.6</v>
      </c>
      <c r="E344" s="194">
        <v>2823.6</v>
      </c>
      <c r="F344">
        <f t="shared" si="5"/>
        <v>3</v>
      </c>
      <c r="N344" s="228"/>
    </row>
    <row r="345" spans="1:14" x14ac:dyDescent="0.35">
      <c r="A345" t="s">
        <v>673</v>
      </c>
      <c r="B345" t="s">
        <v>674</v>
      </c>
      <c r="C345" s="194">
        <v>142457.54999999999</v>
      </c>
      <c r="D345" s="194">
        <v>142457.54999999999</v>
      </c>
      <c r="E345" s="194">
        <v>142457.54999999999</v>
      </c>
      <c r="F345">
        <f t="shared" si="5"/>
        <v>3</v>
      </c>
      <c r="N345" s="228"/>
    </row>
    <row r="346" spans="1:14" x14ac:dyDescent="0.35">
      <c r="A346" t="s">
        <v>681</v>
      </c>
      <c r="B346" t="s">
        <v>682</v>
      </c>
      <c r="C346" s="194">
        <v>0</v>
      </c>
      <c r="D346" s="194">
        <v>0</v>
      </c>
      <c r="E346" s="194">
        <v>0</v>
      </c>
      <c r="F346">
        <f t="shared" si="5"/>
        <v>0</v>
      </c>
    </row>
    <row r="347" spans="1:14" x14ac:dyDescent="0.35">
      <c r="A347" t="s">
        <v>690</v>
      </c>
      <c r="B347" t="s">
        <v>691</v>
      </c>
      <c r="C347" s="194">
        <v>0</v>
      </c>
      <c r="D347" s="194">
        <v>0</v>
      </c>
      <c r="E347" s="194">
        <v>0</v>
      </c>
      <c r="F347">
        <f t="shared" si="5"/>
        <v>0</v>
      </c>
    </row>
    <row r="348" spans="1:14" x14ac:dyDescent="0.35">
      <c r="A348" t="s">
        <v>704</v>
      </c>
      <c r="B348" t="s">
        <v>705</v>
      </c>
      <c r="C348" s="194">
        <v>0</v>
      </c>
      <c r="D348" s="194">
        <v>0</v>
      </c>
      <c r="E348" s="194">
        <v>0</v>
      </c>
      <c r="F348">
        <f t="shared" si="5"/>
        <v>0</v>
      </c>
    </row>
    <row r="349" spans="1:14" x14ac:dyDescent="0.35">
      <c r="A349" t="s">
        <v>708</v>
      </c>
      <c r="B349" t="s">
        <v>709</v>
      </c>
      <c r="C349" s="194">
        <v>0</v>
      </c>
      <c r="D349" s="194">
        <v>0</v>
      </c>
      <c r="E349" s="194">
        <v>0</v>
      </c>
      <c r="F349">
        <f t="shared" si="5"/>
        <v>0</v>
      </c>
    </row>
    <row r="350" spans="1:14" x14ac:dyDescent="0.35">
      <c r="A350" t="s">
        <v>1039</v>
      </c>
      <c r="B350" t="s">
        <v>1059</v>
      </c>
      <c r="C350" s="194">
        <v>0</v>
      </c>
      <c r="D350" s="194">
        <v>0</v>
      </c>
      <c r="E350" s="194">
        <v>0</v>
      </c>
      <c r="F350">
        <f t="shared" si="5"/>
        <v>0</v>
      </c>
    </row>
    <row r="351" spans="1:14" x14ac:dyDescent="0.35">
      <c r="A351" t="s">
        <v>1089</v>
      </c>
      <c r="B351" t="s">
        <v>1090</v>
      </c>
      <c r="C351" s="194">
        <v>1156363.72</v>
      </c>
      <c r="D351" s="194">
        <v>1221866.72</v>
      </c>
      <c r="E351" s="194">
        <v>1142714.22</v>
      </c>
      <c r="F351">
        <f t="shared" si="5"/>
        <v>3</v>
      </c>
      <c r="N351" s="228"/>
    </row>
    <row r="352" spans="1:14" x14ac:dyDescent="0.35">
      <c r="A352" t="s">
        <v>726</v>
      </c>
      <c r="B352" t="s">
        <v>727</v>
      </c>
      <c r="C352" s="194">
        <v>0</v>
      </c>
      <c r="D352" s="194">
        <v>0</v>
      </c>
      <c r="E352" s="194">
        <v>0</v>
      </c>
      <c r="F352">
        <f t="shared" si="5"/>
        <v>0</v>
      </c>
    </row>
    <row r="353" spans="1:14" x14ac:dyDescent="0.35">
      <c r="A353" t="s">
        <v>728</v>
      </c>
      <c r="B353" t="s">
        <v>729</v>
      </c>
      <c r="C353" s="194">
        <v>473.1</v>
      </c>
      <c r="D353" s="194">
        <v>473.1</v>
      </c>
      <c r="E353" s="194">
        <v>473.1</v>
      </c>
      <c r="F353">
        <f t="shared" si="5"/>
        <v>3</v>
      </c>
    </row>
    <row r="354" spans="1:14" x14ac:dyDescent="0.35">
      <c r="A354" t="s">
        <v>730</v>
      </c>
      <c r="B354" t="s">
        <v>731</v>
      </c>
      <c r="C354" s="194">
        <v>204430.47</v>
      </c>
      <c r="D354" s="194">
        <v>204430.47</v>
      </c>
      <c r="E354" s="194">
        <v>204430.47</v>
      </c>
      <c r="F354">
        <f t="shared" si="5"/>
        <v>3</v>
      </c>
      <c r="N354" s="228"/>
    </row>
    <row r="355" spans="1:14" x14ac:dyDescent="0.35">
      <c r="A355" t="s">
        <v>732</v>
      </c>
      <c r="B355" t="s">
        <v>733</v>
      </c>
      <c r="C355" s="194">
        <v>0</v>
      </c>
      <c r="D355" s="194">
        <v>0</v>
      </c>
      <c r="E355" s="194">
        <v>0</v>
      </c>
      <c r="F355">
        <f t="shared" si="5"/>
        <v>0</v>
      </c>
    </row>
    <row r="356" spans="1:14" x14ac:dyDescent="0.35">
      <c r="A356" t="s">
        <v>802</v>
      </c>
      <c r="B356" t="s">
        <v>803</v>
      </c>
      <c r="C356" s="194">
        <v>0</v>
      </c>
      <c r="D356" s="194">
        <v>0</v>
      </c>
      <c r="E356" s="194">
        <v>0</v>
      </c>
      <c r="F356">
        <f t="shared" si="5"/>
        <v>0</v>
      </c>
    </row>
    <row r="357" spans="1:14" x14ac:dyDescent="0.35">
      <c r="A357" t="s">
        <v>100</v>
      </c>
      <c r="B357" t="s">
        <v>101</v>
      </c>
      <c r="C357" s="194">
        <v>0</v>
      </c>
      <c r="D357" s="194">
        <v>0</v>
      </c>
      <c r="E357" s="194">
        <v>0</v>
      </c>
      <c r="F357">
        <f t="shared" si="5"/>
        <v>0</v>
      </c>
    </row>
    <row r="358" spans="1:14" x14ac:dyDescent="0.35">
      <c r="A358" t="s">
        <v>102</v>
      </c>
      <c r="B358" t="s">
        <v>103</v>
      </c>
      <c r="C358" s="194">
        <v>7.0000000000000007E-2</v>
      </c>
      <c r="D358" s="194">
        <v>7.0000000000000007E-2</v>
      </c>
      <c r="E358" s="194">
        <v>7.0000000000000007E-2</v>
      </c>
      <c r="F358">
        <f t="shared" si="5"/>
        <v>3</v>
      </c>
    </row>
    <row r="359" spans="1:14" x14ac:dyDescent="0.35">
      <c r="A359" t="s">
        <v>104</v>
      </c>
      <c r="B359" t="s">
        <v>105</v>
      </c>
      <c r="C359" s="194">
        <v>0</v>
      </c>
      <c r="D359" s="194">
        <v>0</v>
      </c>
      <c r="E359" s="194">
        <v>0</v>
      </c>
      <c r="F359">
        <f t="shared" si="5"/>
        <v>0</v>
      </c>
    </row>
    <row r="360" spans="1:14" x14ac:dyDescent="0.35">
      <c r="A360" t="s">
        <v>106</v>
      </c>
      <c r="B360" t="s">
        <v>107</v>
      </c>
      <c r="C360" s="194">
        <v>0</v>
      </c>
      <c r="D360" s="194">
        <v>0</v>
      </c>
      <c r="E360" s="194">
        <v>0</v>
      </c>
      <c r="F360">
        <f t="shared" si="5"/>
        <v>0</v>
      </c>
    </row>
    <row r="361" spans="1:14" x14ac:dyDescent="0.35">
      <c r="A361" t="s">
        <v>108</v>
      </c>
      <c r="B361" t="s">
        <v>109</v>
      </c>
      <c r="C361" s="194">
        <v>184573.38</v>
      </c>
      <c r="D361" s="194">
        <v>184573.38</v>
      </c>
      <c r="E361" s="194">
        <v>184581.38</v>
      </c>
      <c r="F361">
        <f t="shared" si="5"/>
        <v>3</v>
      </c>
      <c r="N361" s="228"/>
    </row>
    <row r="362" spans="1:14" x14ac:dyDescent="0.35">
      <c r="A362" t="s">
        <v>114</v>
      </c>
      <c r="B362" t="s">
        <v>115</v>
      </c>
      <c r="C362" s="194">
        <v>0</v>
      </c>
      <c r="D362" s="194">
        <v>0</v>
      </c>
      <c r="E362" s="194">
        <v>0</v>
      </c>
      <c r="F362">
        <f t="shared" si="5"/>
        <v>0</v>
      </c>
    </row>
    <row r="363" spans="1:14" x14ac:dyDescent="0.35">
      <c r="A363" t="s">
        <v>116</v>
      </c>
      <c r="B363" t="s">
        <v>117</v>
      </c>
      <c r="C363" s="194">
        <v>-4884.53</v>
      </c>
      <c r="D363" s="194">
        <v>-4884.53</v>
      </c>
      <c r="E363" s="194">
        <v>-4884.53</v>
      </c>
      <c r="F363">
        <f t="shared" si="5"/>
        <v>0</v>
      </c>
      <c r="N363" s="228"/>
    </row>
    <row r="364" spans="1:14" x14ac:dyDescent="0.35">
      <c r="A364" t="s">
        <v>118</v>
      </c>
      <c r="B364" t="s">
        <v>119</v>
      </c>
      <c r="C364" s="194">
        <v>492811.13</v>
      </c>
      <c r="D364" s="194">
        <v>492811.13</v>
      </c>
      <c r="E364" s="194">
        <v>492811.13</v>
      </c>
      <c r="F364">
        <f t="shared" si="5"/>
        <v>3</v>
      </c>
      <c r="N364" s="228"/>
    </row>
    <row r="365" spans="1:14" x14ac:dyDescent="0.35">
      <c r="A365" t="s">
        <v>120</v>
      </c>
      <c r="B365" t="s">
        <v>121</v>
      </c>
      <c r="C365" s="194">
        <v>0</v>
      </c>
      <c r="D365" s="194">
        <v>0</v>
      </c>
      <c r="E365" s="194">
        <v>0</v>
      </c>
      <c r="F365">
        <f t="shared" si="5"/>
        <v>0</v>
      </c>
    </row>
    <row r="366" spans="1:14" x14ac:dyDescent="0.35">
      <c r="A366" t="s">
        <v>122</v>
      </c>
      <c r="B366" t="s">
        <v>123</v>
      </c>
      <c r="C366" s="194">
        <v>0</v>
      </c>
      <c r="D366" s="194">
        <v>0</v>
      </c>
      <c r="E366" s="194">
        <v>0</v>
      </c>
      <c r="F366">
        <f t="shared" si="5"/>
        <v>0</v>
      </c>
    </row>
    <row r="367" spans="1:14" x14ac:dyDescent="0.35">
      <c r="A367" t="s">
        <v>126</v>
      </c>
      <c r="B367" t="s">
        <v>127</v>
      </c>
      <c r="C367" s="194">
        <v>0</v>
      </c>
      <c r="D367" s="194">
        <v>0</v>
      </c>
      <c r="E367" s="194">
        <v>0</v>
      </c>
      <c r="F367">
        <f t="shared" si="5"/>
        <v>0</v>
      </c>
    </row>
    <row r="368" spans="1:14" x14ac:dyDescent="0.35">
      <c r="A368" t="s">
        <v>128</v>
      </c>
      <c r="B368" t="s">
        <v>129</v>
      </c>
      <c r="C368" s="194">
        <v>0</v>
      </c>
      <c r="D368" s="194">
        <v>0</v>
      </c>
      <c r="E368" s="194">
        <v>0</v>
      </c>
      <c r="F368">
        <f t="shared" si="5"/>
        <v>0</v>
      </c>
    </row>
    <row r="369" spans="1:14" x14ac:dyDescent="0.35">
      <c r="A369" t="s">
        <v>130</v>
      </c>
      <c r="B369" s="71" t="s">
        <v>131</v>
      </c>
      <c r="C369" s="194">
        <v>0</v>
      </c>
      <c r="D369" s="194">
        <v>0</v>
      </c>
      <c r="E369" s="194">
        <v>0</v>
      </c>
      <c r="F369">
        <f t="shared" si="5"/>
        <v>0</v>
      </c>
    </row>
    <row r="370" spans="1:14" x14ac:dyDescent="0.35">
      <c r="A370" t="s">
        <v>132</v>
      </c>
      <c r="B370" s="71" t="s">
        <v>133</v>
      </c>
      <c r="C370" s="194">
        <v>0</v>
      </c>
      <c r="D370" s="194">
        <v>0</v>
      </c>
      <c r="E370" s="194">
        <v>0</v>
      </c>
      <c r="F370">
        <f t="shared" si="5"/>
        <v>0</v>
      </c>
    </row>
    <row r="371" spans="1:14" x14ac:dyDescent="0.35">
      <c r="A371" t="s">
        <v>134</v>
      </c>
      <c r="B371" s="71" t="s">
        <v>135</v>
      </c>
      <c r="C371" s="194">
        <v>0</v>
      </c>
      <c r="D371" s="194">
        <v>0</v>
      </c>
      <c r="E371" s="194">
        <v>0</v>
      </c>
      <c r="F371">
        <f t="shared" si="5"/>
        <v>0</v>
      </c>
    </row>
    <row r="372" spans="1:14" x14ac:dyDescent="0.35">
      <c r="A372" t="s">
        <v>136</v>
      </c>
      <c r="B372" s="71" t="s">
        <v>137</v>
      </c>
      <c r="C372" s="194">
        <v>0</v>
      </c>
      <c r="D372" s="194">
        <v>0</v>
      </c>
      <c r="E372" s="194">
        <v>0</v>
      </c>
      <c r="F372">
        <f t="shared" si="5"/>
        <v>0</v>
      </c>
    </row>
    <row r="373" spans="1:14" x14ac:dyDescent="0.35">
      <c r="A373" t="s">
        <v>138</v>
      </c>
      <c r="B373" s="71" t="s">
        <v>139</v>
      </c>
      <c r="C373" s="194">
        <v>0</v>
      </c>
      <c r="D373" s="194">
        <v>0</v>
      </c>
      <c r="E373" s="194">
        <v>0</v>
      </c>
      <c r="F373">
        <f t="shared" si="5"/>
        <v>0</v>
      </c>
    </row>
    <row r="374" spans="1:14" x14ac:dyDescent="0.35">
      <c r="A374" t="s">
        <v>140</v>
      </c>
      <c r="B374" s="71" t="s">
        <v>141</v>
      </c>
      <c r="C374" s="194">
        <v>0</v>
      </c>
      <c r="D374" s="194">
        <v>0</v>
      </c>
      <c r="E374" s="194">
        <v>0</v>
      </c>
      <c r="F374">
        <f t="shared" si="5"/>
        <v>0</v>
      </c>
    </row>
    <row r="375" spans="1:14" x14ac:dyDescent="0.35">
      <c r="A375" t="s">
        <v>142</v>
      </c>
      <c r="B375" s="71" t="s">
        <v>143</v>
      </c>
      <c r="C375" s="194">
        <v>0</v>
      </c>
      <c r="D375" s="194">
        <v>0</v>
      </c>
      <c r="E375" s="194">
        <v>0</v>
      </c>
      <c r="F375">
        <f t="shared" si="5"/>
        <v>0</v>
      </c>
    </row>
    <row r="376" spans="1:14" x14ac:dyDescent="0.35">
      <c r="A376" t="s">
        <v>144</v>
      </c>
      <c r="B376" s="71" t="s">
        <v>145</v>
      </c>
      <c r="C376" s="194">
        <v>161316.41</v>
      </c>
      <c r="D376" s="194">
        <v>161316.41</v>
      </c>
      <c r="E376" s="194">
        <v>161316.41</v>
      </c>
      <c r="F376">
        <f t="shared" si="5"/>
        <v>3</v>
      </c>
      <c r="N376" s="228"/>
    </row>
    <row r="377" spans="1:14" x14ac:dyDescent="0.35">
      <c r="A377" t="s">
        <v>146</v>
      </c>
      <c r="B377" s="71" t="s">
        <v>147</v>
      </c>
      <c r="C377" s="194">
        <v>0</v>
      </c>
      <c r="D377" s="194">
        <v>0</v>
      </c>
      <c r="E377" s="194">
        <v>0</v>
      </c>
      <c r="F377">
        <f t="shared" si="5"/>
        <v>0</v>
      </c>
    </row>
    <row r="378" spans="1:14" x14ac:dyDescent="0.35">
      <c r="A378" t="s">
        <v>148</v>
      </c>
      <c r="B378" s="71" t="s">
        <v>149</v>
      </c>
      <c r="C378" s="194">
        <v>0</v>
      </c>
      <c r="D378" s="194">
        <v>0</v>
      </c>
      <c r="E378" s="194">
        <v>0</v>
      </c>
      <c r="F378">
        <f t="shared" si="5"/>
        <v>0</v>
      </c>
    </row>
    <row r="379" spans="1:14" x14ac:dyDescent="0.35">
      <c r="A379" t="s">
        <v>151</v>
      </c>
      <c r="B379" s="71" t="s">
        <v>152</v>
      </c>
      <c r="C379" s="194">
        <v>1683857.75</v>
      </c>
      <c r="D379" s="194">
        <v>1633857.75</v>
      </c>
      <c r="E379" s="194">
        <v>1633857.75</v>
      </c>
      <c r="F379">
        <f t="shared" si="5"/>
        <v>3</v>
      </c>
      <c r="N379" s="228"/>
    </row>
    <row r="380" spans="1:14" x14ac:dyDescent="0.35">
      <c r="A380" t="s">
        <v>1037</v>
      </c>
      <c r="B380" s="71" t="s">
        <v>1046</v>
      </c>
      <c r="C380" s="194">
        <v>0</v>
      </c>
      <c r="D380" s="194">
        <v>0</v>
      </c>
      <c r="E380" s="194">
        <v>0</v>
      </c>
      <c r="F380">
        <f t="shared" si="5"/>
        <v>0</v>
      </c>
    </row>
    <row r="381" spans="1:14" x14ac:dyDescent="0.35">
      <c r="A381" t="s">
        <v>1055</v>
      </c>
      <c r="B381" s="71" t="s">
        <v>1056</v>
      </c>
      <c r="C381" s="194">
        <v>0</v>
      </c>
      <c r="D381" s="194">
        <v>0</v>
      </c>
      <c r="E381" s="194">
        <v>0</v>
      </c>
      <c r="F381">
        <f t="shared" si="5"/>
        <v>0</v>
      </c>
    </row>
    <row r="382" spans="1:14" x14ac:dyDescent="0.35">
      <c r="A382" t="s">
        <v>1057</v>
      </c>
      <c r="B382" s="71" t="s">
        <v>1058</v>
      </c>
      <c r="C382" s="194">
        <v>0</v>
      </c>
      <c r="D382" s="194">
        <v>0</v>
      </c>
      <c r="E382" s="194">
        <v>0</v>
      </c>
      <c r="F382">
        <f t="shared" si="5"/>
        <v>0</v>
      </c>
    </row>
    <row r="383" spans="1:14" x14ac:dyDescent="0.35">
      <c r="A383" t="s">
        <v>1086</v>
      </c>
      <c r="B383" s="71" t="s">
        <v>1280</v>
      </c>
      <c r="C383" s="194">
        <v>0</v>
      </c>
      <c r="D383" s="194">
        <v>0</v>
      </c>
      <c r="E383" s="194">
        <v>0</v>
      </c>
      <c r="F383">
        <f t="shared" si="5"/>
        <v>0</v>
      </c>
    </row>
    <row r="384" spans="1:14" x14ac:dyDescent="0.35">
      <c r="A384" t="s">
        <v>1087</v>
      </c>
      <c r="B384" s="71" t="s">
        <v>1281</v>
      </c>
      <c r="C384" s="194">
        <v>0</v>
      </c>
      <c r="D384" s="194">
        <v>0</v>
      </c>
      <c r="E384" s="194">
        <v>0</v>
      </c>
      <c r="F384">
        <f t="shared" si="5"/>
        <v>0</v>
      </c>
    </row>
    <row r="385" spans="1:14" x14ac:dyDescent="0.35">
      <c r="A385" t="s">
        <v>1062</v>
      </c>
      <c r="B385" s="71" t="s">
        <v>1063</v>
      </c>
      <c r="C385" s="194">
        <v>0</v>
      </c>
      <c r="D385" s="194">
        <v>0</v>
      </c>
      <c r="E385" s="194">
        <v>0</v>
      </c>
      <c r="F385">
        <f t="shared" si="5"/>
        <v>0</v>
      </c>
    </row>
    <row r="386" spans="1:14" x14ac:dyDescent="0.35">
      <c r="A386" t="s">
        <v>1085</v>
      </c>
      <c r="B386" s="71" t="s">
        <v>1282</v>
      </c>
      <c r="C386" s="194">
        <v>53443</v>
      </c>
      <c r="D386" s="194">
        <v>53443</v>
      </c>
      <c r="E386" s="194">
        <v>53443</v>
      </c>
      <c r="F386">
        <f t="shared" si="5"/>
        <v>3</v>
      </c>
      <c r="N386" s="228"/>
    </row>
    <row r="387" spans="1:14" x14ac:dyDescent="0.35">
      <c r="A387" t="s">
        <v>1306</v>
      </c>
      <c r="B387" s="71" t="s">
        <v>1435</v>
      </c>
      <c r="C387" s="194">
        <v>1631326</v>
      </c>
      <c r="D387" s="194">
        <v>1025180.75</v>
      </c>
      <c r="E387" s="194">
        <v>1025180.75</v>
      </c>
      <c r="F387">
        <f t="shared" ref="F387:F450" si="6">COUNTIF(C387:E387,"&gt;0")</f>
        <v>3</v>
      </c>
    </row>
    <row r="388" spans="1:14" x14ac:dyDescent="0.35">
      <c r="A388" s="128" t="s">
        <v>1293</v>
      </c>
      <c r="B388" s="218" t="s">
        <v>1463</v>
      </c>
      <c r="C388" s="194">
        <v>0</v>
      </c>
      <c r="D388" s="194">
        <v>0</v>
      </c>
      <c r="E388" s="194">
        <v>0</v>
      </c>
      <c r="F388">
        <f t="shared" si="6"/>
        <v>0</v>
      </c>
    </row>
    <row r="389" spans="1:14" x14ac:dyDescent="0.35">
      <c r="A389" s="128" t="s">
        <v>1309</v>
      </c>
      <c r="B389" s="218" t="s">
        <v>1484</v>
      </c>
      <c r="C389" s="194">
        <v>0</v>
      </c>
      <c r="D389" s="194">
        <v>0</v>
      </c>
      <c r="E389" s="194">
        <v>0</v>
      </c>
      <c r="F389">
        <f t="shared" si="6"/>
        <v>0</v>
      </c>
    </row>
    <row r="390" spans="1:14" x14ac:dyDescent="0.35">
      <c r="A390" t="s">
        <v>1408</v>
      </c>
      <c r="B390" s="71" t="s">
        <v>1436</v>
      </c>
      <c r="C390" s="194">
        <v>0</v>
      </c>
      <c r="D390" s="194">
        <v>0</v>
      </c>
      <c r="E390" s="194">
        <v>0</v>
      </c>
      <c r="F390">
        <f t="shared" si="6"/>
        <v>0</v>
      </c>
    </row>
    <row r="391" spans="1:14" x14ac:dyDescent="0.35">
      <c r="A391" t="s">
        <v>1308</v>
      </c>
      <c r="B391" s="71" t="s">
        <v>1437</v>
      </c>
      <c r="C391" s="194">
        <v>0</v>
      </c>
      <c r="D391" s="194">
        <v>0</v>
      </c>
      <c r="E391" s="194">
        <v>0</v>
      </c>
      <c r="F391">
        <f t="shared" si="6"/>
        <v>0</v>
      </c>
    </row>
    <row r="392" spans="1:14" x14ac:dyDescent="0.35">
      <c r="A392" s="128" t="s">
        <v>1417</v>
      </c>
      <c r="B392" s="218" t="s">
        <v>1464</v>
      </c>
      <c r="C392" s="194">
        <v>2292007.4900000002</v>
      </c>
      <c r="D392" s="194">
        <v>2079392.49</v>
      </c>
      <c r="E392" s="194">
        <v>2079392.49</v>
      </c>
      <c r="F392">
        <f t="shared" si="6"/>
        <v>3</v>
      </c>
      <c r="N392" s="228"/>
    </row>
    <row r="393" spans="1:14" x14ac:dyDescent="0.35">
      <c r="A393" t="s">
        <v>313</v>
      </c>
      <c r="B393" s="71" t="s">
        <v>314</v>
      </c>
      <c r="C393" s="194">
        <v>0</v>
      </c>
      <c r="D393" s="194">
        <v>0</v>
      </c>
      <c r="E393" s="194">
        <v>0</v>
      </c>
      <c r="F393">
        <f t="shared" si="6"/>
        <v>0</v>
      </c>
    </row>
    <row r="394" spans="1:14" x14ac:dyDescent="0.35">
      <c r="A394" t="s">
        <v>538</v>
      </c>
      <c r="B394" s="71" t="s">
        <v>539</v>
      </c>
      <c r="C394" s="194">
        <v>0</v>
      </c>
      <c r="D394" s="194">
        <v>0</v>
      </c>
      <c r="E394" s="194">
        <v>937818.65999999992</v>
      </c>
      <c r="F394">
        <f t="shared" si="6"/>
        <v>1</v>
      </c>
    </row>
    <row r="395" spans="1:14" x14ac:dyDescent="0.35">
      <c r="A395" t="s">
        <v>540</v>
      </c>
      <c r="B395" s="71" t="s">
        <v>541</v>
      </c>
      <c r="C395" s="194">
        <v>0</v>
      </c>
      <c r="D395" s="194">
        <v>0</v>
      </c>
      <c r="E395" s="194">
        <v>0</v>
      </c>
      <c r="F395">
        <f t="shared" si="6"/>
        <v>0</v>
      </c>
    </row>
    <row r="396" spans="1:14" x14ac:dyDescent="0.35">
      <c r="A396" t="s">
        <v>542</v>
      </c>
      <c r="B396" s="71" t="s">
        <v>543</v>
      </c>
      <c r="C396" s="194">
        <v>0</v>
      </c>
      <c r="D396" s="194">
        <v>0</v>
      </c>
      <c r="E396" s="194">
        <v>0</v>
      </c>
      <c r="F396">
        <f t="shared" si="6"/>
        <v>0</v>
      </c>
    </row>
    <row r="397" spans="1:14" x14ac:dyDescent="0.35">
      <c r="A397" t="s">
        <v>544</v>
      </c>
      <c r="B397" s="71" t="s">
        <v>545</v>
      </c>
      <c r="C397" s="194">
        <v>0</v>
      </c>
      <c r="D397" s="194">
        <v>0</v>
      </c>
      <c r="E397" s="194">
        <v>0</v>
      </c>
      <c r="F397">
        <f t="shared" si="6"/>
        <v>0</v>
      </c>
    </row>
    <row r="398" spans="1:14" x14ac:dyDescent="0.35">
      <c r="A398" t="s">
        <v>546</v>
      </c>
      <c r="B398" s="71" t="s">
        <v>547</v>
      </c>
      <c r="C398" s="194">
        <v>0</v>
      </c>
      <c r="D398" s="194">
        <v>0</v>
      </c>
      <c r="E398" s="194">
        <v>0</v>
      </c>
      <c r="F398">
        <f t="shared" si="6"/>
        <v>0</v>
      </c>
    </row>
    <row r="399" spans="1:14" x14ac:dyDescent="0.35">
      <c r="A399" t="s">
        <v>548</v>
      </c>
      <c r="B399" s="71" t="s">
        <v>549</v>
      </c>
      <c r="C399" s="194">
        <v>0</v>
      </c>
      <c r="D399" s="194">
        <v>0</v>
      </c>
      <c r="E399" s="194">
        <v>0</v>
      </c>
      <c r="F399">
        <f t="shared" si="6"/>
        <v>0</v>
      </c>
    </row>
    <row r="400" spans="1:14" x14ac:dyDescent="0.35">
      <c r="A400" t="s">
        <v>550</v>
      </c>
      <c r="B400" s="71" t="s">
        <v>551</v>
      </c>
      <c r="C400" s="194">
        <v>0</v>
      </c>
      <c r="D400" s="194">
        <v>0</v>
      </c>
      <c r="E400" s="194">
        <v>0</v>
      </c>
      <c r="F400">
        <f t="shared" si="6"/>
        <v>0</v>
      </c>
    </row>
    <row r="401" spans="1:14" x14ac:dyDescent="0.35">
      <c r="A401" t="s">
        <v>554</v>
      </c>
      <c r="B401" s="71" t="s">
        <v>555</v>
      </c>
      <c r="C401" s="194">
        <v>0</v>
      </c>
      <c r="D401" s="194">
        <v>0</v>
      </c>
      <c r="E401" s="194">
        <v>0</v>
      </c>
      <c r="F401">
        <f t="shared" si="6"/>
        <v>0</v>
      </c>
    </row>
    <row r="402" spans="1:14" x14ac:dyDescent="0.35">
      <c r="A402" t="s">
        <v>806</v>
      </c>
      <c r="B402" s="71" t="s">
        <v>807</v>
      </c>
      <c r="C402" s="194">
        <v>0</v>
      </c>
      <c r="D402" s="194">
        <v>0</v>
      </c>
      <c r="E402" s="194">
        <v>0</v>
      </c>
      <c r="F402">
        <f t="shared" si="6"/>
        <v>0</v>
      </c>
    </row>
    <row r="403" spans="1:14" x14ac:dyDescent="0.35">
      <c r="A403" t="s">
        <v>779</v>
      </c>
      <c r="B403" s="71" t="s">
        <v>780</v>
      </c>
      <c r="C403" s="194">
        <v>0</v>
      </c>
      <c r="D403" s="194">
        <v>0</v>
      </c>
      <c r="E403" s="194">
        <v>0</v>
      </c>
      <c r="F403">
        <f t="shared" si="6"/>
        <v>0</v>
      </c>
    </row>
    <row r="404" spans="1:14" x14ac:dyDescent="0.35">
      <c r="A404" t="s">
        <v>775</v>
      </c>
      <c r="B404" s="71" t="s">
        <v>776</v>
      </c>
      <c r="C404" s="194">
        <v>593504.83000000007</v>
      </c>
      <c r="D404" s="194">
        <v>0</v>
      </c>
      <c r="E404" s="194">
        <v>0</v>
      </c>
      <c r="F404">
        <f t="shared" si="6"/>
        <v>1</v>
      </c>
      <c r="N404" s="228"/>
    </row>
    <row r="405" spans="1:14" x14ac:dyDescent="0.35">
      <c r="A405" t="s">
        <v>800</v>
      </c>
      <c r="B405" s="71" t="s">
        <v>801</v>
      </c>
      <c r="C405" s="194">
        <v>0</v>
      </c>
      <c r="D405" s="194">
        <v>0</v>
      </c>
      <c r="E405" s="194">
        <v>0</v>
      </c>
      <c r="F405">
        <f t="shared" si="6"/>
        <v>0</v>
      </c>
    </row>
    <row r="406" spans="1:14" x14ac:dyDescent="0.35">
      <c r="A406" t="s">
        <v>558</v>
      </c>
      <c r="B406" s="71" t="s">
        <v>559</v>
      </c>
      <c r="C406" s="194">
        <v>0</v>
      </c>
      <c r="D406" s="194">
        <v>0</v>
      </c>
      <c r="E406" s="194">
        <v>0</v>
      </c>
      <c r="F406">
        <f t="shared" si="6"/>
        <v>0</v>
      </c>
    </row>
    <row r="407" spans="1:14" x14ac:dyDescent="0.35">
      <c r="A407" t="s">
        <v>568</v>
      </c>
      <c r="B407" s="71" t="s">
        <v>569</v>
      </c>
      <c r="C407" s="194">
        <v>0</v>
      </c>
      <c r="D407" s="194">
        <v>0</v>
      </c>
      <c r="E407" s="194">
        <v>0</v>
      </c>
      <c r="F407">
        <f t="shared" si="6"/>
        <v>0</v>
      </c>
    </row>
    <row r="408" spans="1:14" x14ac:dyDescent="0.35">
      <c r="A408" t="s">
        <v>574</v>
      </c>
      <c r="B408" s="71" t="s">
        <v>575</v>
      </c>
      <c r="C408" s="194">
        <v>759498.03000000026</v>
      </c>
      <c r="D408" s="194">
        <v>0</v>
      </c>
      <c r="E408" s="194">
        <v>0</v>
      </c>
      <c r="F408">
        <f t="shared" si="6"/>
        <v>1</v>
      </c>
      <c r="N408" s="228"/>
    </row>
    <row r="409" spans="1:14" x14ac:dyDescent="0.35">
      <c r="A409" t="s">
        <v>576</v>
      </c>
      <c r="B409" s="71" t="s">
        <v>577</v>
      </c>
      <c r="C409" s="194">
        <v>0.14000000000000001</v>
      </c>
      <c r="D409" s="194">
        <v>0.14000000000000001</v>
      </c>
      <c r="E409" s="194">
        <v>0.14000000000000001</v>
      </c>
      <c r="F409">
        <f t="shared" si="6"/>
        <v>3</v>
      </c>
    </row>
    <row r="410" spans="1:14" x14ac:dyDescent="0.35">
      <c r="A410" t="s">
        <v>578</v>
      </c>
      <c r="B410" s="71" t="s">
        <v>579</v>
      </c>
      <c r="C410" s="194">
        <v>0</v>
      </c>
      <c r="D410" s="194">
        <v>0</v>
      </c>
      <c r="E410" s="194">
        <v>0</v>
      </c>
      <c r="F410">
        <f t="shared" si="6"/>
        <v>0</v>
      </c>
    </row>
    <row r="411" spans="1:14" x14ac:dyDescent="0.35">
      <c r="A411" t="s">
        <v>588</v>
      </c>
      <c r="B411" s="71" t="s">
        <v>589</v>
      </c>
      <c r="C411" s="194">
        <v>0</v>
      </c>
      <c r="D411" s="194">
        <v>0</v>
      </c>
      <c r="E411" s="194">
        <v>0</v>
      </c>
      <c r="F411">
        <f t="shared" si="6"/>
        <v>0</v>
      </c>
    </row>
    <row r="412" spans="1:14" x14ac:dyDescent="0.35">
      <c r="A412" t="s">
        <v>590</v>
      </c>
      <c r="B412" s="71" t="s">
        <v>591</v>
      </c>
      <c r="C412" s="194">
        <v>0</v>
      </c>
      <c r="D412" s="194">
        <v>0</v>
      </c>
      <c r="E412" s="194">
        <v>0</v>
      </c>
      <c r="F412">
        <f t="shared" si="6"/>
        <v>0</v>
      </c>
    </row>
    <row r="413" spans="1:14" x14ac:dyDescent="0.35">
      <c r="A413" t="s">
        <v>592</v>
      </c>
      <c r="B413" s="71" t="s">
        <v>593</v>
      </c>
      <c r="C413" s="194">
        <v>0</v>
      </c>
      <c r="D413" s="194">
        <v>0</v>
      </c>
      <c r="E413" s="194">
        <v>0</v>
      </c>
      <c r="F413">
        <f t="shared" si="6"/>
        <v>0</v>
      </c>
    </row>
    <row r="414" spans="1:14" x14ac:dyDescent="0.35">
      <c r="A414" t="s">
        <v>594</v>
      </c>
      <c r="B414" s="71" t="s">
        <v>64</v>
      </c>
      <c r="C414" s="194">
        <v>0</v>
      </c>
      <c r="D414" s="194">
        <v>377828.10999999987</v>
      </c>
      <c r="E414" s="194">
        <v>1280589.1100000001</v>
      </c>
      <c r="F414">
        <f t="shared" si="6"/>
        <v>2</v>
      </c>
    </row>
    <row r="415" spans="1:14" x14ac:dyDescent="0.35">
      <c r="A415" t="s">
        <v>595</v>
      </c>
      <c r="B415" s="71" t="s">
        <v>596</v>
      </c>
      <c r="C415" s="194">
        <v>0</v>
      </c>
      <c r="D415" s="194">
        <v>0</v>
      </c>
      <c r="E415" s="194">
        <v>0</v>
      </c>
      <c r="F415">
        <f t="shared" si="6"/>
        <v>0</v>
      </c>
    </row>
    <row r="416" spans="1:14" x14ac:dyDescent="0.35">
      <c r="A416" t="s">
        <v>607</v>
      </c>
      <c r="B416" s="71" t="s">
        <v>608</v>
      </c>
      <c r="C416" s="194">
        <v>0</v>
      </c>
      <c r="D416" s="194">
        <v>0</v>
      </c>
      <c r="E416" s="194">
        <v>0</v>
      </c>
      <c r="F416">
        <f t="shared" si="6"/>
        <v>0</v>
      </c>
    </row>
    <row r="417" spans="1:14" x14ac:dyDescent="0.35">
      <c r="A417" t="s">
        <v>627</v>
      </c>
      <c r="B417" s="71" t="s">
        <v>628</v>
      </c>
      <c r="C417" s="194">
        <v>0</v>
      </c>
      <c r="D417" s="194">
        <v>0</v>
      </c>
      <c r="E417" s="194">
        <v>0</v>
      </c>
      <c r="F417">
        <f t="shared" si="6"/>
        <v>0</v>
      </c>
    </row>
    <row r="418" spans="1:14" x14ac:dyDescent="0.35">
      <c r="A418" t="s">
        <v>629</v>
      </c>
      <c r="B418" s="71" t="s">
        <v>630</v>
      </c>
      <c r="C418" s="194">
        <v>225659.13</v>
      </c>
      <c r="D418" s="194">
        <v>225659.13</v>
      </c>
      <c r="E418" s="194">
        <v>225659.13</v>
      </c>
      <c r="F418">
        <f t="shared" si="6"/>
        <v>3</v>
      </c>
      <c r="N418" s="228"/>
    </row>
    <row r="419" spans="1:14" x14ac:dyDescent="0.35">
      <c r="A419" t="s">
        <v>631</v>
      </c>
      <c r="B419" s="71" t="s">
        <v>632</v>
      </c>
      <c r="C419" s="194">
        <v>36.92</v>
      </c>
      <c r="D419" s="194">
        <v>36.92</v>
      </c>
      <c r="E419" s="194">
        <v>36.92</v>
      </c>
      <c r="F419">
        <f t="shared" si="6"/>
        <v>3</v>
      </c>
    </row>
    <row r="420" spans="1:14" x14ac:dyDescent="0.35">
      <c r="A420" t="s">
        <v>633</v>
      </c>
      <c r="B420" s="71" t="s">
        <v>634</v>
      </c>
      <c r="C420" s="194">
        <v>0</v>
      </c>
      <c r="D420" s="194">
        <v>0</v>
      </c>
      <c r="E420" s="194">
        <v>0</v>
      </c>
      <c r="F420">
        <f t="shared" si="6"/>
        <v>0</v>
      </c>
    </row>
    <row r="421" spans="1:14" x14ac:dyDescent="0.35">
      <c r="A421" t="s">
        <v>635</v>
      </c>
      <c r="B421" s="71" t="s">
        <v>636</v>
      </c>
      <c r="C421" s="194">
        <v>0</v>
      </c>
      <c r="D421" s="194">
        <v>0</v>
      </c>
      <c r="E421" s="194">
        <v>0</v>
      </c>
      <c r="F421">
        <f t="shared" si="6"/>
        <v>0</v>
      </c>
    </row>
    <row r="422" spans="1:14" x14ac:dyDescent="0.35">
      <c r="A422" t="s">
        <v>637</v>
      </c>
      <c r="B422" s="71" t="s">
        <v>638</v>
      </c>
      <c r="C422" s="194">
        <v>794753.75</v>
      </c>
      <c r="D422" s="194">
        <v>794753.75</v>
      </c>
      <c r="E422" s="194">
        <v>794753.75</v>
      </c>
      <c r="F422">
        <f t="shared" si="6"/>
        <v>3</v>
      </c>
      <c r="N422" s="228"/>
    </row>
    <row r="423" spans="1:14" x14ac:dyDescent="0.35">
      <c r="A423" t="s">
        <v>759</v>
      </c>
      <c r="B423" s="71" t="s">
        <v>760</v>
      </c>
      <c r="C423" s="194">
        <v>0</v>
      </c>
      <c r="D423" s="194">
        <v>0</v>
      </c>
      <c r="E423" s="194">
        <v>0</v>
      </c>
      <c r="F423">
        <f t="shared" si="6"/>
        <v>0</v>
      </c>
    </row>
    <row r="424" spans="1:14" x14ac:dyDescent="0.35">
      <c r="A424" t="s">
        <v>667</v>
      </c>
      <c r="B424" s="71" t="s">
        <v>668</v>
      </c>
      <c r="C424" s="194">
        <v>0</v>
      </c>
      <c r="D424" s="194">
        <v>0</v>
      </c>
      <c r="E424" s="194">
        <v>0</v>
      </c>
      <c r="F424">
        <f t="shared" si="6"/>
        <v>0</v>
      </c>
    </row>
    <row r="425" spans="1:14" x14ac:dyDescent="0.35">
      <c r="A425" t="s">
        <v>675</v>
      </c>
      <c r="B425" s="71" t="s">
        <v>676</v>
      </c>
      <c r="C425" s="194">
        <v>0</v>
      </c>
      <c r="D425" s="194">
        <v>0</v>
      </c>
      <c r="E425" s="194">
        <v>0</v>
      </c>
      <c r="F425">
        <f t="shared" si="6"/>
        <v>0</v>
      </c>
    </row>
    <row r="426" spans="1:14" x14ac:dyDescent="0.35">
      <c r="A426" t="s">
        <v>677</v>
      </c>
      <c r="B426" s="71" t="s">
        <v>678</v>
      </c>
      <c r="C426" s="194">
        <v>0</v>
      </c>
      <c r="D426" s="194">
        <v>0</v>
      </c>
      <c r="E426" s="194">
        <v>0</v>
      </c>
      <c r="F426">
        <f t="shared" si="6"/>
        <v>0</v>
      </c>
    </row>
    <row r="427" spans="1:14" x14ac:dyDescent="0.35">
      <c r="A427" t="s">
        <v>789</v>
      </c>
      <c r="B427" s="71" t="s">
        <v>790</v>
      </c>
      <c r="C427" s="194">
        <v>0</v>
      </c>
      <c r="D427" s="194">
        <v>0</v>
      </c>
      <c r="E427" s="194">
        <v>574132.29</v>
      </c>
      <c r="F427">
        <f t="shared" si="6"/>
        <v>1</v>
      </c>
    </row>
    <row r="428" spans="1:14" x14ac:dyDescent="0.35">
      <c r="A428" t="s">
        <v>679</v>
      </c>
      <c r="B428" s="71" t="s">
        <v>680</v>
      </c>
      <c r="C428" s="194">
        <v>0</v>
      </c>
      <c r="D428" s="194">
        <v>0</v>
      </c>
      <c r="E428" s="194">
        <v>1405207.5000000002</v>
      </c>
      <c r="F428">
        <f t="shared" si="6"/>
        <v>1</v>
      </c>
    </row>
    <row r="429" spans="1:14" x14ac:dyDescent="0.35">
      <c r="A429" s="128" t="s">
        <v>683</v>
      </c>
      <c r="B429" s="218" t="s">
        <v>684</v>
      </c>
      <c r="C429" s="194">
        <v>324055.74999999977</v>
      </c>
      <c r="D429" s="194">
        <v>0</v>
      </c>
      <c r="E429" s="194">
        <v>0</v>
      </c>
      <c r="F429">
        <f t="shared" si="6"/>
        <v>1</v>
      </c>
      <c r="N429" s="228"/>
    </row>
    <row r="430" spans="1:14" x14ac:dyDescent="0.35">
      <c r="A430" t="s">
        <v>783</v>
      </c>
      <c r="B430" s="71" t="s">
        <v>1034</v>
      </c>
      <c r="C430" s="194">
        <v>0</v>
      </c>
      <c r="D430" s="194">
        <v>1858663.11</v>
      </c>
      <c r="E430" s="194">
        <v>1855605.61</v>
      </c>
      <c r="F430">
        <f t="shared" si="6"/>
        <v>2</v>
      </c>
    </row>
    <row r="431" spans="1:14" x14ac:dyDescent="0.35">
      <c r="A431" t="s">
        <v>808</v>
      </c>
      <c r="B431" s="71" t="s">
        <v>1035</v>
      </c>
      <c r="C431" s="194">
        <v>323233.03999999992</v>
      </c>
      <c r="D431" s="194">
        <v>323233.04000000004</v>
      </c>
      <c r="E431" s="194">
        <v>323233.04000000004</v>
      </c>
      <c r="F431">
        <f t="shared" si="6"/>
        <v>3</v>
      </c>
      <c r="N431" s="228"/>
    </row>
    <row r="432" spans="1:14" x14ac:dyDescent="0.35">
      <c r="A432" t="s">
        <v>685</v>
      </c>
      <c r="B432" s="71" t="s">
        <v>686</v>
      </c>
      <c r="C432" s="194">
        <v>0</v>
      </c>
      <c r="D432" s="194">
        <v>0</v>
      </c>
      <c r="E432" s="194">
        <v>0</v>
      </c>
      <c r="F432">
        <f t="shared" si="6"/>
        <v>0</v>
      </c>
    </row>
    <row r="433" spans="1:14" x14ac:dyDescent="0.35">
      <c r="A433" t="s">
        <v>687</v>
      </c>
      <c r="B433" s="71" t="s">
        <v>1045</v>
      </c>
      <c r="C433" s="194">
        <v>0</v>
      </c>
      <c r="D433" s="194">
        <v>0</v>
      </c>
      <c r="E433" s="194">
        <v>0</v>
      </c>
      <c r="F433">
        <f t="shared" si="6"/>
        <v>0</v>
      </c>
      <c r="N433" s="228"/>
    </row>
    <row r="434" spans="1:14" x14ac:dyDescent="0.35">
      <c r="A434" t="s">
        <v>793</v>
      </c>
      <c r="B434" s="71" t="s">
        <v>794</v>
      </c>
      <c r="C434" s="194">
        <v>0</v>
      </c>
      <c r="D434" s="194">
        <v>0</v>
      </c>
      <c r="E434" s="194">
        <v>0</v>
      </c>
      <c r="F434">
        <f t="shared" si="6"/>
        <v>0</v>
      </c>
    </row>
    <row r="435" spans="1:14" x14ac:dyDescent="0.35">
      <c r="A435" t="s">
        <v>791</v>
      </c>
      <c r="B435" s="71" t="s">
        <v>792</v>
      </c>
      <c r="C435" s="194">
        <v>0</v>
      </c>
      <c r="D435" s="194">
        <v>0</v>
      </c>
      <c r="E435" s="194">
        <v>0</v>
      </c>
      <c r="F435">
        <f t="shared" si="6"/>
        <v>0</v>
      </c>
    </row>
    <row r="436" spans="1:14" x14ac:dyDescent="0.35">
      <c r="A436" t="s">
        <v>688</v>
      </c>
      <c r="B436" s="71" t="s">
        <v>689</v>
      </c>
      <c r="C436" s="194">
        <v>355778.26</v>
      </c>
      <c r="D436" s="194">
        <v>355778.26</v>
      </c>
      <c r="E436" s="194">
        <v>345778.26</v>
      </c>
      <c r="F436">
        <f t="shared" si="6"/>
        <v>3</v>
      </c>
      <c r="N436" s="228"/>
    </row>
    <row r="437" spans="1:14" x14ac:dyDescent="0.35">
      <c r="A437" t="s">
        <v>692</v>
      </c>
      <c r="B437" s="71" t="s">
        <v>693</v>
      </c>
      <c r="C437" s="194">
        <v>0</v>
      </c>
      <c r="D437" s="194">
        <v>0</v>
      </c>
      <c r="E437" s="194">
        <v>0</v>
      </c>
      <c r="F437">
        <f t="shared" si="6"/>
        <v>0</v>
      </c>
    </row>
    <row r="438" spans="1:14" x14ac:dyDescent="0.35">
      <c r="A438" t="s">
        <v>694</v>
      </c>
      <c r="B438" s="71" t="s">
        <v>695</v>
      </c>
      <c r="C438" s="194">
        <v>0</v>
      </c>
      <c r="D438" s="194">
        <v>0</v>
      </c>
      <c r="E438" s="194">
        <v>0</v>
      </c>
      <c r="F438">
        <f t="shared" si="6"/>
        <v>0</v>
      </c>
    </row>
    <row r="439" spans="1:14" x14ac:dyDescent="0.35">
      <c r="A439" t="s">
        <v>698</v>
      </c>
      <c r="B439" s="71" t="s">
        <v>699</v>
      </c>
      <c r="C439" s="194">
        <v>0</v>
      </c>
      <c r="D439" s="194">
        <v>0</v>
      </c>
      <c r="E439" s="194">
        <v>0</v>
      </c>
      <c r="F439">
        <f t="shared" si="6"/>
        <v>0</v>
      </c>
    </row>
    <row r="440" spans="1:14" x14ac:dyDescent="0.35">
      <c r="A440" s="128" t="s">
        <v>784</v>
      </c>
      <c r="B440" s="218" t="s">
        <v>785</v>
      </c>
      <c r="C440" s="194">
        <v>0</v>
      </c>
      <c r="D440" s="194">
        <v>0</v>
      </c>
      <c r="E440" s="194">
        <v>0</v>
      </c>
      <c r="F440">
        <f t="shared" si="6"/>
        <v>0</v>
      </c>
    </row>
    <row r="441" spans="1:14" x14ac:dyDescent="0.35">
      <c r="A441" t="s">
        <v>702</v>
      </c>
      <c r="B441" s="71" t="s">
        <v>703</v>
      </c>
      <c r="C441" s="194">
        <v>0</v>
      </c>
      <c r="D441" s="194">
        <v>0</v>
      </c>
      <c r="E441" s="194">
        <v>0</v>
      </c>
      <c r="F441">
        <f t="shared" si="6"/>
        <v>0</v>
      </c>
    </row>
    <row r="442" spans="1:14" x14ac:dyDescent="0.35">
      <c r="A442" t="s">
        <v>706</v>
      </c>
      <c r="B442" s="71" t="s">
        <v>707</v>
      </c>
      <c r="C442" s="194">
        <v>0</v>
      </c>
      <c r="D442" s="194">
        <v>0</v>
      </c>
      <c r="E442" s="194">
        <v>0</v>
      </c>
      <c r="F442">
        <f t="shared" si="6"/>
        <v>0</v>
      </c>
    </row>
    <row r="443" spans="1:14" x14ac:dyDescent="0.35">
      <c r="A443" t="s">
        <v>712</v>
      </c>
      <c r="B443" s="71" t="s">
        <v>713</v>
      </c>
      <c r="C443" s="194">
        <v>0</v>
      </c>
      <c r="D443" s="194">
        <v>0</v>
      </c>
      <c r="E443" s="194">
        <v>0</v>
      </c>
      <c r="F443">
        <f t="shared" si="6"/>
        <v>0</v>
      </c>
    </row>
    <row r="444" spans="1:14" x14ac:dyDescent="0.35">
      <c r="A444" t="s">
        <v>1053</v>
      </c>
      <c r="B444" s="71" t="s">
        <v>1054</v>
      </c>
      <c r="C444" s="194">
        <v>0</v>
      </c>
      <c r="D444" s="194">
        <v>0</v>
      </c>
      <c r="E444" s="194">
        <v>0</v>
      </c>
      <c r="F444">
        <f t="shared" si="6"/>
        <v>0</v>
      </c>
    </row>
    <row r="445" spans="1:14" x14ac:dyDescent="0.35">
      <c r="A445" s="128" t="s">
        <v>809</v>
      </c>
      <c r="B445" s="218" t="s">
        <v>1113</v>
      </c>
      <c r="C445" s="194">
        <v>0</v>
      </c>
      <c r="D445" s="194">
        <v>0</v>
      </c>
      <c r="E445" s="194">
        <v>0</v>
      </c>
      <c r="F445">
        <f t="shared" si="6"/>
        <v>0</v>
      </c>
    </row>
    <row r="446" spans="1:14" x14ac:dyDescent="0.35">
      <c r="A446" t="s">
        <v>1302</v>
      </c>
      <c r="B446" s="71" t="s">
        <v>1439</v>
      </c>
      <c r="C446" s="194">
        <v>0</v>
      </c>
      <c r="D446" s="194">
        <v>0</v>
      </c>
      <c r="E446" s="194">
        <v>0</v>
      </c>
      <c r="F446">
        <f t="shared" si="6"/>
        <v>0</v>
      </c>
    </row>
    <row r="447" spans="1:14" x14ac:dyDescent="0.35">
      <c r="A447" t="s">
        <v>1060</v>
      </c>
      <c r="B447" s="71" t="s">
        <v>1061</v>
      </c>
      <c r="C447" s="194">
        <v>0</v>
      </c>
      <c r="D447" s="194">
        <v>0</v>
      </c>
      <c r="E447" s="194">
        <v>0</v>
      </c>
      <c r="F447">
        <f t="shared" si="6"/>
        <v>0</v>
      </c>
    </row>
    <row r="448" spans="1:14" x14ac:dyDescent="0.35">
      <c r="A448" t="s">
        <v>1109</v>
      </c>
      <c r="B448" s="71" t="s">
        <v>1283</v>
      </c>
      <c r="C448" s="194">
        <v>0</v>
      </c>
      <c r="D448" s="194">
        <v>0</v>
      </c>
      <c r="E448" s="194">
        <v>0</v>
      </c>
      <c r="F448">
        <f t="shared" si="6"/>
        <v>0</v>
      </c>
    </row>
    <row r="449" spans="1:14" x14ac:dyDescent="0.35">
      <c r="A449" t="s">
        <v>1319</v>
      </c>
      <c r="B449" s="71" t="s">
        <v>1440</v>
      </c>
      <c r="C449" s="194">
        <v>0</v>
      </c>
      <c r="D449" s="194">
        <v>0</v>
      </c>
      <c r="E449" s="194">
        <v>0</v>
      </c>
      <c r="F449">
        <f t="shared" si="6"/>
        <v>0</v>
      </c>
    </row>
    <row r="450" spans="1:14" x14ac:dyDescent="0.35">
      <c r="A450" t="s">
        <v>1311</v>
      </c>
      <c r="B450" s="71" t="s">
        <v>1312</v>
      </c>
      <c r="C450" s="194">
        <v>0</v>
      </c>
      <c r="D450" s="194">
        <v>0</v>
      </c>
      <c r="E450" s="194">
        <v>0</v>
      </c>
      <c r="F450">
        <f t="shared" si="6"/>
        <v>0</v>
      </c>
    </row>
    <row r="451" spans="1:14" x14ac:dyDescent="0.35">
      <c r="A451" t="s">
        <v>1296</v>
      </c>
      <c r="B451" s="71" t="s">
        <v>768</v>
      </c>
      <c r="C451" s="194">
        <v>528921.03</v>
      </c>
      <c r="D451" s="194">
        <v>528921.03</v>
      </c>
      <c r="E451" s="194">
        <v>528921.03</v>
      </c>
      <c r="F451">
        <f t="shared" ref="F451:F458" si="7">COUNTIF(C451:E451,"&gt;0")</f>
        <v>3</v>
      </c>
      <c r="N451" s="228"/>
    </row>
    <row r="452" spans="1:14" x14ac:dyDescent="0.35">
      <c r="A452" t="s">
        <v>1298</v>
      </c>
      <c r="B452" s="71" t="s">
        <v>1441</v>
      </c>
      <c r="C452" s="194">
        <v>0</v>
      </c>
      <c r="D452" s="194">
        <v>1013581.9099999999</v>
      </c>
      <c r="E452" s="194">
        <v>1066081.9099999999</v>
      </c>
      <c r="F452">
        <f t="shared" si="7"/>
        <v>2</v>
      </c>
    </row>
    <row r="453" spans="1:14" x14ac:dyDescent="0.35">
      <c r="A453" t="s">
        <v>1313</v>
      </c>
      <c r="B453" s="71" t="s">
        <v>1315</v>
      </c>
      <c r="C453" s="194">
        <v>0</v>
      </c>
      <c r="D453" s="194">
        <v>0</v>
      </c>
      <c r="E453" s="194">
        <v>0</v>
      </c>
      <c r="F453">
        <f t="shared" si="7"/>
        <v>0</v>
      </c>
    </row>
    <row r="454" spans="1:14" x14ac:dyDescent="0.35">
      <c r="A454" t="s">
        <v>1419</v>
      </c>
      <c r="B454" s="71" t="s">
        <v>1442</v>
      </c>
      <c r="C454" s="194">
        <v>876258.79999999981</v>
      </c>
      <c r="D454" s="194">
        <v>0</v>
      </c>
      <c r="E454" s="194">
        <v>4486156.22</v>
      </c>
      <c r="F454">
        <f t="shared" si="7"/>
        <v>2</v>
      </c>
      <c r="N454" s="228"/>
    </row>
    <row r="455" spans="1:14" x14ac:dyDescent="0.35">
      <c r="A455" t="s">
        <v>738</v>
      </c>
      <c r="B455" s="71" t="s">
        <v>739</v>
      </c>
      <c r="C455" s="194">
        <v>0</v>
      </c>
      <c r="D455" s="194">
        <v>0</v>
      </c>
      <c r="E455" s="194">
        <v>0</v>
      </c>
      <c r="F455">
        <f t="shared" si="7"/>
        <v>0</v>
      </c>
    </row>
    <row r="456" spans="1:14" x14ac:dyDescent="0.35">
      <c r="A456" t="s">
        <v>740</v>
      </c>
      <c r="B456" s="71" t="s">
        <v>741</v>
      </c>
      <c r="C456" s="194">
        <v>0</v>
      </c>
      <c r="D456" s="194">
        <v>0</v>
      </c>
      <c r="E456" s="194">
        <v>0</v>
      </c>
      <c r="F456">
        <f t="shared" si="7"/>
        <v>0</v>
      </c>
    </row>
    <row r="457" spans="1:14" x14ac:dyDescent="0.35">
      <c r="A457" t="s">
        <v>742</v>
      </c>
      <c r="B457" s="71" t="s">
        <v>743</v>
      </c>
      <c r="C457" s="194">
        <v>0</v>
      </c>
      <c r="D457" s="194">
        <v>0</v>
      </c>
      <c r="E457" s="194">
        <v>0</v>
      </c>
      <c r="F457">
        <f t="shared" si="7"/>
        <v>0</v>
      </c>
    </row>
    <row r="458" spans="1:14" x14ac:dyDescent="0.35">
      <c r="A458" t="s">
        <v>744</v>
      </c>
      <c r="B458" s="71" t="s">
        <v>745</v>
      </c>
      <c r="C458" s="194">
        <v>0</v>
      </c>
      <c r="D458" s="194">
        <v>0</v>
      </c>
      <c r="E458" s="194">
        <v>0</v>
      </c>
      <c r="F458">
        <f t="shared" si="7"/>
        <v>0</v>
      </c>
    </row>
    <row r="459" spans="1:14" x14ac:dyDescent="0.35">
      <c r="A459" t="s">
        <v>1421</v>
      </c>
      <c r="B459" s="71" t="s">
        <v>1521</v>
      </c>
      <c r="C459" s="194">
        <v>0</v>
      </c>
      <c r="D459" s="194">
        <v>0</v>
      </c>
      <c r="E459" s="194">
        <v>0</v>
      </c>
      <c r="F459">
        <f t="shared" ref="F459:F522" si="8">COUNTIF(C459:E459,"&gt;0")</f>
        <v>0</v>
      </c>
    </row>
    <row r="460" spans="1:14" x14ac:dyDescent="0.35">
      <c r="A460" t="s">
        <v>1493</v>
      </c>
      <c r="B460" s="71" t="s">
        <v>1522</v>
      </c>
      <c r="C460" s="194">
        <v>614691</v>
      </c>
      <c r="D460" s="194">
        <v>614691</v>
      </c>
      <c r="E460" s="194">
        <v>614691</v>
      </c>
      <c r="F460">
        <f t="shared" si="8"/>
        <v>3</v>
      </c>
      <c r="N460" s="228"/>
    </row>
    <row r="461" spans="1:14" x14ac:dyDescent="0.35">
      <c r="A461" t="s">
        <v>765</v>
      </c>
      <c r="B461" s="71" t="s">
        <v>766</v>
      </c>
      <c r="C461" s="194">
        <v>0</v>
      </c>
      <c r="D461" s="194">
        <v>0</v>
      </c>
      <c r="E461" s="194">
        <v>0</v>
      </c>
      <c r="F461">
        <f t="shared" si="8"/>
        <v>0</v>
      </c>
    </row>
    <row r="462" spans="1:14" x14ac:dyDescent="0.35">
      <c r="A462" t="s">
        <v>777</v>
      </c>
      <c r="B462" s="71" t="s">
        <v>778</v>
      </c>
      <c r="C462" s="194">
        <v>0</v>
      </c>
      <c r="D462" s="194">
        <v>0</v>
      </c>
      <c r="E462" s="194">
        <v>0</v>
      </c>
      <c r="F462">
        <f t="shared" si="8"/>
        <v>0</v>
      </c>
    </row>
    <row r="463" spans="1:14" x14ac:dyDescent="0.35">
      <c r="A463" t="s">
        <v>1038</v>
      </c>
      <c r="B463" s="71" t="s">
        <v>1112</v>
      </c>
      <c r="C463" s="194">
        <v>0</v>
      </c>
      <c r="D463" s="194">
        <v>0</v>
      </c>
      <c r="E463" s="194">
        <v>0</v>
      </c>
      <c r="F463">
        <f t="shared" si="8"/>
        <v>0</v>
      </c>
    </row>
    <row r="464" spans="1:14" x14ac:dyDescent="0.35">
      <c r="A464" t="s">
        <v>1488</v>
      </c>
      <c r="B464" s="71" t="s">
        <v>1523</v>
      </c>
      <c r="C464" s="194">
        <v>0</v>
      </c>
      <c r="D464" s="194">
        <v>0</v>
      </c>
      <c r="E464" s="194">
        <v>0</v>
      </c>
      <c r="F464">
        <f t="shared" si="8"/>
        <v>0</v>
      </c>
    </row>
    <row r="465" spans="1:14" x14ac:dyDescent="0.35">
      <c r="A465" t="s">
        <v>1489</v>
      </c>
      <c r="B465" s="71" t="s">
        <v>1524</v>
      </c>
      <c r="C465" s="194">
        <v>0</v>
      </c>
      <c r="D465" s="194">
        <v>0</v>
      </c>
      <c r="E465" s="194">
        <v>0</v>
      </c>
      <c r="F465">
        <f t="shared" si="8"/>
        <v>0</v>
      </c>
    </row>
    <row r="466" spans="1:14" x14ac:dyDescent="0.35">
      <c r="A466" t="s">
        <v>1490</v>
      </c>
      <c r="B466" s="71" t="s">
        <v>1491</v>
      </c>
      <c r="C466" s="194">
        <v>0</v>
      </c>
      <c r="D466" s="194">
        <v>0</v>
      </c>
      <c r="E466" s="194">
        <v>0</v>
      </c>
      <c r="F466">
        <f t="shared" si="8"/>
        <v>0</v>
      </c>
    </row>
    <row r="467" spans="1:14" x14ac:dyDescent="0.35">
      <c r="A467" t="s">
        <v>259</v>
      </c>
      <c r="B467" s="71" t="s">
        <v>1257</v>
      </c>
      <c r="C467" s="194">
        <v>0</v>
      </c>
      <c r="D467" s="194">
        <v>0</v>
      </c>
      <c r="E467" s="194">
        <v>0</v>
      </c>
      <c r="F467">
        <f t="shared" si="8"/>
        <v>0</v>
      </c>
    </row>
    <row r="468" spans="1:14" x14ac:dyDescent="0.35">
      <c r="A468" t="s">
        <v>1353</v>
      </c>
      <c r="B468" s="71" t="s">
        <v>1525</v>
      </c>
      <c r="C468" s="194">
        <v>0</v>
      </c>
      <c r="D468" s="194">
        <v>0</v>
      </c>
      <c r="E468" s="194">
        <v>0</v>
      </c>
      <c r="F468">
        <f t="shared" si="8"/>
        <v>0</v>
      </c>
    </row>
    <row r="469" spans="1:14" x14ac:dyDescent="0.35">
      <c r="A469" t="s">
        <v>1349</v>
      </c>
      <c r="B469" s="71" t="s">
        <v>1526</v>
      </c>
      <c r="C469" s="194">
        <v>0</v>
      </c>
      <c r="D469" s="194">
        <v>0</v>
      </c>
      <c r="E469" s="194">
        <v>0</v>
      </c>
      <c r="F469">
        <f t="shared" si="8"/>
        <v>0</v>
      </c>
    </row>
    <row r="470" spans="1:14" x14ac:dyDescent="0.35">
      <c r="A470" s="86" t="s">
        <v>1513</v>
      </c>
      <c r="B470" s="71" t="s">
        <v>1514</v>
      </c>
      <c r="C470" s="194">
        <v>0</v>
      </c>
      <c r="D470" s="194">
        <v>0</v>
      </c>
      <c r="E470" s="194">
        <v>0</v>
      </c>
      <c r="F470">
        <f t="shared" si="8"/>
        <v>0</v>
      </c>
    </row>
    <row r="471" spans="1:14" x14ac:dyDescent="0.35">
      <c r="A471" s="86" t="s">
        <v>1517</v>
      </c>
      <c r="B471" s="71" t="s">
        <v>1527</v>
      </c>
      <c r="C471" s="194">
        <v>0</v>
      </c>
      <c r="D471" s="194">
        <v>0</v>
      </c>
      <c r="E471" s="194">
        <v>0</v>
      </c>
      <c r="F471">
        <f t="shared" si="8"/>
        <v>0</v>
      </c>
    </row>
    <row r="472" spans="1:14" x14ac:dyDescent="0.35">
      <c r="A472" s="86" t="s">
        <v>1177</v>
      </c>
      <c r="B472" s="71" t="s">
        <v>1528</v>
      </c>
      <c r="C472" s="194">
        <v>0</v>
      </c>
      <c r="D472" s="194">
        <v>0</v>
      </c>
      <c r="E472" s="194">
        <v>0</v>
      </c>
      <c r="F472">
        <f t="shared" si="8"/>
        <v>0</v>
      </c>
    </row>
    <row r="473" spans="1:14" x14ac:dyDescent="0.35">
      <c r="A473" s="86" t="s">
        <v>769</v>
      </c>
      <c r="B473" s="71" t="s">
        <v>770</v>
      </c>
      <c r="C473" s="194">
        <v>0</v>
      </c>
      <c r="D473" s="194">
        <v>782264.97000000009</v>
      </c>
      <c r="E473" s="194">
        <v>0</v>
      </c>
      <c r="F473">
        <f t="shared" si="8"/>
        <v>1</v>
      </c>
      <c r="N473" s="228"/>
    </row>
    <row r="474" spans="1:14" x14ac:dyDescent="0.35">
      <c r="A474" s="86" t="s">
        <v>781</v>
      </c>
      <c r="B474" s="71" t="s">
        <v>782</v>
      </c>
      <c r="C474" s="194">
        <v>0</v>
      </c>
      <c r="D474" s="194">
        <v>0</v>
      </c>
      <c r="E474" s="194">
        <v>0</v>
      </c>
      <c r="F474">
        <f t="shared" si="8"/>
        <v>0</v>
      </c>
    </row>
    <row r="475" spans="1:14" x14ac:dyDescent="0.35">
      <c r="A475" s="86" t="s">
        <v>1516</v>
      </c>
      <c r="B475" s="71" t="s">
        <v>1529</v>
      </c>
      <c r="C475" s="194">
        <v>0</v>
      </c>
      <c r="D475" s="194">
        <v>0</v>
      </c>
      <c r="E475" s="194">
        <v>0</v>
      </c>
      <c r="F475">
        <f t="shared" si="8"/>
        <v>0</v>
      </c>
    </row>
    <row r="476" spans="1:14" x14ac:dyDescent="0.35">
      <c r="A476" t="s">
        <v>1530</v>
      </c>
      <c r="B476" s="71" t="s">
        <v>1531</v>
      </c>
      <c r="C476" s="194">
        <v>0</v>
      </c>
      <c r="D476" s="194">
        <v>0</v>
      </c>
      <c r="E476" s="194">
        <v>0</v>
      </c>
      <c r="F476">
        <f t="shared" si="8"/>
        <v>0</v>
      </c>
    </row>
    <row r="477" spans="1:14" x14ac:dyDescent="0.35">
      <c r="A477" t="s">
        <v>1532</v>
      </c>
      <c r="B477" s="71" t="s">
        <v>1533</v>
      </c>
      <c r="C477" s="194">
        <v>0</v>
      </c>
      <c r="D477" s="194">
        <v>0</v>
      </c>
      <c r="E477" s="194">
        <v>0</v>
      </c>
      <c r="F477">
        <f t="shared" si="8"/>
        <v>0</v>
      </c>
    </row>
    <row r="478" spans="1:14" x14ac:dyDescent="0.35">
      <c r="A478" t="s">
        <v>1534</v>
      </c>
      <c r="B478" s="71" t="s">
        <v>1535</v>
      </c>
      <c r="C478" s="194">
        <v>0</v>
      </c>
      <c r="D478" s="194">
        <v>0</v>
      </c>
      <c r="E478" s="194">
        <v>0</v>
      </c>
      <c r="F478">
        <f t="shared" si="8"/>
        <v>0</v>
      </c>
    </row>
    <row r="479" spans="1:14" x14ac:dyDescent="0.35">
      <c r="A479" t="s">
        <v>1494</v>
      </c>
      <c r="B479" s="71" t="s">
        <v>1536</v>
      </c>
      <c r="C479" s="194">
        <v>0</v>
      </c>
      <c r="D479" s="194">
        <v>0</v>
      </c>
      <c r="E479" s="194">
        <v>0</v>
      </c>
      <c r="F479">
        <f t="shared" si="8"/>
        <v>0</v>
      </c>
    </row>
    <row r="480" spans="1:14" x14ac:dyDescent="0.35">
      <c r="A480" t="s">
        <v>1537</v>
      </c>
      <c r="B480" s="71" t="s">
        <v>1538</v>
      </c>
      <c r="C480" s="194">
        <v>0</v>
      </c>
      <c r="D480" s="194">
        <v>0</v>
      </c>
      <c r="E480" s="194">
        <v>0</v>
      </c>
      <c r="F480">
        <f t="shared" si="8"/>
        <v>0</v>
      </c>
    </row>
    <row r="481" spans="1:14" x14ac:dyDescent="0.35">
      <c r="A481" t="s">
        <v>1496</v>
      </c>
      <c r="B481" s="71" t="s">
        <v>1539</v>
      </c>
      <c r="C481" s="194">
        <v>0</v>
      </c>
      <c r="D481" s="194">
        <v>80515.95</v>
      </c>
      <c r="E481" s="194">
        <v>0</v>
      </c>
      <c r="F481">
        <f t="shared" si="8"/>
        <v>1</v>
      </c>
    </row>
    <row r="482" spans="1:14" x14ac:dyDescent="0.35">
      <c r="A482" t="s">
        <v>1497</v>
      </c>
      <c r="B482" s="71" t="s">
        <v>1540</v>
      </c>
      <c r="C482" s="194">
        <v>0</v>
      </c>
      <c r="D482" s="194">
        <v>0</v>
      </c>
      <c r="E482" s="194">
        <v>0</v>
      </c>
      <c r="F482">
        <f t="shared" si="8"/>
        <v>0</v>
      </c>
    </row>
    <row r="483" spans="1:14" x14ac:dyDescent="0.35">
      <c r="A483" t="s">
        <v>1499</v>
      </c>
      <c r="B483" s="71" t="s">
        <v>1541</v>
      </c>
      <c r="C483" s="194">
        <v>0</v>
      </c>
      <c r="D483" s="194">
        <v>0</v>
      </c>
      <c r="E483" s="194">
        <v>0</v>
      </c>
      <c r="F483">
        <f t="shared" si="8"/>
        <v>0</v>
      </c>
    </row>
    <row r="484" spans="1:14" x14ac:dyDescent="0.35">
      <c r="A484" t="s">
        <v>1502</v>
      </c>
      <c r="B484" s="71" t="s">
        <v>1542</v>
      </c>
      <c r="C484" s="194">
        <v>0</v>
      </c>
      <c r="D484" s="194">
        <v>0</v>
      </c>
      <c r="E484" s="194">
        <v>0</v>
      </c>
      <c r="F484">
        <f t="shared" si="8"/>
        <v>0</v>
      </c>
    </row>
    <row r="485" spans="1:14" x14ac:dyDescent="0.35">
      <c r="A485" t="s">
        <v>1495</v>
      </c>
      <c r="B485" s="71" t="s">
        <v>1505</v>
      </c>
      <c r="C485" s="194">
        <v>0</v>
      </c>
      <c r="D485" s="194">
        <v>0</v>
      </c>
      <c r="E485" s="194">
        <v>0</v>
      </c>
      <c r="F485">
        <f t="shared" si="8"/>
        <v>0</v>
      </c>
    </row>
    <row r="486" spans="1:14" x14ac:dyDescent="0.35">
      <c r="A486" t="s">
        <v>957</v>
      </c>
      <c r="B486" s="71" t="s">
        <v>958</v>
      </c>
      <c r="C486" s="194">
        <v>0</v>
      </c>
      <c r="D486" s="194">
        <v>0</v>
      </c>
      <c r="E486" s="194">
        <v>0</v>
      </c>
      <c r="F486">
        <f t="shared" si="8"/>
        <v>0</v>
      </c>
    </row>
    <row r="487" spans="1:14" x14ac:dyDescent="0.35">
      <c r="A487" t="s">
        <v>1545</v>
      </c>
      <c r="B487" s="71" t="s">
        <v>1558</v>
      </c>
      <c r="C487" s="194">
        <v>0</v>
      </c>
      <c r="D487" s="194">
        <v>0</v>
      </c>
      <c r="E487" s="194">
        <v>0</v>
      </c>
      <c r="F487">
        <f t="shared" si="8"/>
        <v>0</v>
      </c>
    </row>
    <row r="488" spans="1:14" x14ac:dyDescent="0.35">
      <c r="A488" t="s">
        <v>1544</v>
      </c>
      <c r="B488" s="71" t="s">
        <v>1559</v>
      </c>
      <c r="C488" s="194">
        <v>0</v>
      </c>
      <c r="D488" s="194">
        <v>0</v>
      </c>
      <c r="E488" s="194">
        <v>0</v>
      </c>
      <c r="F488">
        <f t="shared" si="8"/>
        <v>0</v>
      </c>
    </row>
    <row r="489" spans="1:14" x14ac:dyDescent="0.35">
      <c r="A489" t="s">
        <v>1543</v>
      </c>
      <c r="B489" s="71" t="s">
        <v>1560</v>
      </c>
      <c r="C489" s="194">
        <v>0</v>
      </c>
      <c r="D489" s="194">
        <v>0</v>
      </c>
      <c r="E489" s="194">
        <v>0</v>
      </c>
      <c r="F489">
        <f t="shared" si="8"/>
        <v>0</v>
      </c>
    </row>
    <row r="490" spans="1:14" x14ac:dyDescent="0.35">
      <c r="A490" t="s">
        <v>1546</v>
      </c>
      <c r="B490" s="71" t="s">
        <v>1561</v>
      </c>
      <c r="C490" s="194">
        <v>972368</v>
      </c>
      <c r="D490" s="194">
        <v>972368</v>
      </c>
      <c r="E490" s="194">
        <v>972368</v>
      </c>
      <c r="F490">
        <f t="shared" si="8"/>
        <v>3</v>
      </c>
      <c r="N490" s="228"/>
    </row>
    <row r="491" spans="1:14" x14ac:dyDescent="0.35">
      <c r="A491" t="s">
        <v>1178</v>
      </c>
      <c r="B491" s="71" t="s">
        <v>1562</v>
      </c>
      <c r="C491" s="194">
        <v>0</v>
      </c>
      <c r="D491" s="194">
        <v>0</v>
      </c>
      <c r="E491" s="194">
        <v>0</v>
      </c>
      <c r="F491">
        <f t="shared" si="8"/>
        <v>0</v>
      </c>
    </row>
    <row r="492" spans="1:14" x14ac:dyDescent="0.35">
      <c r="A492" t="s">
        <v>1321</v>
      </c>
      <c r="B492" s="71" t="s">
        <v>1322</v>
      </c>
      <c r="C492" s="194">
        <v>0</v>
      </c>
      <c r="D492" s="194">
        <v>0</v>
      </c>
      <c r="E492" s="194">
        <v>0</v>
      </c>
      <c r="F492">
        <f t="shared" si="8"/>
        <v>0</v>
      </c>
    </row>
    <row r="493" spans="1:14" x14ac:dyDescent="0.35">
      <c r="A493" t="s">
        <v>1547</v>
      </c>
      <c r="B493" s="71" t="s">
        <v>1563</v>
      </c>
      <c r="C493" s="194">
        <v>0</v>
      </c>
      <c r="D493" s="194">
        <v>0</v>
      </c>
      <c r="E493" s="194">
        <v>0</v>
      </c>
      <c r="F493">
        <f t="shared" si="8"/>
        <v>0</v>
      </c>
    </row>
    <row r="494" spans="1:14" x14ac:dyDescent="0.35">
      <c r="A494" t="s">
        <v>1548</v>
      </c>
      <c r="B494" s="71" t="s">
        <v>1564</v>
      </c>
      <c r="C494" s="194">
        <v>155256</v>
      </c>
      <c r="D494" s="194">
        <v>155256</v>
      </c>
      <c r="E494" s="194">
        <v>155256</v>
      </c>
      <c r="F494">
        <f t="shared" si="8"/>
        <v>3</v>
      </c>
      <c r="N494" s="228"/>
    </row>
    <row r="495" spans="1:14" x14ac:dyDescent="0.35">
      <c r="A495" t="s">
        <v>410</v>
      </c>
      <c r="B495" s="71" t="s">
        <v>411</v>
      </c>
      <c r="C495" s="194">
        <v>0</v>
      </c>
      <c r="D495" s="194">
        <v>0</v>
      </c>
      <c r="E495" s="194">
        <v>0</v>
      </c>
      <c r="F495">
        <f t="shared" si="8"/>
        <v>0</v>
      </c>
    </row>
    <row r="496" spans="1:14" x14ac:dyDescent="0.35">
      <c r="A496" t="s">
        <v>1555</v>
      </c>
      <c r="B496" s="71" t="s">
        <v>1556</v>
      </c>
      <c r="C496" s="194">
        <v>0</v>
      </c>
      <c r="D496" s="194">
        <v>0</v>
      </c>
      <c r="E496" s="194">
        <v>0</v>
      </c>
      <c r="F496">
        <f t="shared" si="8"/>
        <v>0</v>
      </c>
    </row>
    <row r="497" spans="1:14" x14ac:dyDescent="0.35">
      <c r="A497" t="s">
        <v>1553</v>
      </c>
      <c r="B497" s="71" t="s">
        <v>1565</v>
      </c>
      <c r="C497" s="194">
        <v>0</v>
      </c>
      <c r="D497" s="194">
        <v>0</v>
      </c>
      <c r="E497" s="194">
        <v>0</v>
      </c>
      <c r="F497">
        <f t="shared" si="8"/>
        <v>0</v>
      </c>
    </row>
    <row r="498" spans="1:14" x14ac:dyDescent="0.35">
      <c r="A498" t="s">
        <v>1557</v>
      </c>
      <c r="B498" s="71" t="s">
        <v>1566</v>
      </c>
      <c r="C498" s="194">
        <v>0</v>
      </c>
      <c r="D498" s="194">
        <v>703021.71</v>
      </c>
      <c r="E498" s="194">
        <v>0</v>
      </c>
      <c r="F498">
        <f t="shared" si="8"/>
        <v>1</v>
      </c>
    </row>
    <row r="499" spans="1:14" x14ac:dyDescent="0.35">
      <c r="A499" t="s">
        <v>1554</v>
      </c>
      <c r="B499" s="71" t="s">
        <v>1567</v>
      </c>
      <c r="C499" s="194">
        <v>0</v>
      </c>
      <c r="D499" s="194">
        <v>0</v>
      </c>
      <c r="E499" s="194">
        <v>0</v>
      </c>
      <c r="F499">
        <f t="shared" si="8"/>
        <v>0</v>
      </c>
    </row>
    <row r="500" spans="1:14" x14ac:dyDescent="0.35">
      <c r="A500" t="s">
        <v>855</v>
      </c>
      <c r="B500" s="71" t="s">
        <v>856</v>
      </c>
      <c r="C500" s="194">
        <v>0</v>
      </c>
      <c r="D500" s="194">
        <v>0</v>
      </c>
      <c r="E500" s="194">
        <v>0</v>
      </c>
      <c r="F500">
        <f t="shared" si="8"/>
        <v>0</v>
      </c>
    </row>
    <row r="501" spans="1:14" x14ac:dyDescent="0.35">
      <c r="A501" t="s">
        <v>1549</v>
      </c>
      <c r="B501" s="71" t="s">
        <v>1568</v>
      </c>
      <c r="C501" s="194">
        <v>0</v>
      </c>
      <c r="D501" s="194">
        <v>0</v>
      </c>
      <c r="E501" s="194">
        <v>0</v>
      </c>
      <c r="F501">
        <f t="shared" si="8"/>
        <v>0</v>
      </c>
    </row>
    <row r="502" spans="1:14" x14ac:dyDescent="0.35">
      <c r="A502" t="s">
        <v>1550</v>
      </c>
      <c r="B502" s="71" t="s">
        <v>1569</v>
      </c>
      <c r="C502" s="194">
        <v>1358.33</v>
      </c>
      <c r="D502" s="194">
        <v>1358.33</v>
      </c>
      <c r="E502" s="194">
        <v>1358.33</v>
      </c>
      <c r="F502">
        <f t="shared" si="8"/>
        <v>3</v>
      </c>
      <c r="N502" s="228"/>
    </row>
    <row r="503" spans="1:14" x14ac:dyDescent="0.35">
      <c r="A503" s="195" t="s">
        <v>1571</v>
      </c>
      <c r="B503" s="71" t="s">
        <v>1572</v>
      </c>
      <c r="C503" s="194">
        <v>0</v>
      </c>
      <c r="D503" s="194">
        <v>0</v>
      </c>
      <c r="E503" s="194">
        <v>0</v>
      </c>
      <c r="F503">
        <f t="shared" si="8"/>
        <v>0</v>
      </c>
    </row>
    <row r="504" spans="1:14" x14ac:dyDescent="0.35">
      <c r="A504" t="s">
        <v>1551</v>
      </c>
      <c r="B504" s="71" t="s">
        <v>1573</v>
      </c>
      <c r="C504" s="194">
        <v>0</v>
      </c>
      <c r="D504" s="194">
        <v>0</v>
      </c>
      <c r="E504" s="194">
        <v>0</v>
      </c>
      <c r="F504">
        <f t="shared" si="8"/>
        <v>0</v>
      </c>
    </row>
    <row r="505" spans="1:14" x14ac:dyDescent="0.35">
      <c r="A505" t="s">
        <v>1042</v>
      </c>
      <c r="B505" s="71" t="s">
        <v>1574</v>
      </c>
      <c r="C505" s="194">
        <v>0</v>
      </c>
      <c r="D505" s="194">
        <v>0</v>
      </c>
      <c r="E505" s="194">
        <v>0</v>
      </c>
      <c r="F505">
        <f t="shared" si="8"/>
        <v>0</v>
      </c>
    </row>
    <row r="506" spans="1:14" x14ac:dyDescent="0.35">
      <c r="A506" t="s">
        <v>1570</v>
      </c>
      <c r="B506" s="71" t="s">
        <v>1575</v>
      </c>
      <c r="C506" s="194">
        <v>0</v>
      </c>
      <c r="D506" s="194">
        <v>772246.33000000007</v>
      </c>
      <c r="E506" s="194">
        <v>0</v>
      </c>
      <c r="F506">
        <f t="shared" si="8"/>
        <v>1</v>
      </c>
    </row>
    <row r="507" spans="1:14" x14ac:dyDescent="0.35">
      <c r="A507" t="s">
        <v>1300</v>
      </c>
      <c r="B507" s="71" t="s">
        <v>1576</v>
      </c>
      <c r="C507" s="194">
        <v>0</v>
      </c>
      <c r="D507" s="194">
        <v>0</v>
      </c>
      <c r="E507" s="194">
        <v>0</v>
      </c>
      <c r="F507">
        <f t="shared" si="8"/>
        <v>0</v>
      </c>
    </row>
    <row r="508" spans="1:14" x14ac:dyDescent="0.35">
      <c r="A508" t="s">
        <v>110</v>
      </c>
      <c r="B508" s="71" t="s">
        <v>111</v>
      </c>
      <c r="C508" s="194">
        <v>0</v>
      </c>
      <c r="D508" s="194">
        <v>0</v>
      </c>
      <c r="E508" s="194">
        <v>0</v>
      </c>
      <c r="F508">
        <f t="shared" si="8"/>
        <v>0</v>
      </c>
    </row>
    <row r="509" spans="1:14" x14ac:dyDescent="0.35">
      <c r="A509" t="s">
        <v>112</v>
      </c>
      <c r="B509" s="71" t="s">
        <v>113</v>
      </c>
      <c r="C509" s="194">
        <v>808683.44</v>
      </c>
      <c r="D509" s="194">
        <v>833455.94</v>
      </c>
      <c r="E509" s="194">
        <v>833455.94</v>
      </c>
      <c r="F509">
        <f t="shared" si="8"/>
        <v>3</v>
      </c>
    </row>
    <row r="510" spans="1:14" x14ac:dyDescent="0.35">
      <c r="A510" t="s">
        <v>124</v>
      </c>
      <c r="B510" s="71" t="s">
        <v>125</v>
      </c>
      <c r="C510" s="194">
        <v>962120.12</v>
      </c>
      <c r="D510" s="194">
        <v>0</v>
      </c>
      <c r="E510" s="194">
        <v>0</v>
      </c>
      <c r="F510">
        <f t="shared" si="8"/>
        <v>1</v>
      </c>
    </row>
    <row r="511" spans="1:14" x14ac:dyDescent="0.35">
      <c r="A511" t="s">
        <v>150</v>
      </c>
      <c r="B511" s="71" t="s">
        <v>1111</v>
      </c>
      <c r="C511" s="194">
        <v>314862.5</v>
      </c>
      <c r="D511" s="194">
        <v>314862.5</v>
      </c>
      <c r="E511" s="194">
        <v>314862.5</v>
      </c>
      <c r="F511">
        <f t="shared" si="8"/>
        <v>3</v>
      </c>
      <c r="N511" s="228"/>
    </row>
    <row r="512" spans="1:14" x14ac:dyDescent="0.35">
      <c r="A512" t="s">
        <v>1578</v>
      </c>
      <c r="B512" s="71" t="s">
        <v>1579</v>
      </c>
      <c r="C512" s="194">
        <v>0</v>
      </c>
      <c r="D512" s="194">
        <v>0</v>
      </c>
      <c r="E512" s="194">
        <v>0</v>
      </c>
      <c r="F512">
        <f t="shared" si="8"/>
        <v>0</v>
      </c>
    </row>
    <row r="513" spans="1:14" x14ac:dyDescent="0.35">
      <c r="A513" t="s">
        <v>1580</v>
      </c>
      <c r="B513" s="71" t="s">
        <v>1581</v>
      </c>
      <c r="C513" s="194">
        <v>0</v>
      </c>
      <c r="D513" s="194">
        <v>0</v>
      </c>
      <c r="E513" s="194">
        <v>524088.7</v>
      </c>
      <c r="F513">
        <f t="shared" si="8"/>
        <v>1</v>
      </c>
    </row>
    <row r="514" spans="1:14" x14ac:dyDescent="0.35">
      <c r="A514" t="s">
        <v>1582</v>
      </c>
      <c r="B514" s="71" t="s">
        <v>1414</v>
      </c>
      <c r="C514" s="194">
        <v>0</v>
      </c>
      <c r="D514" s="194">
        <v>0</v>
      </c>
      <c r="E514" s="194">
        <v>0</v>
      </c>
      <c r="F514">
        <f t="shared" si="8"/>
        <v>0</v>
      </c>
    </row>
    <row r="515" spans="1:14" x14ac:dyDescent="0.35">
      <c r="A515" t="s">
        <v>1583</v>
      </c>
      <c r="B515" s="71" t="s">
        <v>703</v>
      </c>
      <c r="C515" s="194">
        <v>0</v>
      </c>
      <c r="D515" s="194">
        <v>0</v>
      </c>
      <c r="E515" s="194">
        <v>0</v>
      </c>
      <c r="F515">
        <f t="shared" si="8"/>
        <v>0</v>
      </c>
    </row>
    <row r="516" spans="1:14" x14ac:dyDescent="0.35">
      <c r="A516" t="s">
        <v>1584</v>
      </c>
      <c r="B516" s="71" t="s">
        <v>1585</v>
      </c>
      <c r="C516" s="194">
        <v>0</v>
      </c>
      <c r="D516" s="194">
        <v>0</v>
      </c>
      <c r="E516" s="194">
        <v>0</v>
      </c>
      <c r="F516">
        <f t="shared" si="8"/>
        <v>0</v>
      </c>
    </row>
    <row r="517" spans="1:14" x14ac:dyDescent="0.35">
      <c r="A517" t="s">
        <v>1586</v>
      </c>
      <c r="B517" s="71" t="s">
        <v>1587</v>
      </c>
      <c r="C517" s="194">
        <v>0</v>
      </c>
      <c r="D517" s="194">
        <v>0</v>
      </c>
      <c r="E517" s="194">
        <v>0</v>
      </c>
      <c r="F517">
        <f t="shared" si="8"/>
        <v>0</v>
      </c>
    </row>
    <row r="518" spans="1:14" x14ac:dyDescent="0.35">
      <c r="A518" t="s">
        <v>1588</v>
      </c>
      <c r="B518" s="71" t="s">
        <v>1589</v>
      </c>
      <c r="C518" s="194">
        <v>0</v>
      </c>
      <c r="D518" s="194">
        <v>0</v>
      </c>
      <c r="E518" s="194">
        <v>0</v>
      </c>
      <c r="F518">
        <f t="shared" si="8"/>
        <v>0</v>
      </c>
    </row>
    <row r="519" spans="1:14" x14ac:dyDescent="0.35">
      <c r="A519" t="s">
        <v>849</v>
      </c>
      <c r="B519" s="71" t="s">
        <v>1590</v>
      </c>
      <c r="C519" s="194">
        <v>0</v>
      </c>
      <c r="D519" s="194">
        <v>0</v>
      </c>
      <c r="E519" s="194">
        <v>0</v>
      </c>
      <c r="F519">
        <f t="shared" si="8"/>
        <v>0</v>
      </c>
    </row>
    <row r="520" spans="1:14" x14ac:dyDescent="0.35">
      <c r="A520" t="s">
        <v>1591</v>
      </c>
      <c r="B520" s="71" t="s">
        <v>1592</v>
      </c>
      <c r="C520" s="194">
        <v>0</v>
      </c>
      <c r="D520" s="194">
        <v>0</v>
      </c>
      <c r="E520" s="194">
        <v>0</v>
      </c>
      <c r="F520">
        <f t="shared" si="8"/>
        <v>0</v>
      </c>
    </row>
    <row r="521" spans="1:14" x14ac:dyDescent="0.35">
      <c r="A521" t="s">
        <v>1593</v>
      </c>
      <c r="B521" s="71" t="s">
        <v>1594</v>
      </c>
      <c r="C521" s="194">
        <v>0</v>
      </c>
      <c r="D521" s="194">
        <v>0</v>
      </c>
      <c r="E521" s="194">
        <v>0</v>
      </c>
      <c r="F521">
        <f t="shared" si="8"/>
        <v>0</v>
      </c>
    </row>
    <row r="522" spans="1:14" x14ac:dyDescent="0.35">
      <c r="A522" t="s">
        <v>1595</v>
      </c>
      <c r="B522" s="71" t="s">
        <v>1596</v>
      </c>
      <c r="C522" s="194">
        <v>0</v>
      </c>
      <c r="D522" s="194">
        <v>0</v>
      </c>
      <c r="E522" s="194">
        <v>0</v>
      </c>
      <c r="F522">
        <f t="shared" si="8"/>
        <v>0</v>
      </c>
    </row>
    <row r="523" spans="1:14" x14ac:dyDescent="0.35">
      <c r="A523" t="s">
        <v>1018</v>
      </c>
      <c r="B523" s="71" t="s">
        <v>1019</v>
      </c>
      <c r="C523" s="194">
        <v>0</v>
      </c>
      <c r="D523" s="194">
        <v>0</v>
      </c>
      <c r="E523" s="194">
        <v>0</v>
      </c>
      <c r="F523">
        <f t="shared" ref="F523:F544" si="9">COUNTIF(C523:E523,"&gt;0")</f>
        <v>0</v>
      </c>
    </row>
    <row r="524" spans="1:14" x14ac:dyDescent="0.35">
      <c r="A524" t="s">
        <v>763</v>
      </c>
      <c r="B524" s="71" t="s">
        <v>764</v>
      </c>
      <c r="C524" s="194">
        <v>0</v>
      </c>
      <c r="D524" s="194">
        <v>0</v>
      </c>
      <c r="E524" s="194">
        <v>0</v>
      </c>
      <c r="F524">
        <f t="shared" si="9"/>
        <v>0</v>
      </c>
    </row>
    <row r="525" spans="1:14" x14ac:dyDescent="0.35">
      <c r="A525" t="s">
        <v>767</v>
      </c>
      <c r="B525" s="71" t="s">
        <v>1597</v>
      </c>
      <c r="C525" s="194">
        <v>669651.59</v>
      </c>
      <c r="D525" s="194">
        <v>0</v>
      </c>
      <c r="E525" s="194">
        <v>0</v>
      </c>
      <c r="F525">
        <f t="shared" si="9"/>
        <v>1</v>
      </c>
      <c r="N525" s="228"/>
    </row>
    <row r="526" spans="1:14" x14ac:dyDescent="0.35">
      <c r="A526" t="s">
        <v>1598</v>
      </c>
      <c r="B526" s="71" t="s">
        <v>1599</v>
      </c>
      <c r="C526" s="194">
        <v>0</v>
      </c>
      <c r="D526" s="194">
        <v>0</v>
      </c>
      <c r="E526" s="194">
        <v>0</v>
      </c>
      <c r="F526">
        <f t="shared" si="9"/>
        <v>0</v>
      </c>
    </row>
    <row r="527" spans="1:14" x14ac:dyDescent="0.35">
      <c r="A527" t="s">
        <v>1239</v>
      </c>
      <c r="B527" s="71" t="s">
        <v>1254</v>
      </c>
      <c r="C527" s="194">
        <v>0</v>
      </c>
      <c r="D527" s="194">
        <v>0</v>
      </c>
      <c r="E527" s="194">
        <v>0</v>
      </c>
      <c r="F527">
        <f t="shared" si="9"/>
        <v>0</v>
      </c>
    </row>
    <row r="528" spans="1:14" x14ac:dyDescent="0.35">
      <c r="A528" t="s">
        <v>1600</v>
      </c>
      <c r="B528" s="71" t="s">
        <v>1601</v>
      </c>
      <c r="C528" s="194">
        <v>0</v>
      </c>
      <c r="D528" s="194">
        <v>0</v>
      </c>
      <c r="E528" s="194">
        <v>0</v>
      </c>
      <c r="F528">
        <f t="shared" si="9"/>
        <v>0</v>
      </c>
    </row>
    <row r="529" spans="1:14" x14ac:dyDescent="0.35">
      <c r="A529" t="s">
        <v>1603</v>
      </c>
      <c r="B529" s="71" t="s">
        <v>1608</v>
      </c>
      <c r="C529" s="194">
        <v>0</v>
      </c>
      <c r="D529" s="194">
        <v>0</v>
      </c>
      <c r="E529" s="194">
        <v>147447.10000000012</v>
      </c>
      <c r="F529">
        <f t="shared" si="9"/>
        <v>1</v>
      </c>
    </row>
    <row r="530" spans="1:14" x14ac:dyDescent="0.35">
      <c r="A530" t="s">
        <v>1604</v>
      </c>
      <c r="B530" s="71" t="s">
        <v>1609</v>
      </c>
      <c r="C530" s="194">
        <v>196806.81</v>
      </c>
      <c r="D530" s="194">
        <v>196806.81</v>
      </c>
      <c r="E530" s="194">
        <v>196806.81</v>
      </c>
      <c r="F530">
        <f t="shared" si="9"/>
        <v>3</v>
      </c>
      <c r="N530" s="228"/>
    </row>
    <row r="531" spans="1:14" x14ac:dyDescent="0.35">
      <c r="A531" t="s">
        <v>1605</v>
      </c>
      <c r="B531" s="71" t="s">
        <v>1610</v>
      </c>
      <c r="C531" s="194">
        <v>0</v>
      </c>
      <c r="D531" s="194">
        <v>0</v>
      </c>
      <c r="E531" s="194">
        <v>0</v>
      </c>
      <c r="F531">
        <f t="shared" si="9"/>
        <v>0</v>
      </c>
    </row>
    <row r="532" spans="1:14" x14ac:dyDescent="0.35">
      <c r="A532" t="s">
        <v>1606</v>
      </c>
      <c r="B532" s="71" t="s">
        <v>1611</v>
      </c>
      <c r="C532" s="194">
        <v>0</v>
      </c>
      <c r="D532" s="194">
        <v>0</v>
      </c>
      <c r="E532" s="194">
        <v>0</v>
      </c>
      <c r="F532">
        <f t="shared" si="9"/>
        <v>0</v>
      </c>
    </row>
    <row r="533" spans="1:14" x14ac:dyDescent="0.35">
      <c r="A533" t="s">
        <v>1607</v>
      </c>
      <c r="B533" s="71" t="s">
        <v>1612</v>
      </c>
      <c r="C533" s="194">
        <v>0</v>
      </c>
      <c r="D533" s="194">
        <v>0</v>
      </c>
      <c r="E533" s="194">
        <v>0</v>
      </c>
      <c r="F533">
        <f t="shared" si="9"/>
        <v>0</v>
      </c>
    </row>
    <row r="534" spans="1:14" x14ac:dyDescent="0.35">
      <c r="A534" t="s">
        <v>1347</v>
      </c>
      <c r="B534" s="71" t="s">
        <v>1613</v>
      </c>
      <c r="C534" s="194">
        <v>0</v>
      </c>
      <c r="D534" s="194">
        <v>0</v>
      </c>
      <c r="E534" s="194">
        <v>0</v>
      </c>
      <c r="F534">
        <f t="shared" si="9"/>
        <v>0</v>
      </c>
    </row>
    <row r="535" spans="1:14" x14ac:dyDescent="0.35">
      <c r="A535" t="s">
        <v>1008</v>
      </c>
      <c r="B535" s="71" t="s">
        <v>1009</v>
      </c>
      <c r="C535" s="194">
        <v>0</v>
      </c>
      <c r="D535" s="194">
        <v>0</v>
      </c>
      <c r="E535" s="194">
        <v>0</v>
      </c>
      <c r="F535">
        <f t="shared" si="9"/>
        <v>0</v>
      </c>
    </row>
    <row r="536" spans="1:14" x14ac:dyDescent="0.35">
      <c r="A536" t="s">
        <v>1179</v>
      </c>
      <c r="B536" s="71" t="s">
        <v>1618</v>
      </c>
      <c r="C536" s="194">
        <v>0</v>
      </c>
      <c r="D536" s="194">
        <v>0</v>
      </c>
      <c r="E536" s="194">
        <v>0</v>
      </c>
      <c r="F536">
        <f t="shared" si="9"/>
        <v>0</v>
      </c>
    </row>
    <row r="537" spans="1:14" x14ac:dyDescent="0.35">
      <c r="A537" t="s">
        <v>1615</v>
      </c>
      <c r="B537" s="71" t="s">
        <v>1619</v>
      </c>
      <c r="C537" s="194">
        <v>0</v>
      </c>
      <c r="D537" s="194">
        <v>0</v>
      </c>
      <c r="E537" s="194">
        <v>0</v>
      </c>
      <c r="F537">
        <f t="shared" si="9"/>
        <v>0</v>
      </c>
    </row>
    <row r="538" spans="1:14" x14ac:dyDescent="0.35">
      <c r="A538" t="s">
        <v>1616</v>
      </c>
      <c r="B538" s="71" t="s">
        <v>1620</v>
      </c>
      <c r="C538" s="194">
        <v>485286.03</v>
      </c>
      <c r="D538" s="194">
        <v>485286.03</v>
      </c>
      <c r="E538" s="194">
        <v>435286.03</v>
      </c>
      <c r="F538">
        <f t="shared" si="9"/>
        <v>3</v>
      </c>
      <c r="N538" s="228"/>
    </row>
    <row r="539" spans="1:14" x14ac:dyDescent="0.35">
      <c r="A539" t="s">
        <v>1645</v>
      </c>
      <c r="B539" s="71" t="s">
        <v>1646</v>
      </c>
      <c r="C539" s="194"/>
      <c r="D539" s="194">
        <v>3278.2</v>
      </c>
      <c r="E539" s="194">
        <v>3278.2</v>
      </c>
      <c r="F539">
        <f t="shared" si="9"/>
        <v>2</v>
      </c>
      <c r="N539" s="228"/>
    </row>
    <row r="540" spans="1:14" x14ac:dyDescent="0.35">
      <c r="A540" t="s">
        <v>1617</v>
      </c>
      <c r="B540" s="71" t="s">
        <v>1621</v>
      </c>
      <c r="C540" s="194">
        <v>0</v>
      </c>
      <c r="D540" s="194">
        <v>0</v>
      </c>
      <c r="E540" s="194">
        <v>0</v>
      </c>
      <c r="F540">
        <f t="shared" si="9"/>
        <v>0</v>
      </c>
    </row>
    <row r="541" spans="1:14" x14ac:dyDescent="0.35">
      <c r="A541" t="s">
        <v>1623</v>
      </c>
      <c r="B541" s="71" t="s">
        <v>1626</v>
      </c>
      <c r="C541" s="194">
        <v>0</v>
      </c>
      <c r="D541" s="194">
        <v>0</v>
      </c>
      <c r="E541" s="194">
        <v>0</v>
      </c>
      <c r="F541">
        <f t="shared" si="9"/>
        <v>0</v>
      </c>
    </row>
    <row r="542" spans="1:14" x14ac:dyDescent="0.35">
      <c r="A542" t="s">
        <v>1624</v>
      </c>
      <c r="B542" s="71" t="s">
        <v>1627</v>
      </c>
      <c r="C542" s="194">
        <v>0</v>
      </c>
      <c r="D542" s="194">
        <v>0</v>
      </c>
      <c r="E542" s="194">
        <v>0</v>
      </c>
      <c r="F542">
        <f t="shared" si="9"/>
        <v>0</v>
      </c>
    </row>
    <row r="543" spans="1:14" x14ac:dyDescent="0.35">
      <c r="A543" t="s">
        <v>1625</v>
      </c>
      <c r="B543" s="71" t="s">
        <v>1628</v>
      </c>
      <c r="C543" s="194">
        <v>0</v>
      </c>
      <c r="D543" s="194">
        <v>0</v>
      </c>
      <c r="E543" s="194">
        <v>0</v>
      </c>
      <c r="F543">
        <f t="shared" si="9"/>
        <v>0</v>
      </c>
    </row>
    <row r="544" spans="1:14" x14ac:dyDescent="0.35">
      <c r="A544" t="s">
        <v>611</v>
      </c>
      <c r="B544" s="71" t="s">
        <v>612</v>
      </c>
      <c r="C544" s="194">
        <v>0</v>
      </c>
      <c r="D544" s="194">
        <v>0</v>
      </c>
      <c r="E544" s="194">
        <v>0</v>
      </c>
      <c r="F544">
        <f t="shared" si="9"/>
        <v>0</v>
      </c>
    </row>
    <row r="545" spans="4:5" x14ac:dyDescent="0.35">
      <c r="D545" s="229"/>
      <c r="E545" s="229"/>
    </row>
  </sheetData>
  <sheetProtection algorithmName="SHA-512" hashValue="10jTXHEom/+GTi9qixlLCefga18DA7kWUSLjn2bWnRxwD5IlqyHN4g9MqFhh5hBZQkATJCdU0gq0PXkgj9O4NQ==" saltValue="D5zm9I1Nh2D0e/Wxs181sQ==" spinCount="100000" sheet="1" formatCells="0" formatColumns="0" formatRows="0" insertColumns="0" insertRows="0" deleteColumns="0" deleteRows="0"/>
  <autoFilter ref="A1:F458" xr:uid="{00000000-0009-0000-0000-000005000000}"/>
  <conditionalFormatting sqref="A2:A465">
    <cfRule type="duplicateValues" dxfId="7" priority="2"/>
  </conditionalFormatting>
  <conditionalFormatting sqref="B2:B46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1"/>
  <sheetViews>
    <sheetView topLeftCell="A2" workbookViewId="0">
      <selection activeCell="H11" sqref="H11"/>
    </sheetView>
  </sheetViews>
  <sheetFormatPr defaultColWidth="9.453125" defaultRowHeight="14.5" x14ac:dyDescent="0.35"/>
  <cols>
    <col min="1" max="1" width="12.54296875" style="31" customWidth="1"/>
    <col min="2" max="2" width="11.54296875" style="31" customWidth="1"/>
    <col min="3" max="3" width="12.453125" style="31" bestFit="1" customWidth="1"/>
    <col min="4" max="4" width="19.54296875" style="31" bestFit="1" customWidth="1"/>
    <col min="5" max="5" width="18" style="31" customWidth="1"/>
    <col min="6" max="6" width="16.54296875" style="31" bestFit="1" customWidth="1"/>
    <col min="7" max="7" width="16.54296875" style="31" customWidth="1"/>
    <col min="8" max="8" width="14.453125" style="31" bestFit="1" customWidth="1"/>
    <col min="9" max="9" width="16.54296875" style="31" bestFit="1" customWidth="1"/>
    <col min="10" max="10" width="19" style="31" bestFit="1" customWidth="1"/>
    <col min="11" max="11" width="19" style="31" customWidth="1"/>
    <col min="12" max="12" width="14.453125" style="31" bestFit="1" customWidth="1"/>
    <col min="13" max="16384" width="9.453125" style="31"/>
  </cols>
  <sheetData>
    <row r="1" spans="1:12" ht="15" thickBot="1" x14ac:dyDescent="0.4">
      <c r="A1" s="30" t="s">
        <v>1064</v>
      </c>
      <c r="B1" s="30">
        <v>489.85</v>
      </c>
    </row>
    <row r="2" spans="1:12" ht="22.5" thickBot="1" x14ac:dyDescent="0.4">
      <c r="A2" s="33" t="s">
        <v>1622</v>
      </c>
      <c r="B2" s="34">
        <v>138000</v>
      </c>
      <c r="C2" s="32" t="s">
        <v>1065</v>
      </c>
    </row>
    <row r="3" spans="1:12" ht="22.5" thickBot="1" x14ac:dyDescent="0.4">
      <c r="A3" s="33" t="s">
        <v>1629</v>
      </c>
      <c r="B3" s="34">
        <v>140000</v>
      </c>
      <c r="C3" s="35">
        <f>(B3-B2)/B2</f>
        <v>1.4492753623188406E-2</v>
      </c>
      <c r="D3" s="36"/>
    </row>
    <row r="4" spans="1:12" ht="21.5" thickBot="1" x14ac:dyDescent="0.55000000000000004">
      <c r="B4" s="37" t="s">
        <v>1066</v>
      </c>
    </row>
    <row r="5" spans="1:12" ht="30" customHeight="1" thickBot="1" x14ac:dyDescent="0.4">
      <c r="B5" s="196" t="s">
        <v>1067</v>
      </c>
      <c r="C5" s="197" t="s">
        <v>1520</v>
      </c>
      <c r="D5" s="198" t="s">
        <v>1068</v>
      </c>
      <c r="E5" s="198" t="s">
        <v>1069</v>
      </c>
      <c r="F5" s="216" t="s">
        <v>1614</v>
      </c>
      <c r="G5" s="199" t="s">
        <v>1649</v>
      </c>
    </row>
    <row r="6" spans="1:12" x14ac:dyDescent="0.35">
      <c r="B6" s="38" t="s">
        <v>1071</v>
      </c>
      <c r="C6" s="221">
        <v>0.22</v>
      </c>
      <c r="D6" s="39">
        <f>G6/$B$3</f>
        <v>6128.7850726857141</v>
      </c>
      <c r="E6" s="40">
        <f>C6*$E$10</f>
        <v>974466730.77600002</v>
      </c>
      <c r="F6" s="114">
        <v>116436820.59999999</v>
      </c>
      <c r="G6" s="41">
        <f>E6-F6</f>
        <v>858029910.176</v>
      </c>
      <c r="H6" s="42"/>
      <c r="I6" s="43"/>
      <c r="J6" s="44"/>
      <c r="K6" s="79"/>
    </row>
    <row r="7" spans="1:12" x14ac:dyDescent="0.35">
      <c r="B7" s="45" t="s">
        <v>1072</v>
      </c>
      <c r="C7" s="222">
        <v>0.3</v>
      </c>
      <c r="D7" s="39">
        <f>G7/$B$3</f>
        <v>7707.5924671428575</v>
      </c>
      <c r="E7" s="40">
        <f>C7*$E$10</f>
        <v>1328818269.24</v>
      </c>
      <c r="F7" s="114">
        <v>249755323.83999994</v>
      </c>
      <c r="G7" s="41">
        <f>E7-F7</f>
        <v>1079062945.4000001</v>
      </c>
      <c r="H7" s="42"/>
      <c r="I7" s="44"/>
      <c r="J7" s="46"/>
      <c r="K7" s="80"/>
      <c r="L7" s="47"/>
    </row>
    <row r="8" spans="1:12" x14ac:dyDescent="0.35">
      <c r="B8" s="45" t="s">
        <v>1073</v>
      </c>
      <c r="C8" s="222">
        <v>0.28000000000000003</v>
      </c>
      <c r="D8" s="39">
        <f>G8/$B$3</f>
        <v>6413.3559646714284</v>
      </c>
      <c r="E8" s="40">
        <f>C8*$E$10</f>
        <v>1240230384.6240001</v>
      </c>
      <c r="F8" s="114">
        <v>342360549.57000005</v>
      </c>
      <c r="G8" s="41">
        <f>E8-F8</f>
        <v>897869835.05400002</v>
      </c>
      <c r="H8" s="42"/>
      <c r="I8" s="48"/>
      <c r="J8" s="46"/>
      <c r="K8" s="81"/>
    </row>
    <row r="9" spans="1:12" ht="15" thickBot="1" x14ac:dyDescent="0.4">
      <c r="B9" s="217" t="s">
        <v>1074</v>
      </c>
      <c r="C9" s="223">
        <v>0.2</v>
      </c>
      <c r="D9" s="39">
        <f>G9/$B$3</f>
        <v>5921.7823073571435</v>
      </c>
      <c r="E9" s="40">
        <f>C9*$E$10</f>
        <v>885878846.16000009</v>
      </c>
      <c r="F9" s="115">
        <v>56829323.130000003</v>
      </c>
      <c r="G9" s="41">
        <f>E9-F9</f>
        <v>829049523.03000009</v>
      </c>
      <c r="H9" s="42"/>
      <c r="I9" s="44"/>
      <c r="J9" s="46"/>
      <c r="K9" s="81"/>
    </row>
    <row r="10" spans="1:12" ht="15" thickBot="1" x14ac:dyDescent="0.4">
      <c r="B10" s="240" t="s">
        <v>1075</v>
      </c>
      <c r="C10" s="241"/>
      <c r="D10" s="50">
        <f>SUM(D6:D9)</f>
        <v>26171.515811857142</v>
      </c>
      <c r="E10" s="219">
        <v>4429394230.8000002</v>
      </c>
      <c r="F10" s="51">
        <f>SUM(F6:F9)</f>
        <v>765382017.13999999</v>
      </c>
      <c r="G10" s="52">
        <f>SUM(G6:G9)</f>
        <v>3664012213.6600003</v>
      </c>
      <c r="I10" s="44"/>
      <c r="J10" s="46"/>
      <c r="K10" s="80"/>
      <c r="L10" s="47"/>
    </row>
    <row r="11" spans="1:12" ht="15" thickBot="1" x14ac:dyDescent="0.4">
      <c r="B11" s="242" t="s">
        <v>1076</v>
      </c>
      <c r="C11" s="243"/>
      <c r="D11" s="53" t="s">
        <v>1077</v>
      </c>
      <c r="E11" s="54">
        <f>E10/FXRate</f>
        <v>9042348.1286107991</v>
      </c>
      <c r="F11" s="54">
        <f>F10/FXRate</f>
        <v>1562482.4275594568</v>
      </c>
      <c r="G11" s="55">
        <f>G10/FXRate</f>
        <v>7479865.7010513423</v>
      </c>
      <c r="I11" s="47"/>
      <c r="J11" s="47"/>
      <c r="K11" s="82"/>
    </row>
    <row r="12" spans="1:12" x14ac:dyDescent="0.35">
      <c r="E12" s="46"/>
      <c r="F12" s="212"/>
      <c r="I12" s="44"/>
      <c r="J12" s="46"/>
      <c r="K12" s="46"/>
    </row>
    <row r="13" spans="1:12" x14ac:dyDescent="0.35">
      <c r="F13" s="56"/>
    </row>
    <row r="14" spans="1:12" ht="21.5" thickBot="1" x14ac:dyDescent="0.55000000000000004">
      <c r="B14" s="37" t="s">
        <v>1078</v>
      </c>
    </row>
    <row r="15" spans="1:12" ht="30" customHeight="1" thickBot="1" x14ac:dyDescent="0.4">
      <c r="B15" s="196" t="s">
        <v>1067</v>
      </c>
      <c r="C15" s="197" t="s">
        <v>1520</v>
      </c>
      <c r="D15" s="198" t="s">
        <v>1068</v>
      </c>
      <c r="E15" s="197" t="s">
        <v>1069</v>
      </c>
      <c r="F15" s="198" t="s">
        <v>1070</v>
      </c>
      <c r="G15" s="199" t="s">
        <v>1649</v>
      </c>
    </row>
    <row r="16" spans="1:12" x14ac:dyDescent="0.35">
      <c r="B16" s="38" t="s">
        <v>1071</v>
      </c>
      <c r="C16" s="224">
        <v>0.22</v>
      </c>
      <c r="D16" s="39">
        <f>G16/$B$3</f>
        <v>838.22259709614093</v>
      </c>
      <c r="E16" s="57">
        <f>C16*$E$20</f>
        <v>133118796.59345973</v>
      </c>
      <c r="F16" s="57">
        <v>15767633.000000002</v>
      </c>
      <c r="G16" s="57">
        <f>E16-F16</f>
        <v>117351163.59345973</v>
      </c>
    </row>
    <row r="17" spans="2:11" x14ac:dyDescent="0.35">
      <c r="B17" s="45" t="s">
        <v>1072</v>
      </c>
      <c r="C17" s="225">
        <v>0.32</v>
      </c>
      <c r="D17" s="39">
        <f t="shared" ref="D17:D19" si="0">G17/$B$3</f>
        <v>1327.0777414255558</v>
      </c>
      <c r="E17" s="57">
        <f>C17*$E$20</f>
        <v>193627340.49957779</v>
      </c>
      <c r="F17" s="57">
        <v>7836456.7000000002</v>
      </c>
      <c r="G17" s="57">
        <f>E17-F17</f>
        <v>185790883.7995778</v>
      </c>
    </row>
    <row r="18" spans="2:11" x14ac:dyDescent="0.35">
      <c r="B18" s="45" t="s">
        <v>1073</v>
      </c>
      <c r="C18" s="225">
        <v>0.34</v>
      </c>
      <c r="D18" s="39">
        <f t="shared" si="0"/>
        <v>1304.8261229342959</v>
      </c>
      <c r="E18" s="57">
        <f>C18*$E$20</f>
        <v>205729049.28080142</v>
      </c>
      <c r="F18" s="57">
        <v>23053392.069999997</v>
      </c>
      <c r="G18" s="57">
        <f>E18-F18</f>
        <v>182675657.21080142</v>
      </c>
      <c r="I18" s="46"/>
      <c r="J18" s="46"/>
      <c r="K18" s="46"/>
    </row>
    <row r="19" spans="2:11" ht="15" thickBot="1" x14ac:dyDescent="0.4">
      <c r="B19" s="49" t="s">
        <v>1074</v>
      </c>
      <c r="C19" s="226">
        <v>0.12</v>
      </c>
      <c r="D19" s="39">
        <f t="shared" si="0"/>
        <v>506.28149576672627</v>
      </c>
      <c r="E19" s="57">
        <f>C19*$E$20</f>
        <v>72610252.687341675</v>
      </c>
      <c r="F19" s="57">
        <v>1730843.28</v>
      </c>
      <c r="G19" s="57">
        <f>E19-F19</f>
        <v>70879409.407341674</v>
      </c>
    </row>
    <row r="20" spans="2:11" ht="15" thickBot="1" x14ac:dyDescent="0.4">
      <c r="B20" s="240" t="s">
        <v>1075</v>
      </c>
      <c r="C20" s="241"/>
      <c r="D20" s="50">
        <f>SUM(D16:D19)</f>
        <v>3976.4079572227183</v>
      </c>
      <c r="E20" s="220">
        <v>605085439.06118059</v>
      </c>
      <c r="F20" s="52">
        <f>SUM(F16:F19)</f>
        <v>48388325.049999997</v>
      </c>
      <c r="G20" s="52">
        <f>SUM(G16:G19)</f>
        <v>556697114.01118064</v>
      </c>
      <c r="I20" s="47"/>
    </row>
    <row r="21" spans="2:11" ht="15" thickBot="1" x14ac:dyDescent="0.4">
      <c r="B21" s="242" t="s">
        <v>1076</v>
      </c>
      <c r="C21" s="243"/>
      <c r="D21" s="53" t="s">
        <v>1077</v>
      </c>
      <c r="E21" s="54">
        <f>E20/FXRate</f>
        <v>1235246.3796288264</v>
      </c>
      <c r="F21" s="54">
        <f>F20/FXRate</f>
        <v>98781.923139736638</v>
      </c>
      <c r="G21" s="55">
        <f>G20/FXRate</f>
        <v>1136464.4564890896</v>
      </c>
      <c r="I21" s="47"/>
    </row>
    <row r="22" spans="2:11" x14ac:dyDescent="0.35">
      <c r="B22" s="58"/>
      <c r="C22" s="58"/>
      <c r="D22" s="58"/>
      <c r="E22" s="59"/>
      <c r="F22" s="211"/>
    </row>
    <row r="23" spans="2:11" x14ac:dyDescent="0.35">
      <c r="E23" s="46"/>
      <c r="F23" s="43"/>
      <c r="G23" s="47"/>
    </row>
    <row r="24" spans="2:11" x14ac:dyDescent="0.35">
      <c r="F24" s="47"/>
      <c r="G24" s="47"/>
    </row>
    <row r="25" spans="2:11" x14ac:dyDescent="0.35">
      <c r="F25" s="47"/>
    </row>
    <row r="26" spans="2:11" ht="21" x14ac:dyDescent="0.5">
      <c r="B26" s="37" t="s">
        <v>1079</v>
      </c>
    </row>
    <row r="27" spans="2:11" ht="15" thickBot="1" x14ac:dyDescent="0.4">
      <c r="B27" s="60"/>
      <c r="C27" s="61"/>
      <c r="D27" s="62" t="s">
        <v>1080</v>
      </c>
      <c r="E27" s="63" t="s">
        <v>1077</v>
      </c>
      <c r="G27" s="43"/>
    </row>
    <row r="28" spans="2:11" x14ac:dyDescent="0.35">
      <c r="B28" s="244" t="s">
        <v>1081</v>
      </c>
      <c r="C28" s="245"/>
      <c r="D28" s="64">
        <v>97670928.319999993</v>
      </c>
      <c r="E28" s="65">
        <f>D28/FXRate</f>
        <v>199389.46273348981</v>
      </c>
      <c r="F28" s="42"/>
    </row>
    <row r="29" spans="2:11" x14ac:dyDescent="0.35">
      <c r="B29" s="246" t="s">
        <v>1082</v>
      </c>
      <c r="C29" s="247"/>
      <c r="D29" s="227">
        <v>52922884.759999998</v>
      </c>
      <c r="E29" s="66">
        <f>D29/FXRate</f>
        <v>108038.96041645401</v>
      </c>
    </row>
    <row r="30" spans="2:11" x14ac:dyDescent="0.35">
      <c r="B30" s="237" t="s">
        <v>1083</v>
      </c>
      <c r="C30" s="238"/>
      <c r="D30" s="67">
        <f>D28-D29</f>
        <v>44748043.559999995</v>
      </c>
      <c r="E30" s="66">
        <f>D30/FXRate</f>
        <v>91350.502317035818</v>
      </c>
    </row>
    <row r="31" spans="2:11" x14ac:dyDescent="0.35">
      <c r="B31" s="239" t="s">
        <v>1084</v>
      </c>
      <c r="C31" s="239"/>
      <c r="D31" s="239"/>
      <c r="E31" s="68">
        <v>300000</v>
      </c>
      <c r="F31" s="69">
        <f>E31*FXRate</f>
        <v>146955000</v>
      </c>
      <c r="G31" s="47"/>
    </row>
    <row r="33" spans="3:8" x14ac:dyDescent="0.35">
      <c r="C33" s="70"/>
    </row>
    <row r="34" spans="3:8" x14ac:dyDescent="0.35">
      <c r="C34" s="47"/>
    </row>
    <row r="35" spans="3:8" x14ac:dyDescent="0.35">
      <c r="D35" s="44"/>
      <c r="E35" s="47">
        <f>E31+E21+E11</f>
        <v>10577594.508239625</v>
      </c>
      <c r="F35" s="47"/>
    </row>
    <row r="36" spans="3:8" x14ac:dyDescent="0.35">
      <c r="E36" s="46"/>
      <c r="G36" s="47"/>
    </row>
    <row r="38" spans="3:8" x14ac:dyDescent="0.35">
      <c r="E38" s="47"/>
      <c r="G38" s="47"/>
      <c r="H38" s="47"/>
    </row>
    <row r="39" spans="3:8" x14ac:dyDescent="0.35">
      <c r="D39" s="44"/>
      <c r="E39" s="47"/>
    </row>
    <row r="40" spans="3:8" x14ac:dyDescent="0.35">
      <c r="D40" s="44"/>
      <c r="E40" s="47"/>
      <c r="F40" s="47"/>
    </row>
    <row r="41" spans="3:8" x14ac:dyDescent="0.35">
      <c r="D41" s="44"/>
      <c r="E41" s="47"/>
    </row>
  </sheetData>
  <sheetProtection algorithmName="SHA-512" hashValue="R83qu79QqJfaAVOGAtoriIWg6X3UbjyWKbj/Wy5/JlFbU3eiOJWRuBGCOgq1cw+Io8KK7SDHKvB2yau+fbQj1g==" saltValue="wNgLq3zyYB6s2VQLwjU6jw==" spinCount="100000" sheet="1" objects="1" scenarios="1"/>
  <mergeCells count="8">
    <mergeCell ref="B30:C30"/>
    <mergeCell ref="B31:D31"/>
    <mergeCell ref="B10:C10"/>
    <mergeCell ref="B11:C11"/>
    <mergeCell ref="B20:C20"/>
    <mergeCell ref="B21:C21"/>
    <mergeCell ref="B28:C28"/>
    <mergeCell ref="B29:C29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G25"/>
  <sheetViews>
    <sheetView workbookViewId="0">
      <selection activeCell="F13" sqref="F13"/>
    </sheetView>
  </sheetViews>
  <sheetFormatPr defaultRowHeight="14.5" x14ac:dyDescent="0.35"/>
  <cols>
    <col min="1" max="1" width="35.453125" customWidth="1"/>
    <col min="2" max="2" width="29.26953125" customWidth="1"/>
    <col min="3" max="3" width="21.453125" customWidth="1"/>
    <col min="5" max="5" width="10.54296875" bestFit="1" customWidth="1"/>
    <col min="10" max="10" width="24.453125" bestFit="1" customWidth="1"/>
    <col min="251" max="251" width="35.453125" customWidth="1"/>
    <col min="252" max="252" width="16.54296875" customWidth="1"/>
    <col min="253" max="253" width="21.453125" customWidth="1"/>
    <col min="256" max="256" width="24.453125" bestFit="1" customWidth="1"/>
    <col min="507" max="507" width="35.453125" customWidth="1"/>
    <col min="508" max="508" width="16.54296875" customWidth="1"/>
    <col min="509" max="509" width="21.453125" customWidth="1"/>
    <col min="512" max="512" width="24.453125" bestFit="1" customWidth="1"/>
    <col min="763" max="763" width="35.453125" customWidth="1"/>
    <col min="764" max="764" width="16.54296875" customWidth="1"/>
    <col min="765" max="765" width="21.453125" customWidth="1"/>
    <col min="768" max="768" width="24.453125" bestFit="1" customWidth="1"/>
    <col min="1019" max="1019" width="35.453125" customWidth="1"/>
    <col min="1020" max="1020" width="16.54296875" customWidth="1"/>
    <col min="1021" max="1021" width="21.453125" customWidth="1"/>
    <col min="1024" max="1024" width="24.453125" bestFit="1" customWidth="1"/>
    <col min="1275" max="1275" width="35.453125" customWidth="1"/>
    <col min="1276" max="1276" width="16.54296875" customWidth="1"/>
    <col min="1277" max="1277" width="21.453125" customWidth="1"/>
    <col min="1280" max="1280" width="24.453125" bestFit="1" customWidth="1"/>
    <col min="1531" max="1531" width="35.453125" customWidth="1"/>
    <col min="1532" max="1532" width="16.54296875" customWidth="1"/>
    <col min="1533" max="1533" width="21.453125" customWidth="1"/>
    <col min="1536" max="1536" width="24.453125" bestFit="1" customWidth="1"/>
    <col min="1787" max="1787" width="35.453125" customWidth="1"/>
    <col min="1788" max="1788" width="16.54296875" customWidth="1"/>
    <col min="1789" max="1789" width="21.453125" customWidth="1"/>
    <col min="1792" max="1792" width="24.453125" bestFit="1" customWidth="1"/>
    <col min="2043" max="2043" width="35.453125" customWidth="1"/>
    <col min="2044" max="2044" width="16.54296875" customWidth="1"/>
    <col min="2045" max="2045" width="21.453125" customWidth="1"/>
    <col min="2048" max="2048" width="24.453125" bestFit="1" customWidth="1"/>
    <col min="2299" max="2299" width="35.453125" customWidth="1"/>
    <col min="2300" max="2300" width="16.54296875" customWidth="1"/>
    <col min="2301" max="2301" width="21.453125" customWidth="1"/>
    <col min="2304" max="2304" width="24.453125" bestFit="1" customWidth="1"/>
    <col min="2555" max="2555" width="35.453125" customWidth="1"/>
    <col min="2556" max="2556" width="16.54296875" customWidth="1"/>
    <col min="2557" max="2557" width="21.453125" customWidth="1"/>
    <col min="2560" max="2560" width="24.453125" bestFit="1" customWidth="1"/>
    <col min="2811" max="2811" width="35.453125" customWidth="1"/>
    <col min="2812" max="2812" width="16.54296875" customWidth="1"/>
    <col min="2813" max="2813" width="21.453125" customWidth="1"/>
    <col min="2816" max="2816" width="24.453125" bestFit="1" customWidth="1"/>
    <col min="3067" max="3067" width="35.453125" customWidth="1"/>
    <col min="3068" max="3068" width="16.54296875" customWidth="1"/>
    <col min="3069" max="3069" width="21.453125" customWidth="1"/>
    <col min="3072" max="3072" width="24.453125" bestFit="1" customWidth="1"/>
    <col min="3323" max="3323" width="35.453125" customWidth="1"/>
    <col min="3324" max="3324" width="16.54296875" customWidth="1"/>
    <col min="3325" max="3325" width="21.453125" customWidth="1"/>
    <col min="3328" max="3328" width="24.453125" bestFit="1" customWidth="1"/>
    <col min="3579" max="3579" width="35.453125" customWidth="1"/>
    <col min="3580" max="3580" width="16.54296875" customWidth="1"/>
    <col min="3581" max="3581" width="21.453125" customWidth="1"/>
    <col min="3584" max="3584" width="24.453125" bestFit="1" customWidth="1"/>
    <col min="3835" max="3835" width="35.453125" customWidth="1"/>
    <col min="3836" max="3836" width="16.54296875" customWidth="1"/>
    <col min="3837" max="3837" width="21.453125" customWidth="1"/>
    <col min="3840" max="3840" width="24.453125" bestFit="1" customWidth="1"/>
    <col min="4091" max="4091" width="35.453125" customWidth="1"/>
    <col min="4092" max="4092" width="16.54296875" customWidth="1"/>
    <col min="4093" max="4093" width="21.453125" customWidth="1"/>
    <col min="4096" max="4096" width="24.453125" bestFit="1" customWidth="1"/>
    <col min="4347" max="4347" width="35.453125" customWidth="1"/>
    <col min="4348" max="4348" width="16.54296875" customWidth="1"/>
    <col min="4349" max="4349" width="21.453125" customWidth="1"/>
    <col min="4352" max="4352" width="24.453125" bestFit="1" customWidth="1"/>
    <col min="4603" max="4603" width="35.453125" customWidth="1"/>
    <col min="4604" max="4604" width="16.54296875" customWidth="1"/>
    <col min="4605" max="4605" width="21.453125" customWidth="1"/>
    <col min="4608" max="4608" width="24.453125" bestFit="1" customWidth="1"/>
    <col min="4859" max="4859" width="35.453125" customWidth="1"/>
    <col min="4860" max="4860" width="16.54296875" customWidth="1"/>
    <col min="4861" max="4861" width="21.453125" customWidth="1"/>
    <col min="4864" max="4864" width="24.453125" bestFit="1" customWidth="1"/>
    <col min="5115" max="5115" width="35.453125" customWidth="1"/>
    <col min="5116" max="5116" width="16.54296875" customWidth="1"/>
    <col min="5117" max="5117" width="21.453125" customWidth="1"/>
    <col min="5120" max="5120" width="24.453125" bestFit="1" customWidth="1"/>
    <col min="5371" max="5371" width="35.453125" customWidth="1"/>
    <col min="5372" max="5372" width="16.54296875" customWidth="1"/>
    <col min="5373" max="5373" width="21.453125" customWidth="1"/>
    <col min="5376" max="5376" width="24.453125" bestFit="1" customWidth="1"/>
    <col min="5627" max="5627" width="35.453125" customWidth="1"/>
    <col min="5628" max="5628" width="16.54296875" customWidth="1"/>
    <col min="5629" max="5629" width="21.453125" customWidth="1"/>
    <col min="5632" max="5632" width="24.453125" bestFit="1" customWidth="1"/>
    <col min="5883" max="5883" width="35.453125" customWidth="1"/>
    <col min="5884" max="5884" width="16.54296875" customWidth="1"/>
    <col min="5885" max="5885" width="21.453125" customWidth="1"/>
    <col min="5888" max="5888" width="24.453125" bestFit="1" customWidth="1"/>
    <col min="6139" max="6139" width="35.453125" customWidth="1"/>
    <col min="6140" max="6140" width="16.54296875" customWidth="1"/>
    <col min="6141" max="6141" width="21.453125" customWidth="1"/>
    <col min="6144" max="6144" width="24.453125" bestFit="1" customWidth="1"/>
    <col min="6395" max="6395" width="35.453125" customWidth="1"/>
    <col min="6396" max="6396" width="16.54296875" customWidth="1"/>
    <col min="6397" max="6397" width="21.453125" customWidth="1"/>
    <col min="6400" max="6400" width="24.453125" bestFit="1" customWidth="1"/>
    <col min="6651" max="6651" width="35.453125" customWidth="1"/>
    <col min="6652" max="6652" width="16.54296875" customWidth="1"/>
    <col min="6653" max="6653" width="21.453125" customWidth="1"/>
    <col min="6656" max="6656" width="24.453125" bestFit="1" customWidth="1"/>
    <col min="6907" max="6907" width="35.453125" customWidth="1"/>
    <col min="6908" max="6908" width="16.54296875" customWidth="1"/>
    <col min="6909" max="6909" width="21.453125" customWidth="1"/>
    <col min="6912" max="6912" width="24.453125" bestFit="1" customWidth="1"/>
    <col min="7163" max="7163" width="35.453125" customWidth="1"/>
    <col min="7164" max="7164" width="16.54296875" customWidth="1"/>
    <col min="7165" max="7165" width="21.453125" customWidth="1"/>
    <col min="7168" max="7168" width="24.453125" bestFit="1" customWidth="1"/>
    <col min="7419" max="7419" width="35.453125" customWidth="1"/>
    <col min="7420" max="7420" width="16.54296875" customWidth="1"/>
    <col min="7421" max="7421" width="21.453125" customWidth="1"/>
    <col min="7424" max="7424" width="24.453125" bestFit="1" customWidth="1"/>
    <col min="7675" max="7675" width="35.453125" customWidth="1"/>
    <col min="7676" max="7676" width="16.54296875" customWidth="1"/>
    <col min="7677" max="7677" width="21.453125" customWidth="1"/>
    <col min="7680" max="7680" width="24.453125" bestFit="1" customWidth="1"/>
    <col min="7931" max="7931" width="35.453125" customWidth="1"/>
    <col min="7932" max="7932" width="16.54296875" customWidth="1"/>
    <col min="7933" max="7933" width="21.453125" customWidth="1"/>
    <col min="7936" max="7936" width="24.453125" bestFit="1" customWidth="1"/>
    <col min="8187" max="8187" width="35.453125" customWidth="1"/>
    <col min="8188" max="8188" width="16.54296875" customWidth="1"/>
    <col min="8189" max="8189" width="21.453125" customWidth="1"/>
    <col min="8192" max="8192" width="24.453125" bestFit="1" customWidth="1"/>
    <col min="8443" max="8443" width="35.453125" customWidth="1"/>
    <col min="8444" max="8444" width="16.54296875" customWidth="1"/>
    <col min="8445" max="8445" width="21.453125" customWidth="1"/>
    <col min="8448" max="8448" width="24.453125" bestFit="1" customWidth="1"/>
    <col min="8699" max="8699" width="35.453125" customWidth="1"/>
    <col min="8700" max="8700" width="16.54296875" customWidth="1"/>
    <col min="8701" max="8701" width="21.453125" customWidth="1"/>
    <col min="8704" max="8704" width="24.453125" bestFit="1" customWidth="1"/>
    <col min="8955" max="8955" width="35.453125" customWidth="1"/>
    <col min="8956" max="8956" width="16.54296875" customWidth="1"/>
    <col min="8957" max="8957" width="21.453125" customWidth="1"/>
    <col min="8960" max="8960" width="24.453125" bestFit="1" customWidth="1"/>
    <col min="9211" max="9211" width="35.453125" customWidth="1"/>
    <col min="9212" max="9212" width="16.54296875" customWidth="1"/>
    <col min="9213" max="9213" width="21.453125" customWidth="1"/>
    <col min="9216" max="9216" width="24.453125" bestFit="1" customWidth="1"/>
    <col min="9467" max="9467" width="35.453125" customWidth="1"/>
    <col min="9468" max="9468" width="16.54296875" customWidth="1"/>
    <col min="9469" max="9469" width="21.453125" customWidth="1"/>
    <col min="9472" max="9472" width="24.453125" bestFit="1" customWidth="1"/>
    <col min="9723" max="9723" width="35.453125" customWidth="1"/>
    <col min="9724" max="9724" width="16.54296875" customWidth="1"/>
    <col min="9725" max="9725" width="21.453125" customWidth="1"/>
    <col min="9728" max="9728" width="24.453125" bestFit="1" customWidth="1"/>
    <col min="9979" max="9979" width="35.453125" customWidth="1"/>
    <col min="9980" max="9980" width="16.54296875" customWidth="1"/>
    <col min="9981" max="9981" width="21.453125" customWidth="1"/>
    <col min="9984" max="9984" width="24.453125" bestFit="1" customWidth="1"/>
    <col min="10235" max="10235" width="35.453125" customWidth="1"/>
    <col min="10236" max="10236" width="16.54296875" customWidth="1"/>
    <col min="10237" max="10237" width="21.453125" customWidth="1"/>
    <col min="10240" max="10240" width="24.453125" bestFit="1" customWidth="1"/>
    <col min="10491" max="10491" width="35.453125" customWidth="1"/>
    <col min="10492" max="10492" width="16.54296875" customWidth="1"/>
    <col min="10493" max="10493" width="21.453125" customWidth="1"/>
    <col min="10496" max="10496" width="24.453125" bestFit="1" customWidth="1"/>
    <col min="10747" max="10747" width="35.453125" customWidth="1"/>
    <col min="10748" max="10748" width="16.54296875" customWidth="1"/>
    <col min="10749" max="10749" width="21.453125" customWidth="1"/>
    <col min="10752" max="10752" width="24.453125" bestFit="1" customWidth="1"/>
    <col min="11003" max="11003" width="35.453125" customWidth="1"/>
    <col min="11004" max="11004" width="16.54296875" customWidth="1"/>
    <col min="11005" max="11005" width="21.453125" customWidth="1"/>
    <col min="11008" max="11008" width="24.453125" bestFit="1" customWidth="1"/>
    <col min="11259" max="11259" width="35.453125" customWidth="1"/>
    <col min="11260" max="11260" width="16.54296875" customWidth="1"/>
    <col min="11261" max="11261" width="21.453125" customWidth="1"/>
    <col min="11264" max="11264" width="24.453125" bestFit="1" customWidth="1"/>
    <col min="11515" max="11515" width="35.453125" customWidth="1"/>
    <col min="11516" max="11516" width="16.54296875" customWidth="1"/>
    <col min="11517" max="11517" width="21.453125" customWidth="1"/>
    <col min="11520" max="11520" width="24.453125" bestFit="1" customWidth="1"/>
    <col min="11771" max="11771" width="35.453125" customWidth="1"/>
    <col min="11772" max="11772" width="16.54296875" customWidth="1"/>
    <col min="11773" max="11773" width="21.453125" customWidth="1"/>
    <col min="11776" max="11776" width="24.453125" bestFit="1" customWidth="1"/>
    <col min="12027" max="12027" width="35.453125" customWidth="1"/>
    <col min="12028" max="12028" width="16.54296875" customWidth="1"/>
    <col min="12029" max="12029" width="21.453125" customWidth="1"/>
    <col min="12032" max="12032" width="24.453125" bestFit="1" customWidth="1"/>
    <col min="12283" max="12283" width="35.453125" customWidth="1"/>
    <col min="12284" max="12284" width="16.54296875" customWidth="1"/>
    <col min="12285" max="12285" width="21.453125" customWidth="1"/>
    <col min="12288" max="12288" width="24.453125" bestFit="1" customWidth="1"/>
    <col min="12539" max="12539" width="35.453125" customWidth="1"/>
    <col min="12540" max="12540" width="16.54296875" customWidth="1"/>
    <col min="12541" max="12541" width="21.453125" customWidth="1"/>
    <col min="12544" max="12544" width="24.453125" bestFit="1" customWidth="1"/>
    <col min="12795" max="12795" width="35.453125" customWidth="1"/>
    <col min="12796" max="12796" width="16.54296875" customWidth="1"/>
    <col min="12797" max="12797" width="21.453125" customWidth="1"/>
    <col min="12800" max="12800" width="24.453125" bestFit="1" customWidth="1"/>
    <col min="13051" max="13051" width="35.453125" customWidth="1"/>
    <col min="13052" max="13052" width="16.54296875" customWidth="1"/>
    <col min="13053" max="13053" width="21.453125" customWidth="1"/>
    <col min="13056" max="13056" width="24.453125" bestFit="1" customWidth="1"/>
    <col min="13307" max="13307" width="35.453125" customWidth="1"/>
    <col min="13308" max="13308" width="16.54296875" customWidth="1"/>
    <col min="13309" max="13309" width="21.453125" customWidth="1"/>
    <col min="13312" max="13312" width="24.453125" bestFit="1" customWidth="1"/>
    <col min="13563" max="13563" width="35.453125" customWidth="1"/>
    <col min="13564" max="13564" width="16.54296875" customWidth="1"/>
    <col min="13565" max="13565" width="21.453125" customWidth="1"/>
    <col min="13568" max="13568" width="24.453125" bestFit="1" customWidth="1"/>
    <col min="13819" max="13819" width="35.453125" customWidth="1"/>
    <col min="13820" max="13820" width="16.54296875" customWidth="1"/>
    <col min="13821" max="13821" width="21.453125" customWidth="1"/>
    <col min="13824" max="13824" width="24.453125" bestFit="1" customWidth="1"/>
    <col min="14075" max="14075" width="35.453125" customWidth="1"/>
    <col min="14076" max="14076" width="16.54296875" customWidth="1"/>
    <col min="14077" max="14077" width="21.453125" customWidth="1"/>
    <col min="14080" max="14080" width="24.453125" bestFit="1" customWidth="1"/>
    <col min="14331" max="14331" width="35.453125" customWidth="1"/>
    <col min="14332" max="14332" width="16.54296875" customWidth="1"/>
    <col min="14333" max="14333" width="21.453125" customWidth="1"/>
    <col min="14336" max="14336" width="24.453125" bestFit="1" customWidth="1"/>
    <col min="14587" max="14587" width="35.453125" customWidth="1"/>
    <col min="14588" max="14588" width="16.54296875" customWidth="1"/>
    <col min="14589" max="14589" width="21.453125" customWidth="1"/>
    <col min="14592" max="14592" width="24.453125" bestFit="1" customWidth="1"/>
    <col min="14843" max="14843" width="35.453125" customWidth="1"/>
    <col min="14844" max="14844" width="16.54296875" customWidth="1"/>
    <col min="14845" max="14845" width="21.453125" customWidth="1"/>
    <col min="14848" max="14848" width="24.453125" bestFit="1" customWidth="1"/>
    <col min="15099" max="15099" width="35.453125" customWidth="1"/>
    <col min="15100" max="15100" width="16.54296875" customWidth="1"/>
    <col min="15101" max="15101" width="21.453125" customWidth="1"/>
    <col min="15104" max="15104" width="24.453125" bestFit="1" customWidth="1"/>
    <col min="15355" max="15355" width="35.453125" customWidth="1"/>
    <col min="15356" max="15356" width="16.54296875" customWidth="1"/>
    <col min="15357" max="15357" width="21.453125" customWidth="1"/>
    <col min="15360" max="15360" width="24.453125" bestFit="1" customWidth="1"/>
    <col min="15611" max="15611" width="35.453125" customWidth="1"/>
    <col min="15612" max="15612" width="16.54296875" customWidth="1"/>
    <col min="15613" max="15613" width="21.453125" customWidth="1"/>
    <col min="15616" max="15616" width="24.453125" bestFit="1" customWidth="1"/>
    <col min="15867" max="15867" width="35.453125" customWidth="1"/>
    <col min="15868" max="15868" width="16.54296875" customWidth="1"/>
    <col min="15869" max="15869" width="21.453125" customWidth="1"/>
    <col min="15872" max="15872" width="24.453125" bestFit="1" customWidth="1"/>
    <col min="16123" max="16123" width="35.453125" customWidth="1"/>
    <col min="16124" max="16124" width="16.54296875" customWidth="1"/>
    <col min="16125" max="16125" width="21.453125" customWidth="1"/>
    <col min="16128" max="16128" width="24.453125" bestFit="1" customWidth="1"/>
  </cols>
  <sheetData>
    <row r="1" spans="1:7" x14ac:dyDescent="0.35">
      <c r="A1" t="s">
        <v>1648</v>
      </c>
      <c r="B1" t="s">
        <v>44</v>
      </c>
      <c r="C1" t="s">
        <v>45</v>
      </c>
    </row>
    <row r="2" spans="1:7" x14ac:dyDescent="0.35">
      <c r="A2" t="s">
        <v>1043</v>
      </c>
      <c r="B2" t="s">
        <v>98</v>
      </c>
      <c r="C2" s="44">
        <v>144500</v>
      </c>
      <c r="E2" t="s">
        <v>52</v>
      </c>
      <c r="G2" t="s">
        <v>16</v>
      </c>
    </row>
    <row r="3" spans="1:7" x14ac:dyDescent="0.35">
      <c r="B3" t="s">
        <v>66</v>
      </c>
      <c r="C3" s="44">
        <v>223000</v>
      </c>
      <c r="E3" t="s">
        <v>1</v>
      </c>
      <c r="G3" t="s">
        <v>14</v>
      </c>
    </row>
    <row r="4" spans="1:7" x14ac:dyDescent="0.35">
      <c r="B4" t="s">
        <v>97</v>
      </c>
      <c r="C4" s="44">
        <v>152500</v>
      </c>
      <c r="E4" t="s">
        <v>53</v>
      </c>
      <c r="G4" t="s">
        <v>12</v>
      </c>
    </row>
    <row r="5" spans="1:7" x14ac:dyDescent="0.35">
      <c r="B5" t="s">
        <v>69</v>
      </c>
      <c r="C5" s="44">
        <v>50500</v>
      </c>
      <c r="E5" t="s">
        <v>54</v>
      </c>
      <c r="G5" t="s">
        <v>10</v>
      </c>
    </row>
    <row r="6" spans="1:7" x14ac:dyDescent="0.35">
      <c r="B6" t="s">
        <v>1515</v>
      </c>
      <c r="C6" s="44">
        <v>68500</v>
      </c>
      <c r="E6" t="s">
        <v>55</v>
      </c>
      <c r="G6" t="s">
        <v>61</v>
      </c>
    </row>
    <row r="7" spans="1:7" x14ac:dyDescent="0.35">
      <c r="B7" t="s">
        <v>1519</v>
      </c>
      <c r="C7" s="44">
        <v>80500</v>
      </c>
      <c r="E7" t="s">
        <v>26</v>
      </c>
    </row>
    <row r="8" spans="1:7" x14ac:dyDescent="0.35">
      <c r="B8" t="s">
        <v>34</v>
      </c>
      <c r="C8" s="44">
        <v>144500</v>
      </c>
      <c r="E8" t="s">
        <v>56</v>
      </c>
    </row>
    <row r="9" spans="1:7" x14ac:dyDescent="0.35">
      <c r="B9" t="s">
        <v>74</v>
      </c>
      <c r="C9" s="44">
        <v>144500</v>
      </c>
      <c r="E9" t="s">
        <v>57</v>
      </c>
    </row>
    <row r="10" spans="1:7" x14ac:dyDescent="0.35">
      <c r="B10" t="s">
        <v>35</v>
      </c>
      <c r="C10" s="44">
        <v>189000</v>
      </c>
      <c r="E10" t="s">
        <v>31</v>
      </c>
    </row>
    <row r="11" spans="1:7" x14ac:dyDescent="0.35">
      <c r="B11" t="s">
        <v>36</v>
      </c>
      <c r="C11" s="44">
        <v>223000</v>
      </c>
      <c r="E11" t="s">
        <v>58</v>
      </c>
    </row>
    <row r="12" spans="1:7" x14ac:dyDescent="0.35">
      <c r="A12" t="s">
        <v>1043</v>
      </c>
      <c r="B12" t="s">
        <v>1428</v>
      </c>
      <c r="C12" s="44">
        <v>116500</v>
      </c>
      <c r="E12" t="s">
        <v>59</v>
      </c>
    </row>
    <row r="13" spans="1:7" x14ac:dyDescent="0.35">
      <c r="B13" t="s">
        <v>37</v>
      </c>
      <c r="C13" s="44">
        <v>152500</v>
      </c>
      <c r="E13" t="s">
        <v>60</v>
      </c>
    </row>
    <row r="14" spans="1:7" x14ac:dyDescent="0.35">
      <c r="B14" t="s">
        <v>1602</v>
      </c>
      <c r="C14" s="44">
        <v>101500</v>
      </c>
    </row>
    <row r="15" spans="1:7" x14ac:dyDescent="0.35">
      <c r="B15" t="s">
        <v>1427</v>
      </c>
      <c r="C15" s="44">
        <v>132500</v>
      </c>
    </row>
    <row r="16" spans="1:7" x14ac:dyDescent="0.35">
      <c r="B16" t="s">
        <v>38</v>
      </c>
      <c r="C16" s="44">
        <v>105000</v>
      </c>
    </row>
    <row r="17" spans="2:3" x14ac:dyDescent="0.35">
      <c r="B17" t="s">
        <v>39</v>
      </c>
      <c r="C17" s="195">
        <v>105000</v>
      </c>
    </row>
    <row r="18" spans="2:3" x14ac:dyDescent="0.35">
      <c r="B18" t="s">
        <v>40</v>
      </c>
      <c r="C18" s="71">
        <v>152500</v>
      </c>
    </row>
    <row r="19" spans="2:3" x14ac:dyDescent="0.35">
      <c r="B19" t="s">
        <v>41</v>
      </c>
      <c r="C19" s="71">
        <v>105000</v>
      </c>
    </row>
    <row r="20" spans="2:3" x14ac:dyDescent="0.35">
      <c r="B20" t="s">
        <v>1292</v>
      </c>
      <c r="C20" s="71">
        <v>91500</v>
      </c>
    </row>
    <row r="21" spans="2:3" x14ac:dyDescent="0.35">
      <c r="B21" t="s">
        <v>42</v>
      </c>
      <c r="C21" s="71">
        <v>100500</v>
      </c>
    </row>
    <row r="22" spans="2:3" x14ac:dyDescent="0.35">
      <c r="B22" t="s">
        <v>43</v>
      </c>
      <c r="C22" s="44">
        <v>223000</v>
      </c>
    </row>
    <row r="23" spans="2:3" x14ac:dyDescent="0.35">
      <c r="B23" t="s">
        <v>1426</v>
      </c>
      <c r="C23" s="71">
        <v>92500</v>
      </c>
    </row>
    <row r="24" spans="2:3" x14ac:dyDescent="0.35">
      <c r="B24" t="s">
        <v>96</v>
      </c>
      <c r="C24" s="71">
        <v>83500</v>
      </c>
    </row>
    <row r="25" spans="2:3" x14ac:dyDescent="0.35">
      <c r="B25" t="s">
        <v>1044</v>
      </c>
      <c r="C25" s="195">
        <v>91500</v>
      </c>
    </row>
  </sheetData>
  <phoneticPr fontId="28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ACAB8723F274449ABD037D7FE58D7B" ma:contentTypeVersion="13" ma:contentTypeDescription="Create a new document." ma:contentTypeScope="" ma:versionID="5e945849e5899fde04ce89d40f68c93a">
  <xsd:schema xmlns:xsd="http://www.w3.org/2001/XMLSchema" xmlns:xs="http://www.w3.org/2001/XMLSchema" xmlns:p="http://schemas.microsoft.com/office/2006/metadata/properties" xmlns:ns3="eb6de2a4-ad91-4e9b-9040-50d6d90f80a2" xmlns:ns4="e2f4781a-41c2-4b31-bbcf-805821e80276" targetNamespace="http://schemas.microsoft.com/office/2006/metadata/properties" ma:root="true" ma:fieldsID="505040df95e7d671747d549a0d3207a9" ns3:_="" ns4:_="">
    <xsd:import namespace="eb6de2a4-ad91-4e9b-9040-50d6d90f80a2"/>
    <xsd:import namespace="e2f4781a-41c2-4b31-bbcf-805821e802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3:SharedWithDetails" minOccurs="0"/>
                <xsd:element ref="ns3:SharingHintHash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de2a4-ad91-4e9b-9040-50d6d90f80a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4781a-41c2-4b31-bbcf-805821e802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0B934C-131F-4E77-A60B-7881F976E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6de2a4-ad91-4e9b-9040-50d6d90f80a2"/>
    <ds:schemaRef ds:uri="e2f4781a-41c2-4b31-bbcf-805821e802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0987C8-201E-41E1-AA17-32366D986D5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3CA8DA-A83F-43DE-B49E-BCCF1FC9EF4D}">
  <ds:schemaRefs>
    <ds:schemaRef ds:uri="http://schemas.microsoft.com/office/infopath/2007/PartnerControls"/>
    <ds:schemaRef ds:uri="http://purl.org/dc/terms/"/>
    <ds:schemaRef ds:uri="http://www.w3.org/XML/1998/namespace"/>
    <ds:schemaRef ds:uri="eb6de2a4-ad91-4e9b-9040-50d6d90f80a2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e2f4781a-41c2-4b31-bbcf-805821e8027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SOUTH EAST</vt:lpstr>
      <vt:lpstr>SOUTH WEST</vt:lpstr>
      <vt:lpstr>MIDDLE BELT</vt:lpstr>
      <vt:lpstr>NORTH</vt:lpstr>
      <vt:lpstr>OMITTED CUSTOMERS</vt:lpstr>
      <vt:lpstr>Overdue Credits</vt:lpstr>
      <vt:lpstr>November Allocation</vt:lpstr>
      <vt:lpstr>Brand Prices</vt:lpstr>
      <vt:lpstr>FXRate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Onwusi</dc:creator>
  <cp:lastModifiedBy>Daramola Daramola</cp:lastModifiedBy>
  <cp:lastPrinted>2019-06-17T08:01:05Z</cp:lastPrinted>
  <dcterms:created xsi:type="dcterms:W3CDTF">2016-08-30T08:14:26Z</dcterms:created>
  <dcterms:modified xsi:type="dcterms:W3CDTF">2021-11-16T11:42:11Z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0x010100B3ACAB8723F274449ABD037D7FE58D7B</vt:lpwstr>
  </property>
</Properties>
</file>