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essingKC\Desktop\Budget 2022\For Council adoption\Budget Committee\"/>
    </mc:Choice>
  </mc:AlternateContent>
  <bookViews>
    <workbookView xWindow="0" yWindow="0" windowWidth="23040" windowHeight="9096"/>
  </bookViews>
  <sheets>
    <sheet name="CAPEX" sheetId="1" r:id="rId1"/>
  </sheets>
  <definedNames>
    <definedName name="_xlnm._FilterDatabase" localSheetId="0" hidden="1">CAPEX!$A$1:$A$138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J44" i="1"/>
  <c r="F44" i="1"/>
  <c r="J138" i="1" l="1"/>
  <c r="K138" i="1" s="1"/>
  <c r="J137" i="1"/>
  <c r="K137" i="1" s="1"/>
  <c r="J131" i="1"/>
  <c r="J136" i="1" l="1"/>
  <c r="K136" i="1" s="1"/>
  <c r="J135" i="1"/>
  <c r="K135" i="1" s="1"/>
  <c r="J134" i="1"/>
  <c r="K134" i="1" s="1"/>
  <c r="J90" i="1" l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K52" i="1" s="1"/>
  <c r="J51" i="1"/>
  <c r="J50" i="1"/>
  <c r="J49" i="1"/>
  <c r="J48" i="1"/>
  <c r="J47" i="1"/>
  <c r="J46" i="1"/>
  <c r="J45" i="1"/>
  <c r="J43" i="1"/>
  <c r="J42" i="1"/>
  <c r="J41" i="1"/>
  <c r="J40" i="1"/>
  <c r="J39" i="1"/>
  <c r="K39" i="1" s="1"/>
  <c r="J38" i="1"/>
  <c r="J37" i="1"/>
  <c r="J36" i="1"/>
  <c r="J35" i="1"/>
  <c r="F52" i="1"/>
  <c r="J111" i="1"/>
  <c r="K111" i="1" s="1"/>
  <c r="J112" i="1"/>
  <c r="K112" i="1" s="1"/>
  <c r="J113" i="1"/>
  <c r="J114" i="1"/>
  <c r="J115" i="1"/>
  <c r="J116" i="1"/>
  <c r="J117" i="1"/>
  <c r="J118" i="1"/>
  <c r="J119" i="1"/>
  <c r="J120" i="1"/>
  <c r="J106" i="1"/>
  <c r="J103" i="1"/>
  <c r="K103" i="1" s="1"/>
  <c r="J98" i="1"/>
  <c r="K98" i="1" s="1"/>
  <c r="J102" i="1"/>
  <c r="K102" i="1" s="1"/>
  <c r="J96" i="1"/>
  <c r="K96" i="1" s="1"/>
  <c r="J94" i="1"/>
  <c r="J95" i="1"/>
  <c r="J97" i="1"/>
  <c r="J99" i="1"/>
  <c r="K99" i="1" s="1"/>
  <c r="J100" i="1"/>
  <c r="J101" i="1"/>
  <c r="J104" i="1"/>
  <c r="J105" i="1"/>
  <c r="J107" i="1"/>
  <c r="J108" i="1"/>
  <c r="J109" i="1"/>
  <c r="J110" i="1"/>
  <c r="J93" i="1"/>
  <c r="J5" i="1"/>
  <c r="K5" i="1" s="1"/>
  <c r="J15" i="1"/>
  <c r="K15" i="1" s="1"/>
  <c r="J14" i="1"/>
  <c r="K14" i="1" s="1"/>
  <c r="J13" i="1"/>
  <c r="K13" i="1" s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2" i="1"/>
  <c r="J11" i="1"/>
  <c r="J10" i="1"/>
  <c r="J9" i="1"/>
  <c r="J6" i="1"/>
  <c r="J7" i="1"/>
  <c r="J8" i="1"/>
  <c r="J3" i="1"/>
  <c r="J129" i="1"/>
  <c r="J130" i="1"/>
  <c r="K131" i="1" l="1"/>
  <c r="K130" i="1"/>
  <c r="K129" i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K120" i="1"/>
  <c r="K119" i="1"/>
  <c r="K118" i="1"/>
  <c r="K117" i="1"/>
  <c r="K116" i="1"/>
  <c r="K115" i="1"/>
  <c r="K114" i="1"/>
  <c r="K113" i="1"/>
  <c r="K110" i="1"/>
  <c r="K109" i="1"/>
  <c r="K108" i="1"/>
  <c r="K107" i="1"/>
  <c r="K106" i="1"/>
  <c r="K105" i="1"/>
  <c r="K104" i="1"/>
  <c r="N101" i="1"/>
  <c r="K101" i="1"/>
  <c r="N100" i="1"/>
  <c r="K100" i="1"/>
  <c r="N99" i="1"/>
  <c r="N97" i="1"/>
  <c r="K97" i="1"/>
  <c r="K95" i="1"/>
  <c r="K94" i="1"/>
  <c r="K93" i="1"/>
  <c r="K89" i="1"/>
  <c r="K88" i="1"/>
  <c r="K87" i="1"/>
  <c r="K85" i="1"/>
  <c r="F85" i="1"/>
  <c r="G85" i="1" s="1"/>
  <c r="K84" i="1"/>
  <c r="F84" i="1"/>
  <c r="G84" i="1" s="1"/>
  <c r="K83" i="1"/>
  <c r="F83" i="1"/>
  <c r="G83" i="1" s="1"/>
  <c r="K80" i="1"/>
  <c r="F80" i="1"/>
  <c r="G80" i="1" s="1"/>
  <c r="K79" i="1"/>
  <c r="F79" i="1"/>
  <c r="G79" i="1" s="1"/>
  <c r="K78" i="1"/>
  <c r="F78" i="1"/>
  <c r="G78" i="1" s="1"/>
  <c r="K77" i="1"/>
  <c r="F77" i="1"/>
  <c r="G77" i="1" s="1"/>
  <c r="K76" i="1"/>
  <c r="F76" i="1"/>
  <c r="G76" i="1" s="1"/>
  <c r="K75" i="1"/>
  <c r="F75" i="1"/>
  <c r="G75" i="1" s="1"/>
  <c r="K74" i="1"/>
  <c r="K73" i="1"/>
  <c r="K72" i="1"/>
  <c r="K71" i="1"/>
  <c r="G71" i="1"/>
  <c r="F71" i="1"/>
  <c r="K70" i="1"/>
  <c r="F70" i="1"/>
  <c r="G70" i="1" s="1"/>
  <c r="K69" i="1"/>
  <c r="F69" i="1"/>
  <c r="G69" i="1" s="1"/>
  <c r="J68" i="1"/>
  <c r="K68" i="1" s="1"/>
  <c r="K67" i="1"/>
  <c r="F67" i="1"/>
  <c r="G67" i="1" s="1"/>
  <c r="K66" i="1"/>
  <c r="F66" i="1"/>
  <c r="G66" i="1" s="1"/>
  <c r="K65" i="1"/>
  <c r="F65" i="1"/>
  <c r="G65" i="1" s="1"/>
  <c r="K64" i="1"/>
  <c r="F64" i="1"/>
  <c r="G64" i="1" s="1"/>
  <c r="K63" i="1"/>
  <c r="F63" i="1"/>
  <c r="G63" i="1" s="1"/>
  <c r="K62" i="1"/>
  <c r="F62" i="1"/>
  <c r="G62" i="1" s="1"/>
  <c r="K61" i="1"/>
  <c r="F61" i="1"/>
  <c r="G61" i="1" s="1"/>
  <c r="K60" i="1"/>
  <c r="F60" i="1"/>
  <c r="G60" i="1" s="1"/>
  <c r="K59" i="1"/>
  <c r="F59" i="1"/>
  <c r="G59" i="1" s="1"/>
  <c r="K58" i="1"/>
  <c r="F58" i="1"/>
  <c r="G58" i="1" s="1"/>
  <c r="K57" i="1"/>
  <c r="F57" i="1"/>
  <c r="G57" i="1" s="1"/>
  <c r="K56" i="1"/>
  <c r="F56" i="1"/>
  <c r="G56" i="1" s="1"/>
  <c r="K55" i="1"/>
  <c r="F55" i="1"/>
  <c r="G55" i="1" s="1"/>
  <c r="K54" i="1"/>
  <c r="F54" i="1"/>
  <c r="G54" i="1" s="1"/>
  <c r="K53" i="1"/>
  <c r="F53" i="1"/>
  <c r="G53" i="1" s="1"/>
  <c r="K51" i="1"/>
  <c r="F51" i="1"/>
  <c r="G51" i="1" s="1"/>
  <c r="K50" i="1"/>
  <c r="F50" i="1"/>
  <c r="G50" i="1" s="1"/>
  <c r="K49" i="1"/>
  <c r="F49" i="1"/>
  <c r="G49" i="1" s="1"/>
  <c r="K48" i="1"/>
  <c r="K47" i="1"/>
  <c r="F47" i="1"/>
  <c r="G47" i="1" s="1"/>
  <c r="K46" i="1"/>
  <c r="F46" i="1"/>
  <c r="G46" i="1" s="1"/>
  <c r="K45" i="1"/>
  <c r="F45" i="1"/>
  <c r="G45" i="1" s="1"/>
  <c r="K43" i="1"/>
  <c r="F43" i="1"/>
  <c r="G43" i="1" s="1"/>
  <c r="K42" i="1"/>
  <c r="F42" i="1"/>
  <c r="G42" i="1" s="1"/>
  <c r="K41" i="1"/>
  <c r="F41" i="1"/>
  <c r="G41" i="1" s="1"/>
  <c r="K40" i="1"/>
  <c r="F40" i="1"/>
  <c r="G40" i="1" s="1"/>
  <c r="K38" i="1"/>
  <c r="G38" i="1"/>
  <c r="K37" i="1"/>
  <c r="F37" i="1"/>
  <c r="G37" i="1" s="1"/>
  <c r="K36" i="1"/>
  <c r="G36" i="1"/>
  <c r="K35" i="1"/>
  <c r="G35" i="1"/>
  <c r="J33" i="1"/>
  <c r="K33" i="1" s="1"/>
  <c r="G33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2" i="1"/>
  <c r="K11" i="1"/>
  <c r="K10" i="1"/>
  <c r="K9" i="1"/>
  <c r="K8" i="1"/>
  <c r="K7" i="1"/>
  <c r="K6" i="1"/>
  <c r="I4" i="1"/>
  <c r="K3" i="1"/>
  <c r="J4" i="1" l="1"/>
  <c r="K4" i="1" s="1"/>
  <c r="J128" i="1"/>
  <c r="K128" i="1" s="1"/>
  <c r="J32" i="1"/>
  <c r="K32" i="1" s="1"/>
  <c r="K133" i="1" l="1"/>
</calcChain>
</file>

<file path=xl/sharedStrings.xml><?xml version="1.0" encoding="utf-8"?>
<sst xmlns="http://schemas.openxmlformats.org/spreadsheetml/2006/main" count="874" uniqueCount="274">
  <si>
    <t>DEPARTMENT</t>
  </si>
  <si>
    <t>Cost Centre</t>
  </si>
  <si>
    <t>PROGRAMME</t>
  </si>
  <si>
    <t>Asset Classification</t>
  </si>
  <si>
    <t>Asset or Project Description</t>
  </si>
  <si>
    <t>Additional Notes</t>
  </si>
  <si>
    <t>Quantity</t>
  </si>
  <si>
    <t xml:space="preserve">UNIT COST </t>
  </si>
  <si>
    <t>TOTAL COST</t>
  </si>
  <si>
    <t>RTGS COST</t>
  </si>
  <si>
    <t>SOUCE OF FUNDING</t>
  </si>
  <si>
    <t>HOUSING CAPEX BUDGET - PROPOSED 2022</t>
  </si>
  <si>
    <t>USD</t>
  </si>
  <si>
    <t>HOUSING</t>
  </si>
  <si>
    <t>Csd-Admin</t>
  </si>
  <si>
    <t>SOCIAL SERVICES</t>
  </si>
  <si>
    <t>Motor Vehicles</t>
  </si>
  <si>
    <t>Utility Vehicle</t>
  </si>
  <si>
    <t>PARKS</t>
  </si>
  <si>
    <t>own revenue</t>
  </si>
  <si>
    <t>Furniture &amp; Fittings</t>
  </si>
  <si>
    <t xml:space="preserve">BUILDINGS </t>
  </si>
  <si>
    <t>Computer Equipment</t>
  </si>
  <si>
    <t>Investment Property</t>
  </si>
  <si>
    <t>Fire Safety equipment</t>
  </si>
  <si>
    <t>ESTATES/LEASE Section</t>
  </si>
  <si>
    <t>Utitlity Vehicle</t>
  </si>
  <si>
    <t>Infrustructure Assets</t>
  </si>
  <si>
    <t>Construction Of Roads</t>
  </si>
  <si>
    <t>Servicing of stands Beira 2</t>
  </si>
  <si>
    <t>Servicing</t>
  </si>
  <si>
    <t>Special Economic Zone</t>
  </si>
  <si>
    <t xml:space="preserve">HALLS </t>
  </si>
  <si>
    <t>Fire Safety EXTINGUISHER</t>
  </si>
  <si>
    <t>All halls</t>
  </si>
  <si>
    <t>RENOVATIONS OF MOFFAT HAAL</t>
  </si>
  <si>
    <t>Parks &amp; Recreation</t>
  </si>
  <si>
    <t>NATURAL RESOURCES CONSERVATION &amp; MANAGEMENT</t>
  </si>
  <si>
    <t>Plant And Machinery</t>
  </si>
  <si>
    <t>Tipping Trailer</t>
  </si>
  <si>
    <t>6 Tonnes</t>
  </si>
  <si>
    <t>Trailer for new tractor</t>
  </si>
  <si>
    <t>Other Assets</t>
  </si>
  <si>
    <t>Heavy Duty Lawn Mower</t>
  </si>
  <si>
    <t>Jojo tank</t>
  </si>
  <si>
    <t xml:space="preserve"> DANGAMVURA</t>
  </si>
  <si>
    <t>MAJOR RENOVATIONS</t>
  </si>
  <si>
    <t>Cemetery WORKS</t>
  </si>
  <si>
    <t>Irrigation SYSTEM -Civic centre</t>
  </si>
  <si>
    <t>PARKS &amp; RECREATION EQUPIMENT</t>
  </si>
  <si>
    <t>Tree gang</t>
  </si>
  <si>
    <t>3.2tonne</t>
  </si>
  <si>
    <t>TOTAL</t>
  </si>
  <si>
    <t>Sakubva Stadium</t>
  </si>
  <si>
    <t>VIP SECTON BUCKET SEATS</t>
  </si>
  <si>
    <t>STADIUM FURNITURE</t>
  </si>
  <si>
    <t>STADIUM EQUIPMENT</t>
  </si>
  <si>
    <t>D/mvura</t>
  </si>
  <si>
    <t>Welfare General</t>
  </si>
  <si>
    <t>NEW MARKETS</t>
  </si>
  <si>
    <t>New Market</t>
  </si>
  <si>
    <t>Dangamvura Chikomo Bots</t>
  </si>
  <si>
    <t>Dangamvura Chikomo BOTs SERVICING</t>
  </si>
  <si>
    <t xml:space="preserve"> Bot Stands</t>
  </si>
  <si>
    <t>Land Buildings</t>
  </si>
  <si>
    <t>COSTRUCTION OFPRIMARY SCHOOL</t>
  </si>
  <si>
    <t>Costruction of primary school</t>
  </si>
  <si>
    <t>DEVOLUTIONS</t>
  </si>
  <si>
    <t>GOVERNANCE &amp; ADMINISTRATION</t>
  </si>
  <si>
    <t>ENGINEERING</t>
  </si>
  <si>
    <t>City Engineer Admin</t>
  </si>
  <si>
    <t>utility vehicles</t>
  </si>
  <si>
    <t>Deputy director</t>
  </si>
  <si>
    <t>feasibility study ( osborne water works)</t>
  </si>
  <si>
    <t>Installation HEAVY DUTY  GENERATOR CIVIC CENTRE</t>
  </si>
  <si>
    <t>Electricity Jobbing</t>
  </si>
  <si>
    <t xml:space="preserve">Installation of Solar &amp; LED lights on regional &amp; arterial routes MAIN ROADS </t>
  </si>
  <si>
    <t>Migration of Traffic lights to LED with UPSs</t>
  </si>
  <si>
    <t>Sewerage works</t>
  </si>
  <si>
    <t>WATER SANITATION &amp; HYGIENE</t>
  </si>
  <si>
    <t>Upgrade 2.5Km Of Seweline Along Dawson</t>
  </si>
  <si>
    <t>Preliminaries for Gimboki Phase3 STP construction</t>
  </si>
  <si>
    <t>Maintenance of Secondary Clarifier1-4</t>
  </si>
  <si>
    <t>laboratory Equipment</t>
  </si>
  <si>
    <t xml:space="preserve"> Sewerage Works</t>
  </si>
  <si>
    <t>SAKUBVA SEWER UPGRADE</t>
  </si>
  <si>
    <t>Water Account</t>
  </si>
  <si>
    <t>INDSTRIAL SEWER DRAIN RODS</t>
  </si>
  <si>
    <t>Mechanical Workshops</t>
  </si>
  <si>
    <t>workshop equipment</t>
  </si>
  <si>
    <t>Odzani Water Works</t>
  </si>
  <si>
    <t xml:space="preserve">Maintenance of Clarifier 1 &amp; 2 </t>
  </si>
  <si>
    <t>GPS handheld devices with modem</t>
  </si>
  <si>
    <t>land cruiser-NEW</t>
  </si>
  <si>
    <t>12000 FILTER NOZZLES</t>
  </si>
  <si>
    <t>Roads</t>
  </si>
  <si>
    <t>ROADS</t>
  </si>
  <si>
    <t>office furniture</t>
  </si>
  <si>
    <t>Excavator</t>
  </si>
  <si>
    <t>LOAN</t>
  </si>
  <si>
    <t>tipper</t>
  </si>
  <si>
    <t>3 Foot Bridges Construction</t>
  </si>
  <si>
    <t>Asphalt plant boiler replacement</t>
  </si>
  <si>
    <t xml:space="preserve">Road Marking Machine </t>
  </si>
  <si>
    <t>Roads resealling(various)(pothole patching and resaeling  x 5km</t>
  </si>
  <si>
    <t>Soil lab equipment</t>
  </si>
  <si>
    <t>road equipment ( tar baby roller,troxler etc)</t>
  </si>
  <si>
    <t>Plant and Equipment</t>
  </si>
  <si>
    <t>Tractor</t>
  </si>
  <si>
    <t>Road signs</t>
  </si>
  <si>
    <t>water bowser 15 cubic</t>
  </si>
  <si>
    <t>CHAMBER SECRETARY</t>
  </si>
  <si>
    <t>motor vehicle</t>
  </si>
  <si>
    <t>motor cycles</t>
  </si>
  <si>
    <t>Furniture and fittings</t>
  </si>
  <si>
    <t>Procurement of water bowser</t>
  </si>
  <si>
    <t>4 DEWATERING PUMPS/4 PRESSURE GAUGES</t>
  </si>
  <si>
    <t>WATER EQUIPMENT</t>
  </si>
  <si>
    <t>Non Revenue water strategies</t>
  </si>
  <si>
    <t>Infrastructure Upgrade</t>
  </si>
  <si>
    <t>Odzani WTP Equipment and Chemical</t>
  </si>
  <si>
    <t>CCTV INSTALLATION</t>
  </si>
  <si>
    <t>Installation of online water &amp; wastewater quality monitoring probes</t>
  </si>
  <si>
    <t>MINI HYDRO POWER PLANT</t>
  </si>
  <si>
    <t>SAKUBVA RIVER  QUALITY MONITORING</t>
  </si>
  <si>
    <t>SCADA Development</t>
  </si>
  <si>
    <t>TELEMETRY REPLACEMENT</t>
  </si>
  <si>
    <t>WATER TRANSIMISSION LINE Maintenance</t>
  </si>
  <si>
    <t>WATER AND SANITATIION MASTERPLAN</t>
  </si>
  <si>
    <t>GIS Section</t>
  </si>
  <si>
    <t>Motor Vehicle</t>
  </si>
  <si>
    <t>UTILITY VEHICLE</t>
  </si>
  <si>
    <t>DMAS</t>
  </si>
  <si>
    <t>GIS</t>
  </si>
  <si>
    <t>Water Meter Repair Section</t>
  </si>
  <si>
    <t>WATER METER AND TARRIFF POLICY</t>
  </si>
  <si>
    <t>pilot study</t>
  </si>
  <si>
    <t>HEAVY DUTY WATER METER TEST BENCH</t>
  </si>
  <si>
    <t>meter installation app</t>
  </si>
  <si>
    <t>HEALTH</t>
  </si>
  <si>
    <t>HEALTH DEPARTMENT</t>
  </si>
  <si>
    <t>FIRE AND AMBULANCE</t>
  </si>
  <si>
    <t>EMERGENCY SERVICES</t>
  </si>
  <si>
    <t>Fire engine</t>
  </si>
  <si>
    <t>Buildings</t>
  </si>
  <si>
    <t>Phased Construction Dangamvura Sub-Station                    1</t>
  </si>
  <si>
    <t>CHIKANGA CLINIC</t>
  </si>
  <si>
    <t>FLORIDA CLINIC</t>
  </si>
  <si>
    <t>SHC</t>
  </si>
  <si>
    <t>renovations</t>
  </si>
  <si>
    <t>DANGAMVURA POLYCLINIC</t>
  </si>
  <si>
    <t>HOBHOUSE CLINIC</t>
  </si>
  <si>
    <t>MIDH</t>
  </si>
  <si>
    <t>GIMBOKI CLINIC</t>
  </si>
  <si>
    <t>completion of construction works</t>
  </si>
  <si>
    <t>SOPD</t>
  </si>
  <si>
    <t>COMMUNITY NURSING</t>
  </si>
  <si>
    <t>Motor vehicle</t>
  </si>
  <si>
    <t>HEALTH ADMIN</t>
  </si>
  <si>
    <t>administration  utility vehicle</t>
  </si>
  <si>
    <t>SOPD(perimeter wall)</t>
  </si>
  <si>
    <t>DANGAMVURA</t>
  </si>
  <si>
    <t>CHIKANGA YOUTH CENTRE RENOVATIONS</t>
  </si>
  <si>
    <t>construction of incinerator</t>
  </si>
  <si>
    <t>PUBLIC LIGHTING</t>
  </si>
  <si>
    <t>Infrastructural Development</t>
  </si>
  <si>
    <t>Tower Lights</t>
  </si>
  <si>
    <t>LAND FILL</t>
  </si>
  <si>
    <t xml:space="preserve">ANTI-MALARIA </t>
  </si>
  <si>
    <t>Motor cycles</t>
  </si>
  <si>
    <t>perimeter fence for health depot</t>
  </si>
  <si>
    <t>LICENSING</t>
  </si>
  <si>
    <t>licensing vehicle</t>
  </si>
  <si>
    <t>Skip Bins</t>
  </si>
  <si>
    <t>Compactor trucks</t>
  </si>
  <si>
    <t>Dump trailer</t>
  </si>
  <si>
    <t>Dozer</t>
  </si>
  <si>
    <t xml:space="preserve">Infrustructural </t>
  </si>
  <si>
    <t>cannalisation of Nyamauru river</t>
  </si>
  <si>
    <t>weigh bridge</t>
  </si>
  <si>
    <t>INSPECTORATE</t>
  </si>
  <si>
    <t>SOCIAL SERVICE</t>
  </si>
  <si>
    <t>Motor cycles (with trailers)</t>
  </si>
  <si>
    <t>GORVERNANCE &amp; ADMINISTRATION</t>
  </si>
  <si>
    <t>security</t>
  </si>
  <si>
    <t>PUBLIC SAFETY &amp; SECURITY SERVICES</t>
  </si>
  <si>
    <t>Construction of guard rooms</t>
  </si>
  <si>
    <t>Guardroom *14</t>
  </si>
  <si>
    <t>buildings</t>
  </si>
  <si>
    <t>Firearms replenishment</t>
  </si>
  <si>
    <t>Motorbikes</t>
  </si>
  <si>
    <t>Civic Center</t>
  </si>
  <si>
    <t>Equipment</t>
  </si>
  <si>
    <t>Water Tank 10000 *3</t>
  </si>
  <si>
    <t>FINANCE</t>
  </si>
  <si>
    <t>MOTOR VIHECLES</t>
  </si>
  <si>
    <t>Pool Vehicles</t>
  </si>
  <si>
    <t>OWN REVENUE</t>
  </si>
  <si>
    <t>Electrification of Cloak Room bus entry</t>
  </si>
  <si>
    <t>Valuation Roll</t>
  </si>
  <si>
    <t>Feasibility study</t>
  </si>
  <si>
    <t>Fern valley dam</t>
  </si>
  <si>
    <t>Herbert Chitepo rd</t>
  </si>
  <si>
    <t>Decorate flower cage</t>
  </si>
  <si>
    <t xml:space="preserve">Construction of toilet   </t>
  </si>
  <si>
    <t>Lions View</t>
  </si>
  <si>
    <t>Access Road  GRADING</t>
  </si>
  <si>
    <t>hand held meter reading APP</t>
  </si>
  <si>
    <t>New General Valuation roll</t>
  </si>
  <si>
    <t>Land Swap</t>
  </si>
  <si>
    <t>Partnership</t>
  </si>
  <si>
    <t>Major renovations and expansion &amp; fittings</t>
  </si>
  <si>
    <t>Area 3 Stands, Area 16, Fern Hill</t>
  </si>
  <si>
    <t xml:space="preserve">Stands Servicing </t>
  </si>
  <si>
    <t>Renovations</t>
  </si>
  <si>
    <t>Main park Major renovations</t>
  </si>
  <si>
    <t>New Equipment &amp; Renovations</t>
  </si>
  <si>
    <t>Civic Centre gardens</t>
  </si>
  <si>
    <t>Stadia &amp; Sporting facilities</t>
  </si>
  <si>
    <t>Sakubva swimming pool</t>
  </si>
  <si>
    <t xml:space="preserve">Renovations  </t>
  </si>
  <si>
    <t>Libraries</t>
  </si>
  <si>
    <t>Turner memorial</t>
  </si>
  <si>
    <t>TURNNER LIBRARY</t>
  </si>
  <si>
    <t>Costs Description</t>
  </si>
  <si>
    <t>New School</t>
  </si>
  <si>
    <t>Beautification &amp; Eusthetics</t>
  </si>
  <si>
    <t>Procurement &amp; Construction</t>
  </si>
  <si>
    <t>New fire tender</t>
  </si>
  <si>
    <t>construction works</t>
  </si>
  <si>
    <t>Extension, Paving &amp; water tank</t>
  </si>
  <si>
    <t>major renovations</t>
  </si>
  <si>
    <t>New clinic</t>
  </si>
  <si>
    <t>furniture</t>
  </si>
  <si>
    <t>Vehicle</t>
  </si>
  <si>
    <t>motor vehicles</t>
  </si>
  <si>
    <t xml:space="preserve"> BIKES</t>
  </si>
  <si>
    <t>Enforcement vehicle</t>
  </si>
  <si>
    <t>Refuse Skip bins</t>
  </si>
  <si>
    <t>Monitoring bikes</t>
  </si>
  <si>
    <t>For towing Refuse skip bins</t>
  </si>
  <si>
    <t>Refuse trucks</t>
  </si>
  <si>
    <t>Refuse trailer</t>
  </si>
  <si>
    <t xml:space="preserve">Landfill Dozer </t>
  </si>
  <si>
    <t>Mosquito control system</t>
  </si>
  <si>
    <t>weighing refuse</t>
  </si>
  <si>
    <t>CLEANSING &amp; REFUSE</t>
  </si>
  <si>
    <t>Christmas Pass Toilet repairs</t>
  </si>
  <si>
    <t>bikes</t>
  </si>
  <si>
    <t>Guns NEW</t>
  </si>
  <si>
    <t>Initial works for new water works</t>
  </si>
  <si>
    <t>expansion of CBD</t>
  </si>
  <si>
    <t>City centre local plan &amp; CBD feasibility</t>
  </si>
  <si>
    <t>Workshop capasitation</t>
  </si>
  <si>
    <t>Equipment &amp; tools</t>
  </si>
  <si>
    <t>Maintenance Pungwe water line</t>
  </si>
  <si>
    <t>CBD Old Rank Rehabilitation/ Renewal- city wide roads</t>
  </si>
  <si>
    <t>Major renovations malbrough court</t>
  </si>
  <si>
    <t>Major renovations</t>
  </si>
  <si>
    <t>PARKING</t>
  </si>
  <si>
    <t>RANGING SECTION</t>
  </si>
  <si>
    <t>INVESTIGATION SECTION</t>
  </si>
  <si>
    <t>Executive</t>
  </si>
  <si>
    <t>Coaster Mini Bus</t>
  </si>
  <si>
    <t>Utility</t>
  </si>
  <si>
    <t>Admin bus</t>
  </si>
  <si>
    <t>Chamber Secretary</t>
  </si>
  <si>
    <t>Utility vehicles</t>
  </si>
  <si>
    <t>Major Rennovations Rates Hall &amp; Civic Centre</t>
  </si>
  <si>
    <t>WATER METERS &amp; CONNECTIONS</t>
  </si>
  <si>
    <t>COMPUTER SOFTWARE</t>
  </si>
  <si>
    <t>ERP Development &amp; Upgrade</t>
  </si>
  <si>
    <t>DEVOLUTION</t>
  </si>
  <si>
    <t>Sewer line Rehabilitation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</si>
</sst>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_);_(* \(#,##0\);_(* &quot;-&quot;??_)"/>
    <numFmt numFmtId="165" formatCode="_(* #,##0.00_);_(* \(#,##0.00\);_(* &quot;-&quot;??_)"/>
    <numFmt numFmtId="166" formatCode="_(* #,##0_);_(* \(#,##0\);_(* &quot;-&quot;??_);_(@_)"/>
    <numFmt numFmtId="167" formatCode="&quot;US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u/>
      <sz val="8"/>
      <color theme="1"/>
      <name val="Tahoma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/>
    <xf numFmtId="0" fontId="2" fillId="0" borderId="1" xfId="0" applyFont="1" applyFill="1" applyBorder="1"/>
    <xf numFmtId="43" fontId="2" fillId="0" borderId="1" xfId="1" applyFont="1" applyFill="1" applyBorder="1"/>
    <xf numFmtId="0" fontId="4" fillId="0" borderId="1" xfId="0" applyFont="1" applyFill="1" applyBorder="1"/>
    <xf numFmtId="167" fontId="2" fillId="0" borderId="1" xfId="0" applyNumberFormat="1" applyFont="1" applyFill="1" applyBorder="1"/>
    <xf numFmtId="43" fontId="2" fillId="0" borderId="1" xfId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43" fontId="4" fillId="0" borderId="1" xfId="1" applyFont="1" applyFill="1" applyBorder="1"/>
    <xf numFmtId="0" fontId="2" fillId="0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vertical="center" wrapText="1"/>
    </xf>
    <xf numFmtId="43" fontId="2" fillId="0" borderId="1" xfId="1" applyFont="1" applyFill="1" applyBorder="1" applyAlignment="1">
      <alignment horizontal="right" vertical="center" wrapText="1"/>
    </xf>
    <xf numFmtId="165" fontId="2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2" fillId="0" borderId="1" xfId="0" applyFont="1" applyFill="1" applyBorder="1" applyAlignment="1">
      <alignment vertical="center" wrapText="1"/>
    </xf>
    <xf numFmtId="43" fontId="2" fillId="0" borderId="1" xfId="1" applyFont="1" applyFill="1" applyBorder="1" applyAlignment="1">
      <alignment horizontal="center" vertical="center" wrapText="1"/>
    </xf>
    <xf numFmtId="0" fontId="3" fillId="0" borderId="1" xfId="0" applyFont="1" applyFill="1" applyBorder="1"/>
    <xf numFmtId="164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/>
    <xf numFmtId="43" fontId="2" fillId="0" borderId="0" xfId="1" applyFont="1" applyFill="1"/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166" fontId="2" fillId="0" borderId="1" xfId="1" applyNumberFormat="1" applyFont="1" applyFill="1" applyBorder="1"/>
    <xf numFmtId="0" fontId="4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wrapText="1"/>
    </xf>
    <xf numFmtId="43" fontId="2" fillId="0" borderId="1" xfId="1" applyFont="1" applyFill="1" applyBorder="1" applyAlignment="1">
      <alignment wrapText="1"/>
    </xf>
    <xf numFmtId="0" fontId="4" fillId="3" borderId="1" xfId="0" applyFont="1" applyFill="1" applyBorder="1"/>
    <xf numFmtId="0" fontId="2" fillId="3" borderId="1" xfId="0" applyFont="1" applyFill="1" applyBorder="1"/>
    <xf numFmtId="167" fontId="2" fillId="3" borderId="1" xfId="0" applyNumberFormat="1" applyFont="1" applyFill="1" applyBorder="1"/>
    <xf numFmtId="43" fontId="2" fillId="3" borderId="1" xfId="1" applyFont="1" applyFill="1" applyBorder="1"/>
    <xf numFmtId="0" fontId="4" fillId="4" borderId="1" xfId="0" applyFont="1" applyFill="1" applyBorder="1"/>
    <xf numFmtId="0" fontId="2" fillId="4" borderId="1" xfId="0" applyFont="1" applyFill="1" applyBorder="1"/>
    <xf numFmtId="166" fontId="2" fillId="4" borderId="1" xfId="1" applyNumberFormat="1" applyFont="1" applyFill="1" applyBorder="1"/>
    <xf numFmtId="43" fontId="2" fillId="4" borderId="1" xfId="1" applyFont="1" applyFill="1" applyBorder="1"/>
    <xf numFmtId="165" fontId="2" fillId="4" borderId="1" xfId="0" applyNumberFormat="1" applyFont="1" applyFill="1" applyBorder="1" applyAlignment="1">
      <alignment horizontal="left" vertical="center" wrapText="1"/>
    </xf>
    <xf numFmtId="167" fontId="2" fillId="4" borderId="1" xfId="0" applyNumberFormat="1" applyFont="1" applyFill="1" applyBorder="1"/>
    <xf numFmtId="0" fontId="4" fillId="4" borderId="1" xfId="0" applyFont="1" applyFill="1" applyBorder="1" applyAlignment="1">
      <alignment horizontal="left"/>
    </xf>
    <xf numFmtId="0" fontId="0" fillId="4" borderId="1" xfId="0" applyFont="1" applyFill="1" applyBorder="1"/>
    <xf numFmtId="43" fontId="4" fillId="4" borderId="1" xfId="1" applyFont="1" applyFill="1" applyBorder="1"/>
    <xf numFmtId="0" fontId="0" fillId="4" borderId="0" xfId="0" applyFont="1" applyFill="1"/>
    <xf numFmtId="0" fontId="2" fillId="4" borderId="0" xfId="0" applyFont="1" applyFill="1"/>
    <xf numFmtId="43" fontId="2" fillId="4" borderId="0" xfId="1" applyFont="1" applyFill="1"/>
    <xf numFmtId="0" fontId="2" fillId="4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38"/>
  <sheetViews>
    <sheetView tabSelected="1" topLeftCell="D1" workbookViewId="0">
      <selection activeCell="K55" sqref="K55"/>
    </sheetView>
  </sheetViews>
  <sheetFormatPr defaultColWidth="8.77734375" defaultRowHeight="10.199999999999999" x14ac:dyDescent="0.2"/>
  <cols>
    <col min="1" max="1" width="19.5546875" style="18" customWidth="1"/>
    <col min="2" max="2" width="19.77734375" style="18" customWidth="1"/>
    <col min="3" max="3" width="31.5546875" style="18" customWidth="1"/>
    <col min="4" max="4" width="19.6640625" style="18" customWidth="1"/>
    <col min="5" max="5" width="34.21875" style="18" customWidth="1"/>
    <col min="6" max="6" width="19.5546875" style="18" customWidth="1"/>
    <col min="7" max="7" width="0.33203125" style="18" hidden="1" customWidth="1"/>
    <col min="8" max="8" width="8.77734375" style="18"/>
    <col min="9" max="9" width="14.77734375" style="19" customWidth="1"/>
    <col min="10" max="10" width="14.21875" style="19" customWidth="1"/>
    <col min="11" max="11" width="20.88671875" style="19" customWidth="1"/>
    <col min="12" max="12" width="18.21875" style="20" customWidth="1"/>
    <col min="13" max="13" width="8.77734375" style="18" customWidth="1"/>
    <col min="14" max="16384" width="8.77734375" style="18"/>
  </cols>
  <sheetData>
    <row r="1" spans="1:19" s="2" customFormat="1" ht="100.2" customHeight="1" x14ac:dyDescent="0.2">
      <c r="A1" s="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224</v>
      </c>
      <c r="G1" s="7" t="s">
        <v>5</v>
      </c>
      <c r="H1" s="14" t="s">
        <v>6</v>
      </c>
      <c r="I1" s="15" t="s">
        <v>7</v>
      </c>
      <c r="J1" s="15" t="s">
        <v>8</v>
      </c>
      <c r="K1" s="15" t="s">
        <v>9</v>
      </c>
      <c r="L1" s="9" t="s">
        <v>10</v>
      </c>
      <c r="M1" s="3"/>
    </row>
    <row r="2" spans="1:19" s="2" customFormat="1" hidden="1" x14ac:dyDescent="0.2">
      <c r="B2" s="16" t="s">
        <v>11</v>
      </c>
      <c r="C2" s="16"/>
      <c r="D2" s="7"/>
      <c r="E2" s="7"/>
      <c r="F2" s="7"/>
      <c r="G2" s="7"/>
      <c r="H2" s="14"/>
      <c r="I2" s="15" t="s">
        <v>12</v>
      </c>
      <c r="J2" s="15"/>
      <c r="K2" s="15"/>
      <c r="L2" s="9"/>
      <c r="M2" s="3"/>
    </row>
    <row r="3" spans="1:19" s="2" customFormat="1" ht="22.2" hidden="1" customHeight="1" x14ac:dyDescent="0.2">
      <c r="A3" s="2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/>
      <c r="G3" s="9" t="s">
        <v>18</v>
      </c>
      <c r="H3" s="10">
        <v>1</v>
      </c>
      <c r="I3" s="3">
        <v>35000</v>
      </c>
      <c r="J3" s="3">
        <f>H3*I3</f>
        <v>35000</v>
      </c>
      <c r="K3" s="11">
        <f>+J3*130.5</f>
        <v>4567500</v>
      </c>
      <c r="L3" s="12" t="s">
        <v>19</v>
      </c>
      <c r="M3" s="3"/>
    </row>
    <row r="4" spans="1:19" s="2" customFormat="1" hidden="1" x14ac:dyDescent="0.2">
      <c r="A4" s="2" t="s">
        <v>13</v>
      </c>
      <c r="B4" s="2" t="s">
        <v>14</v>
      </c>
      <c r="C4" s="9" t="s">
        <v>15</v>
      </c>
      <c r="D4" s="2" t="s">
        <v>21</v>
      </c>
      <c r="E4" s="2" t="s">
        <v>211</v>
      </c>
      <c r="H4" s="10">
        <v>1</v>
      </c>
      <c r="I4" s="3">
        <f>300000+35000</f>
        <v>335000</v>
      </c>
      <c r="J4" s="3">
        <f t="shared" ref="J4:J32" si="0">H4*I4</f>
        <v>335000</v>
      </c>
      <c r="K4" s="11">
        <f t="shared" ref="K4:K32" si="1">+J4*130.5</f>
        <v>43717500</v>
      </c>
      <c r="L4" s="12" t="s">
        <v>19</v>
      </c>
      <c r="M4" s="3"/>
    </row>
    <row r="5" spans="1:19" s="2" customFormat="1" hidden="1" x14ac:dyDescent="0.2">
      <c r="A5" s="2" t="s">
        <v>13</v>
      </c>
      <c r="B5" s="2" t="s">
        <v>14</v>
      </c>
      <c r="C5" s="2" t="s">
        <v>15</v>
      </c>
      <c r="D5" s="2" t="s">
        <v>21</v>
      </c>
      <c r="E5" s="2" t="s">
        <v>257</v>
      </c>
      <c r="G5" s="2">
        <v>1</v>
      </c>
      <c r="H5" s="10">
        <v>1</v>
      </c>
      <c r="I5" s="3">
        <v>100000</v>
      </c>
      <c r="J5" s="3">
        <f t="shared" si="0"/>
        <v>100000</v>
      </c>
      <c r="K5" s="11">
        <f t="shared" si="1"/>
        <v>13050000</v>
      </c>
      <c r="L5" s="12" t="s">
        <v>19</v>
      </c>
      <c r="M5" s="3"/>
    </row>
    <row r="6" spans="1:19" s="2" customFormat="1" hidden="1" x14ac:dyDescent="0.2">
      <c r="A6" s="2" t="s">
        <v>13</v>
      </c>
      <c r="B6" s="9" t="s">
        <v>25</v>
      </c>
      <c r="C6" s="9" t="s">
        <v>15</v>
      </c>
      <c r="D6" s="9" t="s">
        <v>16</v>
      </c>
      <c r="E6" s="9" t="s">
        <v>26</v>
      </c>
      <c r="H6" s="10">
        <v>1</v>
      </c>
      <c r="I6" s="3">
        <v>35000</v>
      </c>
      <c r="J6" s="3">
        <f t="shared" si="0"/>
        <v>35000</v>
      </c>
      <c r="K6" s="11">
        <f t="shared" si="1"/>
        <v>4567500</v>
      </c>
      <c r="L6" s="12" t="s">
        <v>19</v>
      </c>
      <c r="M6" s="3"/>
    </row>
    <row r="7" spans="1:19" s="2" customFormat="1" ht="16.8" hidden="1" customHeight="1" x14ac:dyDescent="0.2">
      <c r="A7" s="2" t="s">
        <v>13</v>
      </c>
      <c r="B7" s="9" t="s">
        <v>25</v>
      </c>
      <c r="C7" s="9" t="s">
        <v>15</v>
      </c>
      <c r="D7" s="9" t="s">
        <v>27</v>
      </c>
      <c r="E7" s="9" t="s">
        <v>212</v>
      </c>
      <c r="F7" s="2" t="s">
        <v>213</v>
      </c>
      <c r="G7" s="9" t="s">
        <v>28</v>
      </c>
      <c r="H7" s="10">
        <v>1</v>
      </c>
      <c r="I7" s="3">
        <v>300000</v>
      </c>
      <c r="J7" s="3">
        <f t="shared" si="0"/>
        <v>300000</v>
      </c>
      <c r="K7" s="11">
        <f t="shared" si="1"/>
        <v>39150000</v>
      </c>
      <c r="L7" s="12" t="s">
        <v>209</v>
      </c>
    </row>
    <row r="8" spans="1:19" s="2" customFormat="1" hidden="1" x14ac:dyDescent="0.2">
      <c r="A8" s="2" t="s">
        <v>13</v>
      </c>
      <c r="B8" s="9" t="s">
        <v>25</v>
      </c>
      <c r="C8" s="9" t="s">
        <v>15</v>
      </c>
      <c r="D8" s="2" t="s">
        <v>27</v>
      </c>
      <c r="E8" s="2" t="s">
        <v>29</v>
      </c>
      <c r="F8" s="2" t="s">
        <v>213</v>
      </c>
      <c r="G8" s="2" t="s">
        <v>30</v>
      </c>
      <c r="H8" s="10">
        <v>1</v>
      </c>
      <c r="I8" s="3">
        <v>200000</v>
      </c>
      <c r="J8" s="3">
        <f t="shared" si="0"/>
        <v>200000</v>
      </c>
      <c r="K8" s="11">
        <f t="shared" si="1"/>
        <v>26100000</v>
      </c>
      <c r="L8" s="12" t="s">
        <v>209</v>
      </c>
    </row>
    <row r="9" spans="1:19" s="2" customFormat="1" hidden="1" x14ac:dyDescent="0.2">
      <c r="A9" s="2" t="s">
        <v>13</v>
      </c>
      <c r="B9" s="9" t="s">
        <v>25</v>
      </c>
      <c r="C9" s="9" t="s">
        <v>15</v>
      </c>
      <c r="D9" s="2" t="s">
        <v>27</v>
      </c>
      <c r="E9" s="2" t="s">
        <v>31</v>
      </c>
      <c r="F9" s="2" t="s">
        <v>213</v>
      </c>
      <c r="G9" s="2" t="s">
        <v>30</v>
      </c>
      <c r="H9" s="10">
        <v>1</v>
      </c>
      <c r="I9" s="3">
        <v>20000</v>
      </c>
      <c r="J9" s="3">
        <f t="shared" si="0"/>
        <v>20000</v>
      </c>
      <c r="K9" s="11">
        <f t="shared" si="1"/>
        <v>2610000</v>
      </c>
      <c r="L9" s="12" t="s">
        <v>210</v>
      </c>
    </row>
    <row r="10" spans="1:19" s="2" customFormat="1" ht="15" hidden="1" customHeight="1" x14ac:dyDescent="0.2">
      <c r="A10" s="2" t="s">
        <v>13</v>
      </c>
      <c r="B10" s="9" t="s">
        <v>32</v>
      </c>
      <c r="C10" s="9" t="s">
        <v>15</v>
      </c>
      <c r="D10" s="9" t="s">
        <v>23</v>
      </c>
      <c r="E10" s="9" t="s">
        <v>33</v>
      </c>
      <c r="F10" s="9" t="s">
        <v>34</v>
      </c>
      <c r="G10" s="9"/>
      <c r="H10" s="10">
        <v>4</v>
      </c>
      <c r="I10" s="3">
        <v>1000</v>
      </c>
      <c r="J10" s="3">
        <f t="shared" si="0"/>
        <v>4000</v>
      </c>
      <c r="K10" s="11">
        <f t="shared" si="1"/>
        <v>522000</v>
      </c>
      <c r="L10" s="12" t="s">
        <v>19</v>
      </c>
      <c r="M10" s="3"/>
    </row>
    <row r="11" spans="1:19" s="2" customFormat="1" ht="15" hidden="1" customHeight="1" x14ac:dyDescent="0.2">
      <c r="A11" s="2" t="s">
        <v>13</v>
      </c>
      <c r="B11" s="9" t="s">
        <v>32</v>
      </c>
      <c r="C11" s="9" t="s">
        <v>15</v>
      </c>
      <c r="D11" s="9" t="s">
        <v>21</v>
      </c>
      <c r="E11" s="9" t="s">
        <v>35</v>
      </c>
      <c r="F11" s="9" t="s">
        <v>214</v>
      </c>
      <c r="G11" s="9"/>
      <c r="H11" s="10">
        <v>1</v>
      </c>
      <c r="I11" s="3">
        <v>100000</v>
      </c>
      <c r="J11" s="3">
        <f t="shared" si="0"/>
        <v>100000</v>
      </c>
      <c r="K11" s="11">
        <f t="shared" si="1"/>
        <v>13050000</v>
      </c>
      <c r="L11" s="12" t="s">
        <v>19</v>
      </c>
      <c r="M11" s="3"/>
    </row>
    <row r="12" spans="1:19" s="2" customFormat="1" ht="15" hidden="1" customHeight="1" x14ac:dyDescent="0.2">
      <c r="A12" s="2" t="s">
        <v>13</v>
      </c>
      <c r="B12" s="9" t="s">
        <v>36</v>
      </c>
      <c r="C12" s="9" t="s">
        <v>37</v>
      </c>
      <c r="D12" s="9" t="s">
        <v>38</v>
      </c>
      <c r="E12" s="9" t="s">
        <v>39</v>
      </c>
      <c r="F12" s="9" t="s">
        <v>40</v>
      </c>
      <c r="G12" s="9" t="s">
        <v>41</v>
      </c>
      <c r="H12" s="10">
        <v>1</v>
      </c>
      <c r="I12" s="3">
        <v>10000</v>
      </c>
      <c r="J12" s="3">
        <f t="shared" si="0"/>
        <v>10000</v>
      </c>
      <c r="K12" s="11">
        <f>+J12*130.5</f>
        <v>1305000</v>
      </c>
      <c r="L12" s="12" t="s">
        <v>19</v>
      </c>
      <c r="M12" s="9"/>
      <c r="N12" s="9"/>
      <c r="O12" s="9"/>
      <c r="P12" s="10"/>
      <c r="Q12" s="17"/>
      <c r="R12" s="3"/>
      <c r="S12" s="3"/>
    </row>
    <row r="13" spans="1:19" s="2" customFormat="1" ht="15" hidden="1" customHeight="1" x14ac:dyDescent="0.2">
      <c r="A13" s="2" t="s">
        <v>13</v>
      </c>
      <c r="B13" s="9" t="s">
        <v>36</v>
      </c>
      <c r="C13" s="9" t="s">
        <v>37</v>
      </c>
      <c r="D13" s="9" t="s">
        <v>42</v>
      </c>
      <c r="E13" s="9" t="s">
        <v>200</v>
      </c>
      <c r="F13" s="9" t="s">
        <v>201</v>
      </c>
      <c r="G13" s="9"/>
      <c r="H13" s="10">
        <v>1</v>
      </c>
      <c r="I13" s="3">
        <v>1000</v>
      </c>
      <c r="J13" s="3">
        <f t="shared" si="0"/>
        <v>1000</v>
      </c>
      <c r="K13" s="11">
        <f t="shared" ref="K13:K15" si="2">+J13*130.5</f>
        <v>130500</v>
      </c>
      <c r="L13" s="12" t="s">
        <v>19</v>
      </c>
      <c r="M13" s="9"/>
      <c r="N13" s="9"/>
      <c r="O13" s="9"/>
      <c r="P13" s="10"/>
      <c r="Q13" s="17"/>
      <c r="R13" s="3"/>
      <c r="S13" s="3"/>
    </row>
    <row r="14" spans="1:19" s="2" customFormat="1" ht="15" hidden="1" customHeight="1" x14ac:dyDescent="0.2">
      <c r="A14" s="2" t="s">
        <v>13</v>
      </c>
      <c r="B14" s="9" t="s">
        <v>36</v>
      </c>
      <c r="C14" s="9" t="s">
        <v>37</v>
      </c>
      <c r="D14" s="9" t="s">
        <v>42</v>
      </c>
      <c r="E14" s="9" t="s">
        <v>202</v>
      </c>
      <c r="F14" s="9" t="s">
        <v>226</v>
      </c>
      <c r="G14" s="9" t="s">
        <v>203</v>
      </c>
      <c r="H14" s="10">
        <v>1</v>
      </c>
      <c r="I14" s="3">
        <v>15000</v>
      </c>
      <c r="J14" s="3">
        <f t="shared" si="0"/>
        <v>15000</v>
      </c>
      <c r="K14" s="11">
        <f t="shared" si="2"/>
        <v>1957500</v>
      </c>
      <c r="L14" s="12" t="s">
        <v>19</v>
      </c>
      <c r="M14" s="9"/>
      <c r="N14" s="9"/>
      <c r="O14" s="9"/>
      <c r="P14" s="10"/>
      <c r="Q14" s="17"/>
      <c r="R14" s="3"/>
      <c r="S14" s="3"/>
    </row>
    <row r="15" spans="1:19" s="2" customFormat="1" ht="15" hidden="1" customHeight="1" x14ac:dyDescent="0.2">
      <c r="A15" s="2" t="s">
        <v>13</v>
      </c>
      <c r="B15" s="9" t="s">
        <v>36</v>
      </c>
      <c r="C15" s="9" t="s">
        <v>37</v>
      </c>
      <c r="D15" s="9" t="s">
        <v>42</v>
      </c>
      <c r="E15" s="9" t="s">
        <v>204</v>
      </c>
      <c r="F15" s="9" t="s">
        <v>205</v>
      </c>
      <c r="G15" s="9"/>
      <c r="H15" s="10">
        <v>1</v>
      </c>
      <c r="I15" s="3">
        <v>5000</v>
      </c>
      <c r="J15" s="3">
        <f t="shared" si="0"/>
        <v>5000</v>
      </c>
      <c r="K15" s="11">
        <f t="shared" si="2"/>
        <v>652500</v>
      </c>
      <c r="L15" s="12" t="s">
        <v>19</v>
      </c>
      <c r="M15" s="9"/>
      <c r="N15" s="9"/>
      <c r="O15" s="9"/>
      <c r="P15" s="10"/>
      <c r="Q15" s="17"/>
      <c r="R15" s="3"/>
      <c r="S15" s="3"/>
    </row>
    <row r="16" spans="1:19" s="2" customFormat="1" ht="15" hidden="1" customHeight="1" x14ac:dyDescent="0.2">
      <c r="A16" s="2" t="s">
        <v>13</v>
      </c>
      <c r="B16" s="9" t="s">
        <v>36</v>
      </c>
      <c r="C16" s="9" t="s">
        <v>37</v>
      </c>
      <c r="D16" s="9" t="s">
        <v>42</v>
      </c>
      <c r="E16" s="9" t="s">
        <v>43</v>
      </c>
      <c r="F16" s="9" t="s">
        <v>192</v>
      </c>
      <c r="G16" s="9"/>
      <c r="H16" s="10">
        <v>3</v>
      </c>
      <c r="I16" s="3">
        <v>971</v>
      </c>
      <c r="J16" s="3">
        <f t="shared" si="0"/>
        <v>2913</v>
      </c>
      <c r="K16" s="11">
        <f t="shared" si="1"/>
        <v>380146.5</v>
      </c>
      <c r="L16" s="12" t="s">
        <v>19</v>
      </c>
      <c r="M16" s="9"/>
      <c r="N16" s="9"/>
      <c r="O16" s="9"/>
      <c r="P16" s="10"/>
      <c r="Q16" s="17"/>
      <c r="R16" s="3"/>
      <c r="S16" s="3"/>
    </row>
    <row r="17" spans="1:19" s="2" customFormat="1" ht="15" hidden="1" customHeight="1" x14ac:dyDescent="0.2">
      <c r="A17" s="2" t="s">
        <v>13</v>
      </c>
      <c r="B17" s="9" t="s">
        <v>36</v>
      </c>
      <c r="C17" s="9" t="s">
        <v>37</v>
      </c>
      <c r="D17" s="9" t="s">
        <v>42</v>
      </c>
      <c r="E17" s="9" t="s">
        <v>44</v>
      </c>
      <c r="F17" s="9" t="s">
        <v>45</v>
      </c>
      <c r="G17" s="9"/>
      <c r="H17" s="10">
        <v>1</v>
      </c>
      <c r="I17" s="3">
        <v>1000</v>
      </c>
      <c r="J17" s="3">
        <f t="shared" si="0"/>
        <v>1000</v>
      </c>
      <c r="K17" s="11">
        <f t="shared" si="1"/>
        <v>130500</v>
      </c>
      <c r="L17" s="12" t="s">
        <v>19</v>
      </c>
      <c r="M17" s="9"/>
      <c r="N17" s="9"/>
      <c r="O17" s="9"/>
      <c r="P17" s="10"/>
      <c r="Q17" s="17"/>
      <c r="R17" s="3"/>
      <c r="S17" s="3"/>
    </row>
    <row r="18" spans="1:19" s="2" customFormat="1" ht="15" hidden="1" customHeight="1" x14ac:dyDescent="0.2">
      <c r="A18" s="2" t="s">
        <v>13</v>
      </c>
      <c r="B18" s="9" t="s">
        <v>36</v>
      </c>
      <c r="C18" s="9" t="s">
        <v>37</v>
      </c>
      <c r="D18" s="9" t="s">
        <v>42</v>
      </c>
      <c r="E18" s="9" t="s">
        <v>216</v>
      </c>
      <c r="F18" s="9" t="s">
        <v>215</v>
      </c>
      <c r="G18" s="9"/>
      <c r="H18" s="10">
        <v>1</v>
      </c>
      <c r="I18" s="3">
        <v>45000</v>
      </c>
      <c r="J18" s="3">
        <f t="shared" si="0"/>
        <v>45000</v>
      </c>
      <c r="K18" s="11">
        <f t="shared" si="1"/>
        <v>5872500</v>
      </c>
      <c r="L18" s="12" t="s">
        <v>19</v>
      </c>
      <c r="M18" s="9"/>
      <c r="N18" s="9"/>
      <c r="O18" s="9"/>
      <c r="P18" s="10"/>
      <c r="Q18" s="17"/>
      <c r="R18" s="3"/>
      <c r="S18" s="3"/>
    </row>
    <row r="19" spans="1:19" s="2" customFormat="1" ht="15" hidden="1" customHeight="1" x14ac:dyDescent="0.2">
      <c r="A19" s="2" t="s">
        <v>13</v>
      </c>
      <c r="B19" s="9" t="s">
        <v>36</v>
      </c>
      <c r="C19" s="9" t="s">
        <v>37</v>
      </c>
      <c r="D19" s="9" t="s">
        <v>23</v>
      </c>
      <c r="E19" s="9" t="s">
        <v>47</v>
      </c>
      <c r="F19" s="9" t="s">
        <v>46</v>
      </c>
      <c r="G19" s="9"/>
      <c r="H19" s="10">
        <v>1</v>
      </c>
      <c r="I19" s="3">
        <v>50000</v>
      </c>
      <c r="J19" s="3">
        <f t="shared" si="0"/>
        <v>50000</v>
      </c>
      <c r="K19" s="11">
        <f t="shared" si="1"/>
        <v>6525000</v>
      </c>
      <c r="L19" s="12" t="s">
        <v>19</v>
      </c>
      <c r="M19" s="9"/>
      <c r="N19" s="9"/>
      <c r="O19" s="9"/>
      <c r="P19" s="10"/>
      <c r="Q19" s="17"/>
      <c r="R19" s="3"/>
      <c r="S19" s="3"/>
    </row>
    <row r="20" spans="1:19" s="2" customFormat="1" ht="15" hidden="1" customHeight="1" x14ac:dyDescent="0.2">
      <c r="A20" s="2" t="s">
        <v>13</v>
      </c>
      <c r="B20" s="9" t="s">
        <v>36</v>
      </c>
      <c r="C20" s="9" t="s">
        <v>37</v>
      </c>
      <c r="D20" s="9" t="s">
        <v>27</v>
      </c>
      <c r="E20" s="9" t="s">
        <v>48</v>
      </c>
      <c r="F20" s="9" t="s">
        <v>217</v>
      </c>
      <c r="G20" s="9"/>
      <c r="H20" s="10">
        <v>1</v>
      </c>
      <c r="I20" s="3">
        <v>15000</v>
      </c>
      <c r="J20" s="3">
        <f t="shared" si="0"/>
        <v>15000</v>
      </c>
      <c r="K20" s="11">
        <f t="shared" si="1"/>
        <v>1957500</v>
      </c>
      <c r="L20" s="12" t="s">
        <v>19</v>
      </c>
      <c r="M20" s="3"/>
    </row>
    <row r="21" spans="1:19" s="2" customFormat="1" ht="15" hidden="1" customHeight="1" x14ac:dyDescent="0.2">
      <c r="A21" s="2" t="s">
        <v>13</v>
      </c>
      <c r="B21" s="9" t="s">
        <v>36</v>
      </c>
      <c r="C21" s="9" t="s">
        <v>37</v>
      </c>
      <c r="D21" s="9" t="s">
        <v>23</v>
      </c>
      <c r="E21" s="9" t="s">
        <v>49</v>
      </c>
      <c r="F21" s="9" t="s">
        <v>50</v>
      </c>
      <c r="G21" s="9" t="s">
        <v>51</v>
      </c>
      <c r="H21" s="10">
        <v>1</v>
      </c>
      <c r="I21" s="3">
        <v>10000</v>
      </c>
      <c r="J21" s="3">
        <f t="shared" si="0"/>
        <v>10000</v>
      </c>
      <c r="K21" s="11">
        <f t="shared" si="1"/>
        <v>1305000</v>
      </c>
      <c r="L21" s="12" t="s">
        <v>19</v>
      </c>
      <c r="M21" s="3"/>
    </row>
    <row r="22" spans="1:19" s="2" customFormat="1" ht="15" hidden="1" customHeight="1" x14ac:dyDescent="0.2">
      <c r="A22" s="2" t="s">
        <v>13</v>
      </c>
      <c r="B22" s="9" t="s">
        <v>52</v>
      </c>
      <c r="C22" s="9"/>
      <c r="D22" s="9"/>
      <c r="E22" s="9"/>
      <c r="F22" s="9"/>
      <c r="G22" s="9"/>
      <c r="H22" s="10"/>
      <c r="I22" s="3"/>
      <c r="J22" s="3">
        <f t="shared" si="0"/>
        <v>0</v>
      </c>
      <c r="K22" s="11"/>
      <c r="L22" s="12"/>
      <c r="M22" s="3"/>
    </row>
    <row r="23" spans="1:19" s="2" customFormat="1" hidden="1" x14ac:dyDescent="0.2">
      <c r="A23" s="2" t="s">
        <v>13</v>
      </c>
      <c r="B23" s="9" t="s">
        <v>218</v>
      </c>
      <c r="C23" s="9" t="s">
        <v>15</v>
      </c>
      <c r="D23" s="9" t="s">
        <v>42</v>
      </c>
      <c r="E23" s="9" t="s">
        <v>54</v>
      </c>
      <c r="F23" s="9" t="s">
        <v>53</v>
      </c>
      <c r="G23" s="9"/>
      <c r="H23" s="10">
        <v>1</v>
      </c>
      <c r="I23" s="3">
        <v>30000</v>
      </c>
      <c r="J23" s="3">
        <f t="shared" si="0"/>
        <v>30000</v>
      </c>
      <c r="K23" s="11">
        <f t="shared" si="1"/>
        <v>3915000</v>
      </c>
      <c r="L23" s="12" t="s">
        <v>19</v>
      </c>
      <c r="M23" s="3"/>
    </row>
    <row r="24" spans="1:19" s="2" customFormat="1" hidden="1" x14ac:dyDescent="0.2">
      <c r="A24" s="2" t="s">
        <v>13</v>
      </c>
      <c r="B24" s="9" t="s">
        <v>218</v>
      </c>
      <c r="C24" s="9" t="s">
        <v>15</v>
      </c>
      <c r="D24" s="9" t="s">
        <v>20</v>
      </c>
      <c r="E24" s="9" t="s">
        <v>55</v>
      </c>
      <c r="F24" s="9" t="s">
        <v>53</v>
      </c>
      <c r="G24" s="9"/>
      <c r="H24" s="10">
        <v>1</v>
      </c>
      <c r="I24" s="3">
        <v>2000</v>
      </c>
      <c r="J24" s="3">
        <f t="shared" si="0"/>
        <v>2000</v>
      </c>
      <c r="K24" s="11">
        <f t="shared" si="1"/>
        <v>261000</v>
      </c>
      <c r="L24" s="12" t="s">
        <v>19</v>
      </c>
      <c r="M24" s="3"/>
    </row>
    <row r="25" spans="1:19" s="2" customFormat="1" hidden="1" x14ac:dyDescent="0.2">
      <c r="A25" s="2" t="s">
        <v>13</v>
      </c>
      <c r="B25" s="9" t="s">
        <v>218</v>
      </c>
      <c r="C25" s="9" t="s">
        <v>15</v>
      </c>
      <c r="D25" s="9" t="s">
        <v>23</v>
      </c>
      <c r="E25" s="9" t="s">
        <v>24</v>
      </c>
      <c r="F25" s="9" t="s">
        <v>53</v>
      </c>
      <c r="G25" s="9"/>
      <c r="H25" s="10">
        <v>1</v>
      </c>
      <c r="I25" s="3">
        <v>5000</v>
      </c>
      <c r="J25" s="3">
        <f t="shared" si="0"/>
        <v>5000</v>
      </c>
      <c r="K25" s="11">
        <f t="shared" si="1"/>
        <v>652500</v>
      </c>
      <c r="L25" s="12" t="s">
        <v>19</v>
      </c>
      <c r="M25" s="3"/>
    </row>
    <row r="26" spans="1:19" s="2" customFormat="1" hidden="1" x14ac:dyDescent="0.2">
      <c r="A26" s="2" t="s">
        <v>13</v>
      </c>
      <c r="B26" s="9" t="s">
        <v>218</v>
      </c>
      <c r="C26" s="9" t="s">
        <v>15</v>
      </c>
      <c r="D26" s="9" t="s">
        <v>38</v>
      </c>
      <c r="E26" s="9" t="s">
        <v>56</v>
      </c>
      <c r="F26" s="9" t="s">
        <v>53</v>
      </c>
      <c r="G26" s="9"/>
      <c r="H26" s="10">
        <v>1</v>
      </c>
      <c r="I26" s="3">
        <v>25000</v>
      </c>
      <c r="J26" s="3">
        <f t="shared" si="0"/>
        <v>25000</v>
      </c>
      <c r="K26" s="11">
        <f t="shared" si="1"/>
        <v>3262500</v>
      </c>
      <c r="L26" s="12" t="s">
        <v>19</v>
      </c>
      <c r="M26" s="3"/>
    </row>
    <row r="27" spans="1:19" s="2" customFormat="1" hidden="1" x14ac:dyDescent="0.2">
      <c r="A27" s="2" t="s">
        <v>13</v>
      </c>
      <c r="B27" s="9" t="s">
        <v>218</v>
      </c>
      <c r="C27" s="9" t="s">
        <v>15</v>
      </c>
      <c r="D27" s="9" t="s">
        <v>21</v>
      </c>
      <c r="E27" s="9" t="s">
        <v>220</v>
      </c>
      <c r="F27" s="9" t="s">
        <v>219</v>
      </c>
      <c r="G27" s="9"/>
      <c r="H27" s="10">
        <v>1</v>
      </c>
      <c r="I27" s="3">
        <v>100000</v>
      </c>
      <c r="J27" s="3">
        <f t="shared" si="0"/>
        <v>100000</v>
      </c>
      <c r="K27" s="11">
        <f t="shared" si="1"/>
        <v>13050000</v>
      </c>
      <c r="L27" s="12" t="s">
        <v>19</v>
      </c>
      <c r="M27" s="3"/>
    </row>
    <row r="28" spans="1:19" s="2" customFormat="1" ht="20.399999999999999" hidden="1" customHeight="1" x14ac:dyDescent="0.2">
      <c r="A28" s="2" t="s">
        <v>13</v>
      </c>
      <c r="B28" s="9" t="s">
        <v>221</v>
      </c>
      <c r="C28" s="9" t="s">
        <v>15</v>
      </c>
      <c r="D28" s="9" t="s">
        <v>46</v>
      </c>
      <c r="E28" s="9" t="s">
        <v>223</v>
      </c>
      <c r="F28" s="9" t="s">
        <v>222</v>
      </c>
      <c r="G28" s="9" t="s">
        <v>57</v>
      </c>
      <c r="H28" s="10">
        <v>1</v>
      </c>
      <c r="I28" s="3">
        <v>500000</v>
      </c>
      <c r="J28" s="3">
        <f t="shared" si="0"/>
        <v>500000</v>
      </c>
      <c r="K28" s="11">
        <f t="shared" si="1"/>
        <v>65250000</v>
      </c>
      <c r="L28" s="12" t="s">
        <v>19</v>
      </c>
      <c r="M28" s="3"/>
    </row>
    <row r="29" spans="1:19" s="2" customFormat="1" hidden="1" x14ac:dyDescent="0.2">
      <c r="A29" s="2" t="s">
        <v>13</v>
      </c>
      <c r="B29" s="9" t="s">
        <v>58</v>
      </c>
      <c r="C29" s="9" t="s">
        <v>15</v>
      </c>
      <c r="D29" s="9" t="s">
        <v>23</v>
      </c>
      <c r="E29" s="9" t="s">
        <v>59</v>
      </c>
      <c r="F29" s="9" t="s">
        <v>60</v>
      </c>
      <c r="G29" s="9"/>
      <c r="H29" s="10">
        <v>1</v>
      </c>
      <c r="I29" s="3">
        <v>100000</v>
      </c>
      <c r="J29" s="3">
        <f t="shared" si="0"/>
        <v>100000</v>
      </c>
      <c r="K29" s="11">
        <f t="shared" si="1"/>
        <v>13050000</v>
      </c>
      <c r="L29" s="12" t="s">
        <v>19</v>
      </c>
      <c r="M29" s="3"/>
    </row>
    <row r="30" spans="1:19" s="2" customFormat="1" ht="19.2" hidden="1" customHeight="1" x14ac:dyDescent="0.2">
      <c r="A30" s="2" t="s">
        <v>13</v>
      </c>
      <c r="B30" s="9" t="s">
        <v>58</v>
      </c>
      <c r="C30" s="9" t="s">
        <v>15</v>
      </c>
      <c r="D30" s="9" t="s">
        <v>27</v>
      </c>
      <c r="E30" s="9" t="s">
        <v>61</v>
      </c>
      <c r="F30" s="9" t="s">
        <v>62</v>
      </c>
      <c r="G30" s="9" t="s">
        <v>63</v>
      </c>
      <c r="H30" s="10">
        <v>1</v>
      </c>
      <c r="I30" s="3">
        <v>30000</v>
      </c>
      <c r="J30" s="3">
        <f t="shared" si="0"/>
        <v>30000</v>
      </c>
      <c r="K30" s="11">
        <f t="shared" si="1"/>
        <v>3915000</v>
      </c>
      <c r="L30" s="12" t="s">
        <v>19</v>
      </c>
      <c r="M30" s="3"/>
    </row>
    <row r="31" spans="1:19" s="2" customFormat="1" hidden="1" x14ac:dyDescent="0.2">
      <c r="A31" s="2" t="s">
        <v>13</v>
      </c>
      <c r="B31" s="9" t="s">
        <v>58</v>
      </c>
      <c r="C31" s="9" t="s">
        <v>15</v>
      </c>
      <c r="D31" s="9" t="s">
        <v>64</v>
      </c>
      <c r="E31" s="9" t="s">
        <v>65</v>
      </c>
      <c r="F31" s="9" t="s">
        <v>66</v>
      </c>
      <c r="G31" s="9"/>
      <c r="H31" s="10">
        <v>1</v>
      </c>
      <c r="I31" s="3">
        <v>100000</v>
      </c>
      <c r="J31" s="3">
        <f t="shared" si="0"/>
        <v>100000</v>
      </c>
      <c r="K31" s="11">
        <f t="shared" si="1"/>
        <v>13050000</v>
      </c>
      <c r="L31" s="12" t="s">
        <v>19</v>
      </c>
      <c r="M31" s="3"/>
    </row>
    <row r="32" spans="1:19" s="2" customFormat="1" hidden="1" x14ac:dyDescent="0.2">
      <c r="A32" s="2" t="s">
        <v>13</v>
      </c>
      <c r="B32" s="9" t="s">
        <v>58</v>
      </c>
      <c r="C32" s="9" t="s">
        <v>15</v>
      </c>
      <c r="D32" s="2" t="s">
        <v>21</v>
      </c>
      <c r="E32" s="2" t="s">
        <v>225</v>
      </c>
      <c r="F32" s="2" t="s">
        <v>225</v>
      </c>
      <c r="H32" s="2">
        <v>1</v>
      </c>
      <c r="I32" s="3">
        <v>425000</v>
      </c>
      <c r="J32" s="3">
        <f t="shared" si="0"/>
        <v>425000</v>
      </c>
      <c r="K32" s="11">
        <f t="shared" si="1"/>
        <v>55462500</v>
      </c>
      <c r="L32" s="12" t="s">
        <v>67</v>
      </c>
    </row>
    <row r="33" spans="1:12" s="2" customFormat="1" x14ac:dyDescent="0.2">
      <c r="A33" s="2" t="s">
        <v>69</v>
      </c>
      <c r="B33" s="2" t="s">
        <v>70</v>
      </c>
      <c r="C33" s="2" t="s">
        <v>68</v>
      </c>
      <c r="D33" s="2" t="s">
        <v>16</v>
      </c>
      <c r="E33" s="2" t="s">
        <v>71</v>
      </c>
      <c r="F33" s="2" t="s">
        <v>72</v>
      </c>
      <c r="G33" s="2" t="str">
        <f t="shared" ref="G33:G40" si="3">+F33</f>
        <v>Deputy director</v>
      </c>
      <c r="H33" s="2">
        <v>1</v>
      </c>
      <c r="I33" s="3">
        <v>35000</v>
      </c>
      <c r="J33" s="3">
        <f>+I33*H33</f>
        <v>35000</v>
      </c>
      <c r="K33" s="3">
        <f>+J33*130.5</f>
        <v>4567500</v>
      </c>
      <c r="L33" s="12" t="s">
        <v>19</v>
      </c>
    </row>
    <row r="34" spans="1:12" s="2" customFormat="1" hidden="1" x14ac:dyDescent="0.2">
      <c r="I34" s="3"/>
      <c r="J34" s="3"/>
      <c r="K34" s="3"/>
      <c r="L34" s="12"/>
    </row>
    <row r="35" spans="1:12" s="2" customFormat="1" x14ac:dyDescent="0.2">
      <c r="A35" s="2" t="s">
        <v>69</v>
      </c>
      <c r="B35" s="2" t="s">
        <v>70</v>
      </c>
      <c r="C35" s="2" t="s">
        <v>68</v>
      </c>
      <c r="D35" s="2" t="s">
        <v>27</v>
      </c>
      <c r="E35" s="2" t="s">
        <v>73</v>
      </c>
      <c r="F35" s="2" t="s">
        <v>250</v>
      </c>
      <c r="G35" s="2" t="str">
        <f t="shared" si="3"/>
        <v>Initial works for new water works</v>
      </c>
      <c r="H35" s="2">
        <v>1</v>
      </c>
      <c r="I35" s="3">
        <v>100000</v>
      </c>
      <c r="J35" s="3">
        <f t="shared" ref="J35:J67" si="4">+I35*H35</f>
        <v>100000</v>
      </c>
      <c r="K35" s="3">
        <f t="shared" ref="K35:K67" si="5">+J35*130.5</f>
        <v>13050000</v>
      </c>
      <c r="L35" s="12" t="s">
        <v>67</v>
      </c>
    </row>
    <row r="36" spans="1:12" s="2" customFormat="1" x14ac:dyDescent="0.2">
      <c r="A36" s="2" t="s">
        <v>69</v>
      </c>
      <c r="B36" s="2" t="s">
        <v>70</v>
      </c>
      <c r="C36" s="2" t="s">
        <v>68</v>
      </c>
      <c r="D36" s="2" t="s">
        <v>27</v>
      </c>
      <c r="E36" s="2" t="s">
        <v>252</v>
      </c>
      <c r="F36" s="2" t="s">
        <v>251</v>
      </c>
      <c r="G36" s="2" t="str">
        <f t="shared" si="3"/>
        <v>expansion of CBD</v>
      </c>
      <c r="H36" s="2">
        <v>1</v>
      </c>
      <c r="I36" s="3">
        <v>50000</v>
      </c>
      <c r="J36" s="3">
        <f t="shared" si="4"/>
        <v>50000</v>
      </c>
      <c r="K36" s="3">
        <f t="shared" si="5"/>
        <v>6525000</v>
      </c>
      <c r="L36" s="12" t="s">
        <v>19</v>
      </c>
    </row>
    <row r="37" spans="1:12" s="31" customFormat="1" hidden="1" x14ac:dyDescent="0.2">
      <c r="A37" s="31" t="s">
        <v>111</v>
      </c>
      <c r="B37" s="31" t="s">
        <v>70</v>
      </c>
      <c r="C37" s="31" t="s">
        <v>68</v>
      </c>
      <c r="D37" s="31" t="s">
        <v>64</v>
      </c>
      <c r="E37" s="31" t="s">
        <v>74</v>
      </c>
      <c r="F37" s="31" t="str">
        <f>+B37</f>
        <v>City Engineer Admin</v>
      </c>
      <c r="G37" s="2" t="str">
        <f t="shared" si="3"/>
        <v>City Engineer Admin</v>
      </c>
      <c r="H37" s="31">
        <v>1</v>
      </c>
      <c r="I37" s="33">
        <v>30000</v>
      </c>
      <c r="J37" s="33">
        <f t="shared" si="4"/>
        <v>30000</v>
      </c>
      <c r="K37" s="33">
        <f t="shared" si="5"/>
        <v>3915000</v>
      </c>
      <c r="L37" s="34" t="s">
        <v>19</v>
      </c>
    </row>
    <row r="38" spans="1:12" s="31" customFormat="1" x14ac:dyDescent="0.2">
      <c r="A38" s="31" t="s">
        <v>69</v>
      </c>
      <c r="B38" s="31" t="s">
        <v>75</v>
      </c>
      <c r="C38" s="31" t="s">
        <v>96</v>
      </c>
      <c r="D38" s="31" t="s">
        <v>27</v>
      </c>
      <c r="E38" s="31" t="s">
        <v>76</v>
      </c>
      <c r="G38" s="2">
        <f t="shared" si="3"/>
        <v>0</v>
      </c>
      <c r="H38" s="31">
        <v>200</v>
      </c>
      <c r="I38" s="33">
        <v>2000</v>
      </c>
      <c r="J38" s="33">
        <f t="shared" si="4"/>
        <v>400000</v>
      </c>
      <c r="K38" s="33">
        <f t="shared" si="5"/>
        <v>52200000</v>
      </c>
      <c r="L38" s="34" t="s">
        <v>19</v>
      </c>
    </row>
    <row r="39" spans="1:12" s="31" customFormat="1" x14ac:dyDescent="0.2">
      <c r="A39" s="30" t="s">
        <v>69</v>
      </c>
      <c r="B39" s="31" t="s">
        <v>164</v>
      </c>
      <c r="C39" s="31" t="s">
        <v>96</v>
      </c>
      <c r="D39" s="31" t="s">
        <v>165</v>
      </c>
      <c r="E39" s="31" t="s">
        <v>166</v>
      </c>
      <c r="F39" s="35" t="s">
        <v>229</v>
      </c>
      <c r="G39" s="1">
        <v>1</v>
      </c>
      <c r="H39" s="33">
        <v>1</v>
      </c>
      <c r="I39" s="33">
        <v>155000</v>
      </c>
      <c r="J39" s="33">
        <f t="shared" si="4"/>
        <v>155000</v>
      </c>
      <c r="K39" s="33">
        <f t="shared" ref="K39" si="6">+J39*130.5</f>
        <v>20227500</v>
      </c>
      <c r="L39" s="34" t="s">
        <v>67</v>
      </c>
    </row>
    <row r="40" spans="1:12" s="31" customFormat="1" x14ac:dyDescent="0.2">
      <c r="A40" s="31" t="s">
        <v>69</v>
      </c>
      <c r="B40" s="31" t="s">
        <v>75</v>
      </c>
      <c r="C40" s="31" t="s">
        <v>96</v>
      </c>
      <c r="D40" s="31" t="s">
        <v>27</v>
      </c>
      <c r="E40" s="31" t="s">
        <v>77</v>
      </c>
      <c r="F40" s="31" t="str">
        <f t="shared" ref="F40" si="7">+B40</f>
        <v>Electricity Jobbing</v>
      </c>
      <c r="G40" s="2" t="str">
        <f t="shared" si="3"/>
        <v>Electricity Jobbing</v>
      </c>
      <c r="H40" s="31">
        <v>8</v>
      </c>
      <c r="I40" s="33">
        <v>12000</v>
      </c>
      <c r="J40" s="33">
        <f t="shared" si="4"/>
        <v>96000</v>
      </c>
      <c r="K40" s="33">
        <f t="shared" si="5"/>
        <v>12528000</v>
      </c>
      <c r="L40" s="34" t="s">
        <v>19</v>
      </c>
    </row>
    <row r="41" spans="1:12" s="2" customFormat="1" x14ac:dyDescent="0.2">
      <c r="A41" s="2" t="s">
        <v>69</v>
      </c>
      <c r="B41" s="2" t="s">
        <v>78</v>
      </c>
      <c r="C41" s="2" t="s">
        <v>79</v>
      </c>
      <c r="D41" s="2" t="s">
        <v>27</v>
      </c>
      <c r="E41" s="2" t="s">
        <v>80</v>
      </c>
      <c r="F41" s="2" t="str">
        <f>+B41</f>
        <v>Sewerage works</v>
      </c>
      <c r="G41" s="2" t="str">
        <f>+F41</f>
        <v>Sewerage works</v>
      </c>
      <c r="H41" s="2">
        <v>2</v>
      </c>
      <c r="I41" s="3">
        <v>40000</v>
      </c>
      <c r="J41" s="3">
        <f t="shared" si="4"/>
        <v>80000</v>
      </c>
      <c r="K41" s="3">
        <f>+J41*130.5</f>
        <v>10440000</v>
      </c>
      <c r="L41" s="12" t="s">
        <v>19</v>
      </c>
    </row>
    <row r="42" spans="1:12" s="2" customFormat="1" x14ac:dyDescent="0.2">
      <c r="A42" s="2" t="s">
        <v>69</v>
      </c>
      <c r="B42" s="2" t="s">
        <v>78</v>
      </c>
      <c r="C42" s="2" t="s">
        <v>79</v>
      </c>
      <c r="D42" s="2" t="s">
        <v>27</v>
      </c>
      <c r="E42" s="2" t="s">
        <v>81</v>
      </c>
      <c r="F42" s="2" t="str">
        <f>+B42</f>
        <v>Sewerage works</v>
      </c>
      <c r="G42" s="2" t="str">
        <f>+F42</f>
        <v>Sewerage works</v>
      </c>
      <c r="H42" s="2">
        <v>1</v>
      </c>
      <c r="I42" s="3">
        <v>75000</v>
      </c>
      <c r="J42" s="3">
        <f t="shared" si="4"/>
        <v>75000</v>
      </c>
      <c r="K42" s="3">
        <f t="shared" si="5"/>
        <v>9787500</v>
      </c>
      <c r="L42" s="12" t="s">
        <v>19</v>
      </c>
    </row>
    <row r="43" spans="1:12" s="2" customFormat="1" x14ac:dyDescent="0.2">
      <c r="A43" s="2" t="s">
        <v>69</v>
      </c>
      <c r="B43" s="2" t="s">
        <v>78</v>
      </c>
      <c r="C43" s="2" t="s">
        <v>79</v>
      </c>
      <c r="D43" s="2" t="s">
        <v>27</v>
      </c>
      <c r="E43" s="2" t="s">
        <v>82</v>
      </c>
      <c r="F43" s="2" t="str">
        <f t="shared" ref="F43:F45" si="8">+B43</f>
        <v>Sewerage works</v>
      </c>
      <c r="G43" s="2" t="str">
        <f t="shared" ref="G43:G45" si="9">+F43</f>
        <v>Sewerage works</v>
      </c>
      <c r="H43" s="2">
        <v>4</v>
      </c>
      <c r="I43" s="3">
        <v>10000</v>
      </c>
      <c r="J43" s="3">
        <f t="shared" si="4"/>
        <v>40000</v>
      </c>
      <c r="K43" s="3">
        <f t="shared" si="5"/>
        <v>5220000</v>
      </c>
      <c r="L43" s="12" t="s">
        <v>19</v>
      </c>
    </row>
    <row r="44" spans="1:12" s="31" customFormat="1" x14ac:dyDescent="0.2">
      <c r="A44" s="31" t="s">
        <v>69</v>
      </c>
      <c r="B44" s="31" t="s">
        <v>78</v>
      </c>
      <c r="C44" s="31" t="s">
        <v>79</v>
      </c>
      <c r="D44" s="31" t="s">
        <v>27</v>
      </c>
      <c r="E44" s="31" t="s">
        <v>273</v>
      </c>
      <c r="F44" s="31" t="str">
        <f t="shared" ref="F44" si="10">+B44</f>
        <v>Sewerage works</v>
      </c>
      <c r="G44" s="2"/>
      <c r="H44" s="31">
        <v>1</v>
      </c>
      <c r="I44" s="33">
        <v>426311.23</v>
      </c>
      <c r="J44" s="33">
        <f t="shared" ref="J44" si="11">+I44*H44</f>
        <v>426311.23</v>
      </c>
      <c r="K44" s="33">
        <f t="shared" si="5"/>
        <v>55633615.515000001</v>
      </c>
      <c r="L44" s="34" t="s">
        <v>67</v>
      </c>
    </row>
    <row r="45" spans="1:12" s="2" customFormat="1" x14ac:dyDescent="0.2">
      <c r="A45" s="2" t="s">
        <v>69</v>
      </c>
      <c r="B45" s="2" t="s">
        <v>78</v>
      </c>
      <c r="C45" s="2" t="s">
        <v>79</v>
      </c>
      <c r="D45" s="2" t="s">
        <v>27</v>
      </c>
      <c r="E45" s="2" t="s">
        <v>83</v>
      </c>
      <c r="F45" s="2" t="str">
        <f t="shared" si="8"/>
        <v>Sewerage works</v>
      </c>
      <c r="G45" s="2" t="str">
        <f t="shared" si="9"/>
        <v>Sewerage works</v>
      </c>
      <c r="H45" s="2">
        <v>6</v>
      </c>
      <c r="I45" s="3">
        <v>10000</v>
      </c>
      <c r="J45" s="3">
        <f t="shared" si="4"/>
        <v>60000</v>
      </c>
      <c r="K45" s="3">
        <f t="shared" si="5"/>
        <v>7830000</v>
      </c>
      <c r="L45" s="12" t="s">
        <v>19</v>
      </c>
    </row>
    <row r="46" spans="1:12" s="2" customFormat="1" x14ac:dyDescent="0.2">
      <c r="A46" s="2" t="s">
        <v>69</v>
      </c>
      <c r="B46" s="2" t="s">
        <v>84</v>
      </c>
      <c r="C46" s="2" t="s">
        <v>79</v>
      </c>
      <c r="D46" s="2" t="s">
        <v>27</v>
      </c>
      <c r="E46" s="2" t="s">
        <v>85</v>
      </c>
      <c r="F46" s="2" t="str">
        <f>+B46</f>
        <v xml:space="preserve"> Sewerage Works</v>
      </c>
      <c r="G46" s="2" t="str">
        <f>+F46</f>
        <v xml:space="preserve"> Sewerage Works</v>
      </c>
      <c r="H46" s="2">
        <v>1</v>
      </c>
      <c r="I46" s="3">
        <v>118000</v>
      </c>
      <c r="J46" s="3">
        <f t="shared" si="4"/>
        <v>118000</v>
      </c>
      <c r="K46" s="3">
        <f>+J46*130.5</f>
        <v>15399000</v>
      </c>
      <c r="L46" s="12" t="s">
        <v>19</v>
      </c>
    </row>
    <row r="47" spans="1:12" s="2" customFormat="1" x14ac:dyDescent="0.2">
      <c r="A47" s="2" t="s">
        <v>69</v>
      </c>
      <c r="B47" s="2" t="s">
        <v>86</v>
      </c>
      <c r="C47" s="2" t="s">
        <v>79</v>
      </c>
      <c r="D47" s="2" t="s">
        <v>27</v>
      </c>
      <c r="E47" s="2" t="s">
        <v>87</v>
      </c>
      <c r="F47" s="2" t="str">
        <f>+B47</f>
        <v>Water Account</v>
      </c>
      <c r="G47" s="2" t="str">
        <f>+F47</f>
        <v>Water Account</v>
      </c>
      <c r="H47" s="2">
        <v>1</v>
      </c>
      <c r="I47" s="3">
        <v>70000</v>
      </c>
      <c r="J47" s="3">
        <f t="shared" si="4"/>
        <v>70000</v>
      </c>
      <c r="K47" s="3">
        <f>+J47*130.5</f>
        <v>9135000</v>
      </c>
      <c r="L47" s="12" t="s">
        <v>19</v>
      </c>
    </row>
    <row r="48" spans="1:12" x14ac:dyDescent="0.2">
      <c r="A48" s="2" t="s">
        <v>69</v>
      </c>
      <c r="B48" s="2" t="s">
        <v>88</v>
      </c>
      <c r="C48" s="2" t="s">
        <v>68</v>
      </c>
      <c r="D48" s="2" t="s">
        <v>89</v>
      </c>
      <c r="E48" s="2" t="s">
        <v>253</v>
      </c>
      <c r="F48" s="2" t="s">
        <v>254</v>
      </c>
      <c r="G48" s="2"/>
      <c r="H48" s="2">
        <v>1</v>
      </c>
      <c r="I48" s="3">
        <v>21700</v>
      </c>
      <c r="J48" s="3">
        <f t="shared" si="4"/>
        <v>21700</v>
      </c>
      <c r="K48" s="3">
        <f t="shared" si="5"/>
        <v>2831850</v>
      </c>
      <c r="L48" s="12" t="s">
        <v>19</v>
      </c>
    </row>
    <row r="49" spans="1:12" s="2" customFormat="1" x14ac:dyDescent="0.2">
      <c r="A49" s="2" t="s">
        <v>69</v>
      </c>
      <c r="B49" s="2" t="s">
        <v>90</v>
      </c>
      <c r="C49" s="2" t="s">
        <v>79</v>
      </c>
      <c r="D49" s="2" t="s">
        <v>38</v>
      </c>
      <c r="E49" s="2" t="s">
        <v>91</v>
      </c>
      <c r="F49" s="2" t="str">
        <f>+B49</f>
        <v>Odzani Water Works</v>
      </c>
      <c r="G49" s="2" t="str">
        <f>+F49</f>
        <v>Odzani Water Works</v>
      </c>
      <c r="H49" s="2">
        <v>2</v>
      </c>
      <c r="I49" s="3">
        <v>2000</v>
      </c>
      <c r="J49" s="3">
        <f t="shared" si="4"/>
        <v>4000</v>
      </c>
      <c r="K49" s="3">
        <f t="shared" si="5"/>
        <v>522000</v>
      </c>
      <c r="L49" s="12" t="s">
        <v>19</v>
      </c>
    </row>
    <row r="50" spans="1:12" s="2" customFormat="1" x14ac:dyDescent="0.2">
      <c r="A50" s="2" t="s">
        <v>69</v>
      </c>
      <c r="B50" s="2" t="s">
        <v>90</v>
      </c>
      <c r="C50" s="2" t="s">
        <v>79</v>
      </c>
      <c r="D50" s="2" t="s">
        <v>27</v>
      </c>
      <c r="E50" s="2" t="s">
        <v>92</v>
      </c>
      <c r="F50" s="2" t="str">
        <f t="shared" ref="F50:F67" si="12">+B50</f>
        <v>Odzani Water Works</v>
      </c>
      <c r="G50" s="2" t="str">
        <f t="shared" ref="G50:G67" si="13">+F50</f>
        <v>Odzani Water Works</v>
      </c>
      <c r="H50" s="2">
        <v>4</v>
      </c>
      <c r="I50" s="3">
        <v>500</v>
      </c>
      <c r="J50" s="3">
        <f t="shared" si="4"/>
        <v>2000</v>
      </c>
      <c r="K50" s="3">
        <f t="shared" si="5"/>
        <v>261000</v>
      </c>
      <c r="L50" s="12" t="s">
        <v>19</v>
      </c>
    </row>
    <row r="51" spans="1:12" x14ac:dyDescent="0.2">
      <c r="A51" s="2" t="s">
        <v>69</v>
      </c>
      <c r="B51" s="2" t="s">
        <v>90</v>
      </c>
      <c r="C51" s="2" t="s">
        <v>79</v>
      </c>
      <c r="D51" s="2" t="s">
        <v>16</v>
      </c>
      <c r="E51" s="2" t="s">
        <v>93</v>
      </c>
      <c r="F51" s="2" t="str">
        <f t="shared" si="12"/>
        <v>Odzani Water Works</v>
      </c>
      <c r="G51" s="2" t="str">
        <f t="shared" si="13"/>
        <v>Odzani Water Works</v>
      </c>
      <c r="H51" s="2">
        <v>1</v>
      </c>
      <c r="I51" s="3">
        <v>60000</v>
      </c>
      <c r="J51" s="3">
        <f t="shared" si="4"/>
        <v>60000</v>
      </c>
      <c r="K51" s="3">
        <f t="shared" si="5"/>
        <v>7830000</v>
      </c>
      <c r="L51" s="12" t="s">
        <v>19</v>
      </c>
    </row>
    <row r="52" spans="1:12" hidden="1" x14ac:dyDescent="0.2">
      <c r="A52" s="2"/>
      <c r="B52" s="2" t="s">
        <v>90</v>
      </c>
      <c r="C52" s="2" t="s">
        <v>79</v>
      </c>
      <c r="D52" s="2" t="s">
        <v>27</v>
      </c>
      <c r="E52" s="2" t="s">
        <v>255</v>
      </c>
      <c r="F52" s="2" t="str">
        <f t="shared" ref="F52" si="14">+B52</f>
        <v>Odzani Water Works</v>
      </c>
      <c r="G52" s="2"/>
      <c r="H52" s="2">
        <v>1</v>
      </c>
      <c r="I52" s="3">
        <v>50000</v>
      </c>
      <c r="J52" s="3">
        <f t="shared" si="4"/>
        <v>50000</v>
      </c>
      <c r="K52" s="3">
        <f t="shared" ref="K52" si="15">+J52*130.5</f>
        <v>6525000</v>
      </c>
      <c r="L52" s="12" t="s">
        <v>19</v>
      </c>
    </row>
    <row r="53" spans="1:12" x14ac:dyDescent="0.2">
      <c r="A53" s="2" t="s">
        <v>69</v>
      </c>
      <c r="B53" s="2" t="s">
        <v>90</v>
      </c>
      <c r="C53" s="2" t="s">
        <v>79</v>
      </c>
      <c r="D53" s="2" t="s">
        <v>27</v>
      </c>
      <c r="E53" s="2" t="s">
        <v>94</v>
      </c>
      <c r="F53" s="2" t="str">
        <f t="shared" si="12"/>
        <v>Odzani Water Works</v>
      </c>
      <c r="G53" s="2" t="str">
        <f t="shared" si="13"/>
        <v>Odzani Water Works</v>
      </c>
      <c r="H53" s="2">
        <v>1</v>
      </c>
      <c r="I53" s="3">
        <v>100000</v>
      </c>
      <c r="J53" s="3">
        <f t="shared" si="4"/>
        <v>100000</v>
      </c>
      <c r="K53" s="3">
        <f t="shared" si="5"/>
        <v>13050000</v>
      </c>
      <c r="L53" s="12" t="s">
        <v>19</v>
      </c>
    </row>
    <row r="54" spans="1:12" s="2" customFormat="1" x14ac:dyDescent="0.2">
      <c r="A54" s="2" t="s">
        <v>69</v>
      </c>
      <c r="B54" s="2" t="s">
        <v>90</v>
      </c>
      <c r="C54" s="2" t="s">
        <v>79</v>
      </c>
      <c r="D54" s="2" t="s">
        <v>192</v>
      </c>
      <c r="E54" s="2" t="s">
        <v>83</v>
      </c>
      <c r="F54" s="2" t="str">
        <f t="shared" si="12"/>
        <v>Odzani Water Works</v>
      </c>
      <c r="G54" s="2" t="str">
        <f t="shared" si="13"/>
        <v>Odzani Water Works</v>
      </c>
      <c r="H54" s="2">
        <v>6</v>
      </c>
      <c r="I54" s="3">
        <v>10000</v>
      </c>
      <c r="J54" s="3">
        <f t="shared" si="4"/>
        <v>60000</v>
      </c>
      <c r="K54" s="3">
        <f t="shared" si="5"/>
        <v>7830000</v>
      </c>
      <c r="L54" s="12" t="s">
        <v>19</v>
      </c>
    </row>
    <row r="55" spans="1:12" s="2" customFormat="1" x14ac:dyDescent="0.2">
      <c r="A55" s="2" t="s">
        <v>69</v>
      </c>
      <c r="B55" s="2" t="s">
        <v>95</v>
      </c>
      <c r="C55" s="2" t="s">
        <v>96</v>
      </c>
      <c r="D55" s="2" t="s">
        <v>20</v>
      </c>
      <c r="E55" s="2" t="s">
        <v>97</v>
      </c>
      <c r="F55" s="2" t="str">
        <f t="shared" si="12"/>
        <v>Roads</v>
      </c>
      <c r="G55" s="2" t="str">
        <f t="shared" si="13"/>
        <v>Roads</v>
      </c>
      <c r="H55" s="2">
        <v>1</v>
      </c>
      <c r="I55" s="3">
        <v>5000</v>
      </c>
      <c r="J55" s="3">
        <f t="shared" si="4"/>
        <v>5000</v>
      </c>
      <c r="K55" s="3">
        <f t="shared" si="5"/>
        <v>652500</v>
      </c>
      <c r="L55" s="12" t="s">
        <v>19</v>
      </c>
    </row>
    <row r="56" spans="1:12" s="2" customFormat="1" x14ac:dyDescent="0.2">
      <c r="A56" s="2" t="s">
        <v>69</v>
      </c>
      <c r="B56" s="2" t="s">
        <v>95</v>
      </c>
      <c r="C56" s="2" t="s">
        <v>96</v>
      </c>
      <c r="D56" s="2" t="s">
        <v>38</v>
      </c>
      <c r="E56" s="2" t="s">
        <v>98</v>
      </c>
      <c r="F56" s="2" t="str">
        <f t="shared" si="12"/>
        <v>Roads</v>
      </c>
      <c r="G56" s="2" t="str">
        <f t="shared" si="13"/>
        <v>Roads</v>
      </c>
      <c r="H56" s="2">
        <v>1</v>
      </c>
      <c r="I56" s="3">
        <v>200000</v>
      </c>
      <c r="J56" s="3">
        <f t="shared" si="4"/>
        <v>200000</v>
      </c>
      <c r="K56" s="3">
        <f t="shared" si="5"/>
        <v>26100000</v>
      </c>
      <c r="L56" s="12" t="s">
        <v>99</v>
      </c>
    </row>
    <row r="57" spans="1:12" s="2" customFormat="1" x14ac:dyDescent="0.2">
      <c r="A57" s="2" t="s">
        <v>69</v>
      </c>
      <c r="B57" s="2" t="s">
        <v>95</v>
      </c>
      <c r="C57" s="2" t="s">
        <v>96</v>
      </c>
      <c r="D57" s="2" t="s">
        <v>38</v>
      </c>
      <c r="E57" s="2" t="s">
        <v>100</v>
      </c>
      <c r="F57" s="2" t="str">
        <f t="shared" si="12"/>
        <v>Roads</v>
      </c>
      <c r="G57" s="2" t="str">
        <f t="shared" si="13"/>
        <v>Roads</v>
      </c>
      <c r="H57" s="2">
        <v>1</v>
      </c>
      <c r="I57" s="3">
        <v>200000</v>
      </c>
      <c r="J57" s="3">
        <f t="shared" si="4"/>
        <v>200000</v>
      </c>
      <c r="K57" s="3">
        <f t="shared" si="5"/>
        <v>26100000</v>
      </c>
      <c r="L57" s="12" t="s">
        <v>19</v>
      </c>
    </row>
    <row r="58" spans="1:12" s="2" customFormat="1" x14ac:dyDescent="0.2">
      <c r="A58" s="2" t="s">
        <v>69</v>
      </c>
      <c r="B58" s="2" t="s">
        <v>95</v>
      </c>
      <c r="C58" s="2" t="s">
        <v>96</v>
      </c>
      <c r="D58" s="2" t="s">
        <v>27</v>
      </c>
      <c r="E58" s="2" t="s">
        <v>101</v>
      </c>
      <c r="F58" s="2" t="str">
        <f t="shared" si="12"/>
        <v>Roads</v>
      </c>
      <c r="G58" s="2" t="str">
        <f t="shared" si="13"/>
        <v>Roads</v>
      </c>
      <c r="H58" s="2">
        <v>3</v>
      </c>
      <c r="I58" s="3">
        <v>25000</v>
      </c>
      <c r="J58" s="3">
        <f t="shared" si="4"/>
        <v>75000</v>
      </c>
      <c r="K58" s="3">
        <f t="shared" si="5"/>
        <v>9787500</v>
      </c>
      <c r="L58" s="12" t="s">
        <v>19</v>
      </c>
    </row>
    <row r="59" spans="1:12" s="2" customFormat="1" x14ac:dyDescent="0.2">
      <c r="A59" s="2" t="s">
        <v>69</v>
      </c>
      <c r="B59" s="2" t="s">
        <v>95</v>
      </c>
      <c r="C59" s="2" t="s">
        <v>96</v>
      </c>
      <c r="D59" s="2" t="s">
        <v>27</v>
      </c>
      <c r="E59" s="2" t="s">
        <v>102</v>
      </c>
      <c r="F59" s="2" t="str">
        <f t="shared" si="12"/>
        <v>Roads</v>
      </c>
      <c r="G59" s="2" t="str">
        <f t="shared" si="13"/>
        <v>Roads</v>
      </c>
      <c r="H59" s="2">
        <v>1</v>
      </c>
      <c r="I59" s="3">
        <v>100000</v>
      </c>
      <c r="J59" s="3">
        <f t="shared" si="4"/>
        <v>100000</v>
      </c>
      <c r="K59" s="3">
        <f t="shared" si="5"/>
        <v>13050000</v>
      </c>
      <c r="L59" s="12" t="s">
        <v>19</v>
      </c>
    </row>
    <row r="60" spans="1:12" s="2" customFormat="1" x14ac:dyDescent="0.2">
      <c r="A60" s="2" t="s">
        <v>69</v>
      </c>
      <c r="B60" s="2" t="s">
        <v>95</v>
      </c>
      <c r="C60" s="2" t="s">
        <v>96</v>
      </c>
      <c r="D60" s="2" t="s">
        <v>192</v>
      </c>
      <c r="E60" s="2" t="s">
        <v>103</v>
      </c>
      <c r="F60" s="2" t="str">
        <f t="shared" si="12"/>
        <v>Roads</v>
      </c>
      <c r="G60" s="2" t="str">
        <f t="shared" si="13"/>
        <v>Roads</v>
      </c>
      <c r="H60" s="2">
        <v>1</v>
      </c>
      <c r="I60" s="3">
        <v>80000</v>
      </c>
      <c r="J60" s="3">
        <f t="shared" si="4"/>
        <v>80000</v>
      </c>
      <c r="K60" s="3">
        <f t="shared" si="5"/>
        <v>10440000</v>
      </c>
      <c r="L60" s="12" t="s">
        <v>19</v>
      </c>
    </row>
    <row r="61" spans="1:12" s="31" customFormat="1" hidden="1" x14ac:dyDescent="0.2">
      <c r="A61" s="31" t="s">
        <v>13</v>
      </c>
      <c r="B61" s="31" t="s">
        <v>95</v>
      </c>
      <c r="C61" s="31" t="s">
        <v>96</v>
      </c>
      <c r="D61" s="31" t="s">
        <v>27</v>
      </c>
      <c r="E61" s="31" t="s">
        <v>256</v>
      </c>
      <c r="F61" s="31" t="str">
        <f t="shared" si="12"/>
        <v>Roads</v>
      </c>
      <c r="G61" s="2" t="str">
        <f t="shared" si="13"/>
        <v>Roads</v>
      </c>
      <c r="H61" s="31">
        <v>1</v>
      </c>
      <c r="I61" s="33">
        <v>500000</v>
      </c>
      <c r="J61" s="33">
        <f t="shared" si="4"/>
        <v>500000</v>
      </c>
      <c r="K61" s="33">
        <f t="shared" si="5"/>
        <v>65250000</v>
      </c>
      <c r="L61" s="34" t="s">
        <v>99</v>
      </c>
    </row>
    <row r="62" spans="1:12" s="2" customFormat="1" x14ac:dyDescent="0.2">
      <c r="A62" s="2" t="s">
        <v>69</v>
      </c>
      <c r="B62" s="2" t="s">
        <v>95</v>
      </c>
      <c r="C62" s="2" t="s">
        <v>96</v>
      </c>
      <c r="D62" s="2" t="s">
        <v>27</v>
      </c>
      <c r="E62" s="2" t="s">
        <v>104</v>
      </c>
      <c r="F62" s="2" t="str">
        <f t="shared" si="12"/>
        <v>Roads</v>
      </c>
      <c r="G62" s="2" t="str">
        <f t="shared" si="13"/>
        <v>Roads</v>
      </c>
      <c r="H62" s="2">
        <v>2</v>
      </c>
      <c r="I62" s="3">
        <v>200000</v>
      </c>
      <c r="J62" s="3">
        <f t="shared" si="4"/>
        <v>400000</v>
      </c>
      <c r="K62" s="3">
        <f t="shared" si="5"/>
        <v>52200000</v>
      </c>
      <c r="L62" s="12" t="s">
        <v>19</v>
      </c>
    </row>
    <row r="63" spans="1:12" s="2" customFormat="1" x14ac:dyDescent="0.2">
      <c r="A63" s="2" t="s">
        <v>69</v>
      </c>
      <c r="B63" s="2" t="s">
        <v>95</v>
      </c>
      <c r="C63" s="2" t="s">
        <v>96</v>
      </c>
      <c r="D63" s="2" t="s">
        <v>27</v>
      </c>
      <c r="E63" s="2" t="s">
        <v>105</v>
      </c>
      <c r="F63" s="2" t="str">
        <f t="shared" si="12"/>
        <v>Roads</v>
      </c>
      <c r="G63" s="2" t="str">
        <f t="shared" si="13"/>
        <v>Roads</v>
      </c>
      <c r="H63" s="2">
        <v>1</v>
      </c>
      <c r="I63" s="3">
        <v>80000</v>
      </c>
      <c r="J63" s="3">
        <f t="shared" si="4"/>
        <v>80000</v>
      </c>
      <c r="K63" s="3">
        <f t="shared" si="5"/>
        <v>10440000</v>
      </c>
      <c r="L63" s="12" t="s">
        <v>19</v>
      </c>
    </row>
    <row r="64" spans="1:12" s="2" customFormat="1" x14ac:dyDescent="0.2">
      <c r="A64" s="2" t="s">
        <v>69</v>
      </c>
      <c r="B64" s="2" t="s">
        <v>95</v>
      </c>
      <c r="C64" s="2" t="s">
        <v>96</v>
      </c>
      <c r="D64" s="2" t="s">
        <v>27</v>
      </c>
      <c r="E64" s="2" t="s">
        <v>106</v>
      </c>
      <c r="F64" s="2" t="str">
        <f t="shared" si="12"/>
        <v>Roads</v>
      </c>
      <c r="G64" s="2" t="str">
        <f t="shared" si="13"/>
        <v>Roads</v>
      </c>
      <c r="H64" s="2">
        <v>2</v>
      </c>
      <c r="I64" s="3">
        <v>100000</v>
      </c>
      <c r="J64" s="3">
        <f t="shared" si="4"/>
        <v>200000</v>
      </c>
      <c r="K64" s="3">
        <f t="shared" si="5"/>
        <v>26100000</v>
      </c>
      <c r="L64" s="12" t="s">
        <v>19</v>
      </c>
    </row>
    <row r="65" spans="1:12" s="2" customFormat="1" x14ac:dyDescent="0.2">
      <c r="A65" s="2" t="s">
        <v>69</v>
      </c>
      <c r="B65" s="2" t="s">
        <v>95</v>
      </c>
      <c r="C65" s="2" t="s">
        <v>96</v>
      </c>
      <c r="D65" s="2" t="s">
        <v>107</v>
      </c>
      <c r="E65" s="2" t="s">
        <v>108</v>
      </c>
      <c r="F65" s="2" t="str">
        <f t="shared" si="12"/>
        <v>Roads</v>
      </c>
      <c r="G65" s="2" t="str">
        <f t="shared" si="13"/>
        <v>Roads</v>
      </c>
      <c r="H65" s="2">
        <v>1</v>
      </c>
      <c r="I65" s="3">
        <v>50000</v>
      </c>
      <c r="J65" s="3">
        <f t="shared" si="4"/>
        <v>50000</v>
      </c>
      <c r="K65" s="3">
        <f t="shared" si="5"/>
        <v>6525000</v>
      </c>
      <c r="L65" s="12" t="s">
        <v>99</v>
      </c>
    </row>
    <row r="66" spans="1:12" s="2" customFormat="1" x14ac:dyDescent="0.2">
      <c r="A66" s="2" t="s">
        <v>69</v>
      </c>
      <c r="B66" s="2" t="s">
        <v>95</v>
      </c>
      <c r="C66" s="2" t="s">
        <v>96</v>
      </c>
      <c r="D66" s="2" t="s">
        <v>27</v>
      </c>
      <c r="E66" s="2" t="s">
        <v>109</v>
      </c>
      <c r="F66" s="2" t="str">
        <f t="shared" si="12"/>
        <v>Roads</v>
      </c>
      <c r="G66" s="2" t="str">
        <f t="shared" si="13"/>
        <v>Roads</v>
      </c>
      <c r="H66" s="2">
        <v>100</v>
      </c>
      <c r="I66" s="3">
        <v>200</v>
      </c>
      <c r="J66" s="3">
        <f t="shared" si="4"/>
        <v>20000</v>
      </c>
      <c r="K66" s="3">
        <f t="shared" si="5"/>
        <v>2610000</v>
      </c>
      <c r="L66" s="12" t="s">
        <v>19</v>
      </c>
    </row>
    <row r="67" spans="1:12" s="2" customFormat="1" x14ac:dyDescent="0.2">
      <c r="A67" s="2" t="s">
        <v>69</v>
      </c>
      <c r="B67" s="2" t="s">
        <v>95</v>
      </c>
      <c r="C67" s="2" t="s">
        <v>96</v>
      </c>
      <c r="D67" s="2" t="s">
        <v>27</v>
      </c>
      <c r="E67" s="2" t="s">
        <v>110</v>
      </c>
      <c r="F67" s="2" t="str">
        <f t="shared" si="12"/>
        <v>Roads</v>
      </c>
      <c r="G67" s="2" t="str">
        <f t="shared" si="13"/>
        <v>Roads</v>
      </c>
      <c r="H67" s="2">
        <v>1</v>
      </c>
      <c r="I67" s="3">
        <v>170000</v>
      </c>
      <c r="J67" s="3">
        <f t="shared" si="4"/>
        <v>170000</v>
      </c>
      <c r="K67" s="3">
        <f t="shared" si="5"/>
        <v>22185000</v>
      </c>
      <c r="L67" s="12" t="s">
        <v>99</v>
      </c>
    </row>
    <row r="68" spans="1:12" s="2" customFormat="1" hidden="1" x14ac:dyDescent="0.2">
      <c r="A68" s="2" t="s">
        <v>111</v>
      </c>
      <c r="B68" s="2" t="s">
        <v>259</v>
      </c>
      <c r="C68" s="2" t="s">
        <v>96</v>
      </c>
      <c r="D68" s="2" t="s">
        <v>112</v>
      </c>
      <c r="E68" s="2" t="s">
        <v>113</v>
      </c>
      <c r="F68" s="2" t="s">
        <v>237</v>
      </c>
      <c r="H68" s="2">
        <v>3</v>
      </c>
      <c r="I68" s="3">
        <v>2000</v>
      </c>
      <c r="J68" s="3">
        <f>H68*I68</f>
        <v>6000</v>
      </c>
      <c r="K68" s="3">
        <f>J68*130.55</f>
        <v>783300.00000000012</v>
      </c>
      <c r="L68" s="12" t="s">
        <v>19</v>
      </c>
    </row>
    <row r="69" spans="1:12" s="2" customFormat="1" x14ac:dyDescent="0.2">
      <c r="A69" s="2" t="s">
        <v>69</v>
      </c>
      <c r="B69" s="2" t="s">
        <v>86</v>
      </c>
      <c r="C69" s="2" t="s">
        <v>79</v>
      </c>
      <c r="D69" s="2" t="s">
        <v>38</v>
      </c>
      <c r="E69" s="2" t="s">
        <v>115</v>
      </c>
      <c r="F69" s="2" t="str">
        <f>+B69</f>
        <v>Water Account</v>
      </c>
      <c r="G69" s="2" t="str">
        <f t="shared" ref="G69:G85" si="16">+F69</f>
        <v>Water Account</v>
      </c>
      <c r="H69" s="2">
        <v>1</v>
      </c>
      <c r="I69" s="3">
        <v>170000</v>
      </c>
      <c r="J69" s="3">
        <f t="shared" ref="J69:J90" si="17">+I69*H69</f>
        <v>170000</v>
      </c>
      <c r="K69" s="3">
        <f t="shared" ref="K69:K89" si="18">+J69*130.5</f>
        <v>22185000</v>
      </c>
      <c r="L69" s="12" t="s">
        <v>99</v>
      </c>
    </row>
    <row r="70" spans="1:12" s="2" customFormat="1" x14ac:dyDescent="0.2">
      <c r="A70" s="2" t="s">
        <v>69</v>
      </c>
      <c r="B70" s="2" t="s">
        <v>86</v>
      </c>
      <c r="C70" s="2" t="s">
        <v>79</v>
      </c>
      <c r="D70" s="2" t="s">
        <v>27</v>
      </c>
      <c r="E70" s="2" t="s">
        <v>116</v>
      </c>
      <c r="F70" s="2" t="str">
        <f>+B70</f>
        <v>Water Account</v>
      </c>
      <c r="G70" s="2" t="str">
        <f t="shared" si="16"/>
        <v>Water Account</v>
      </c>
      <c r="H70" s="2">
        <v>1</v>
      </c>
      <c r="I70" s="3">
        <v>35000</v>
      </c>
      <c r="J70" s="3">
        <f t="shared" si="17"/>
        <v>35000</v>
      </c>
      <c r="K70" s="3">
        <f t="shared" si="18"/>
        <v>4567500</v>
      </c>
      <c r="L70" s="12" t="s">
        <v>19</v>
      </c>
    </row>
    <row r="71" spans="1:12" s="2" customFormat="1" x14ac:dyDescent="0.2">
      <c r="A71" s="2" t="s">
        <v>69</v>
      </c>
      <c r="B71" s="2" t="s">
        <v>86</v>
      </c>
      <c r="C71" s="2" t="s">
        <v>79</v>
      </c>
      <c r="D71" s="2" t="s">
        <v>27</v>
      </c>
      <c r="E71" s="2" t="s">
        <v>117</v>
      </c>
      <c r="F71" s="2" t="str">
        <f>+B71</f>
        <v>Water Account</v>
      </c>
      <c r="G71" s="2" t="str">
        <f>+F72</f>
        <v>Water Account</v>
      </c>
      <c r="H71" s="2">
        <v>1</v>
      </c>
      <c r="I71" s="3">
        <v>45000</v>
      </c>
      <c r="J71" s="3">
        <f t="shared" si="17"/>
        <v>45000</v>
      </c>
      <c r="K71" s="3">
        <f t="shared" si="18"/>
        <v>5872500</v>
      </c>
      <c r="L71" s="12" t="s">
        <v>19</v>
      </c>
    </row>
    <row r="72" spans="1:12" s="2" customFormat="1" x14ac:dyDescent="0.2">
      <c r="A72" s="2" t="s">
        <v>69</v>
      </c>
      <c r="B72" s="2" t="s">
        <v>86</v>
      </c>
      <c r="C72" s="2" t="s">
        <v>79</v>
      </c>
      <c r="D72" s="2" t="s">
        <v>27</v>
      </c>
      <c r="E72" s="2" t="s">
        <v>118</v>
      </c>
      <c r="F72" s="2" t="s">
        <v>86</v>
      </c>
      <c r="H72" s="2">
        <v>1</v>
      </c>
      <c r="I72" s="3">
        <v>35000</v>
      </c>
      <c r="J72" s="3">
        <f t="shared" si="17"/>
        <v>35000</v>
      </c>
      <c r="K72" s="3">
        <f t="shared" si="18"/>
        <v>4567500</v>
      </c>
      <c r="L72" s="12" t="s">
        <v>19</v>
      </c>
    </row>
    <row r="73" spans="1:12" s="2" customFormat="1" x14ac:dyDescent="0.2">
      <c r="A73" s="2" t="s">
        <v>69</v>
      </c>
      <c r="B73" s="2" t="s">
        <v>86</v>
      </c>
      <c r="C73" s="2" t="s">
        <v>79</v>
      </c>
      <c r="D73" s="2" t="s">
        <v>27</v>
      </c>
      <c r="E73" s="2" t="s">
        <v>119</v>
      </c>
      <c r="F73" s="2" t="s">
        <v>86</v>
      </c>
      <c r="H73" s="2">
        <v>1</v>
      </c>
      <c r="I73" s="3">
        <v>310000</v>
      </c>
      <c r="J73" s="3">
        <f t="shared" si="17"/>
        <v>310000</v>
      </c>
      <c r="K73" s="3">
        <f t="shared" si="18"/>
        <v>40455000</v>
      </c>
      <c r="L73" s="12" t="s">
        <v>19</v>
      </c>
    </row>
    <row r="74" spans="1:12" s="2" customFormat="1" x14ac:dyDescent="0.2">
      <c r="A74" s="2" t="s">
        <v>69</v>
      </c>
      <c r="B74" s="2" t="s">
        <v>86</v>
      </c>
      <c r="C74" s="2" t="s">
        <v>79</v>
      </c>
      <c r="D74" s="2" t="s">
        <v>27</v>
      </c>
      <c r="E74" s="2" t="s">
        <v>120</v>
      </c>
      <c r="F74" s="2" t="s">
        <v>86</v>
      </c>
      <c r="H74" s="2">
        <v>1</v>
      </c>
      <c r="I74" s="3">
        <v>50000</v>
      </c>
      <c r="J74" s="3">
        <f t="shared" si="17"/>
        <v>50000</v>
      </c>
      <c r="K74" s="3">
        <f t="shared" si="18"/>
        <v>6525000</v>
      </c>
      <c r="L74" s="12" t="s">
        <v>19</v>
      </c>
    </row>
    <row r="75" spans="1:12" s="2" customFormat="1" x14ac:dyDescent="0.2">
      <c r="A75" s="2" t="s">
        <v>69</v>
      </c>
      <c r="B75" s="2" t="s">
        <v>86</v>
      </c>
      <c r="C75" s="2" t="s">
        <v>79</v>
      </c>
      <c r="D75" s="2" t="s">
        <v>22</v>
      </c>
      <c r="E75" s="2" t="s">
        <v>121</v>
      </c>
      <c r="F75" s="2" t="str">
        <f t="shared" ref="F75:F85" si="19">+B75</f>
        <v>Water Account</v>
      </c>
      <c r="G75" s="2" t="str">
        <f t="shared" si="16"/>
        <v>Water Account</v>
      </c>
      <c r="H75" s="2">
        <v>1</v>
      </c>
      <c r="I75" s="3">
        <v>40000</v>
      </c>
      <c r="J75" s="3">
        <f t="shared" si="17"/>
        <v>40000</v>
      </c>
      <c r="K75" s="3">
        <f t="shared" si="18"/>
        <v>5220000</v>
      </c>
      <c r="L75" s="12" t="s">
        <v>19</v>
      </c>
    </row>
    <row r="76" spans="1:12" s="2" customFormat="1" x14ac:dyDescent="0.2">
      <c r="A76" s="2" t="s">
        <v>69</v>
      </c>
      <c r="B76" s="2" t="s">
        <v>86</v>
      </c>
      <c r="C76" s="2" t="s">
        <v>79</v>
      </c>
      <c r="D76" s="2" t="s">
        <v>27</v>
      </c>
      <c r="E76" s="2" t="s">
        <v>122</v>
      </c>
      <c r="F76" s="2" t="str">
        <f t="shared" si="19"/>
        <v>Water Account</v>
      </c>
      <c r="G76" s="2" t="str">
        <f t="shared" si="16"/>
        <v>Water Account</v>
      </c>
      <c r="H76" s="2">
        <v>1</v>
      </c>
      <c r="I76" s="3">
        <v>110000</v>
      </c>
      <c r="J76" s="3">
        <f t="shared" si="17"/>
        <v>110000</v>
      </c>
      <c r="K76" s="3">
        <f t="shared" si="18"/>
        <v>14355000</v>
      </c>
      <c r="L76" s="12" t="s">
        <v>19</v>
      </c>
    </row>
    <row r="77" spans="1:12" s="31" customFormat="1" x14ac:dyDescent="0.2">
      <c r="A77" s="31" t="s">
        <v>69</v>
      </c>
      <c r="B77" s="31" t="s">
        <v>86</v>
      </c>
      <c r="C77" s="31" t="s">
        <v>79</v>
      </c>
      <c r="D77" s="31" t="s">
        <v>27</v>
      </c>
      <c r="E77" s="31" t="s">
        <v>123</v>
      </c>
      <c r="F77" s="31" t="str">
        <f t="shared" si="19"/>
        <v>Water Account</v>
      </c>
      <c r="G77" s="2" t="str">
        <f t="shared" si="16"/>
        <v>Water Account</v>
      </c>
      <c r="H77" s="31">
        <v>1</v>
      </c>
      <c r="I77" s="33">
        <v>50000</v>
      </c>
      <c r="J77" s="33">
        <f t="shared" si="17"/>
        <v>50000</v>
      </c>
      <c r="K77" s="33">
        <f t="shared" si="18"/>
        <v>6525000</v>
      </c>
      <c r="L77" s="34" t="s">
        <v>210</v>
      </c>
    </row>
    <row r="78" spans="1:12" s="2" customFormat="1" x14ac:dyDescent="0.2">
      <c r="A78" s="2" t="s">
        <v>69</v>
      </c>
      <c r="B78" s="2" t="s">
        <v>86</v>
      </c>
      <c r="C78" s="2" t="s">
        <v>79</v>
      </c>
      <c r="D78" s="2" t="s">
        <v>27</v>
      </c>
      <c r="E78" s="2" t="s">
        <v>124</v>
      </c>
      <c r="F78" s="2" t="str">
        <f t="shared" si="19"/>
        <v>Water Account</v>
      </c>
      <c r="G78" s="2" t="str">
        <f t="shared" si="16"/>
        <v>Water Account</v>
      </c>
      <c r="H78" s="2">
        <v>1</v>
      </c>
      <c r="I78" s="3">
        <v>5000</v>
      </c>
      <c r="J78" s="3">
        <f t="shared" si="17"/>
        <v>5000</v>
      </c>
      <c r="K78" s="3">
        <f t="shared" si="18"/>
        <v>652500</v>
      </c>
      <c r="L78" s="12" t="s">
        <v>19</v>
      </c>
    </row>
    <row r="79" spans="1:12" s="2" customFormat="1" x14ac:dyDescent="0.2">
      <c r="A79" s="2" t="s">
        <v>69</v>
      </c>
      <c r="B79" s="2" t="s">
        <v>86</v>
      </c>
      <c r="C79" s="2" t="s">
        <v>79</v>
      </c>
      <c r="D79" s="2" t="s">
        <v>27</v>
      </c>
      <c r="E79" s="2" t="s">
        <v>125</v>
      </c>
      <c r="F79" s="2" t="str">
        <f t="shared" si="19"/>
        <v>Water Account</v>
      </c>
      <c r="G79" s="2" t="str">
        <f t="shared" si="16"/>
        <v>Water Account</v>
      </c>
      <c r="H79" s="2">
        <v>1</v>
      </c>
      <c r="I79" s="3">
        <v>75000</v>
      </c>
      <c r="J79" s="3">
        <f t="shared" si="17"/>
        <v>75000</v>
      </c>
      <c r="K79" s="3">
        <f t="shared" si="18"/>
        <v>9787500</v>
      </c>
      <c r="L79" s="12" t="s">
        <v>19</v>
      </c>
    </row>
    <row r="80" spans="1:12" s="2" customFormat="1" x14ac:dyDescent="0.2">
      <c r="A80" s="2" t="s">
        <v>69</v>
      </c>
      <c r="B80" s="2" t="s">
        <v>86</v>
      </c>
      <c r="C80" s="2" t="s">
        <v>79</v>
      </c>
      <c r="D80" s="2" t="s">
        <v>27</v>
      </c>
      <c r="E80" s="2" t="s">
        <v>126</v>
      </c>
      <c r="F80" s="2" t="str">
        <f t="shared" si="19"/>
        <v>Water Account</v>
      </c>
      <c r="G80" s="2" t="str">
        <f t="shared" si="16"/>
        <v>Water Account</v>
      </c>
      <c r="H80" s="2">
        <v>1</v>
      </c>
      <c r="I80" s="3">
        <v>60000</v>
      </c>
      <c r="J80" s="3">
        <f t="shared" si="17"/>
        <v>60000</v>
      </c>
      <c r="K80" s="3">
        <f t="shared" si="18"/>
        <v>7830000</v>
      </c>
      <c r="L80" s="12" t="s">
        <v>19</v>
      </c>
    </row>
    <row r="81" spans="1:16" s="2" customFormat="1" hidden="1" x14ac:dyDescent="0.2">
      <c r="B81" s="2" t="s">
        <v>69</v>
      </c>
      <c r="C81" s="2" t="s">
        <v>86</v>
      </c>
      <c r="D81" s="2" t="s">
        <v>79</v>
      </c>
      <c r="E81" s="2" t="s">
        <v>27</v>
      </c>
      <c r="F81" s="2" t="s">
        <v>206</v>
      </c>
      <c r="G81" s="2" t="s">
        <v>86</v>
      </c>
      <c r="H81" s="2">
        <v>1</v>
      </c>
      <c r="I81" s="3">
        <v>50000</v>
      </c>
      <c r="J81" s="3">
        <f t="shared" si="17"/>
        <v>50000</v>
      </c>
      <c r="K81" s="3">
        <v>6525000</v>
      </c>
      <c r="L81" s="12" t="s">
        <v>19</v>
      </c>
    </row>
    <row r="82" spans="1:16" s="2" customFormat="1" hidden="1" x14ac:dyDescent="0.2">
      <c r="B82" s="2" t="s">
        <v>69</v>
      </c>
      <c r="C82" s="2" t="s">
        <v>86</v>
      </c>
      <c r="D82" s="2" t="s">
        <v>79</v>
      </c>
      <c r="E82" s="2" t="s">
        <v>27</v>
      </c>
      <c r="F82" s="2" t="s">
        <v>207</v>
      </c>
      <c r="G82" s="2" t="s">
        <v>86</v>
      </c>
      <c r="H82" s="2">
        <v>1</v>
      </c>
      <c r="I82" s="3">
        <v>65000</v>
      </c>
      <c r="J82" s="3">
        <f t="shared" si="17"/>
        <v>65000</v>
      </c>
      <c r="K82" s="3">
        <v>8482500</v>
      </c>
      <c r="L82" s="12" t="s">
        <v>19</v>
      </c>
    </row>
    <row r="83" spans="1:16" s="2" customFormat="1" x14ac:dyDescent="0.2">
      <c r="A83" s="2" t="s">
        <v>69</v>
      </c>
      <c r="B83" s="2" t="s">
        <v>86</v>
      </c>
      <c r="C83" s="2" t="s">
        <v>79</v>
      </c>
      <c r="D83" s="2" t="s">
        <v>27</v>
      </c>
      <c r="E83" s="2" t="s">
        <v>127</v>
      </c>
      <c r="F83" s="2" t="str">
        <f t="shared" si="19"/>
        <v>Water Account</v>
      </c>
      <c r="G83" s="2" t="str">
        <f t="shared" si="16"/>
        <v>Water Account</v>
      </c>
      <c r="H83" s="2">
        <v>1</v>
      </c>
      <c r="I83" s="3">
        <v>100000</v>
      </c>
      <c r="J83" s="3">
        <f t="shared" si="17"/>
        <v>100000</v>
      </c>
      <c r="K83" s="3">
        <f t="shared" si="18"/>
        <v>13050000</v>
      </c>
      <c r="L83" s="12" t="s">
        <v>19</v>
      </c>
    </row>
    <row r="84" spans="1:16" s="2" customFormat="1" x14ac:dyDescent="0.2">
      <c r="A84" s="2" t="s">
        <v>69</v>
      </c>
      <c r="B84" s="2" t="s">
        <v>86</v>
      </c>
      <c r="C84" s="2" t="s">
        <v>79</v>
      </c>
      <c r="D84" s="2" t="s">
        <v>27</v>
      </c>
      <c r="E84" s="2" t="s">
        <v>128</v>
      </c>
      <c r="F84" s="2" t="str">
        <f t="shared" si="19"/>
        <v>Water Account</v>
      </c>
      <c r="G84" s="2" t="str">
        <f t="shared" si="16"/>
        <v>Water Account</v>
      </c>
      <c r="H84" s="2">
        <v>1</v>
      </c>
      <c r="I84" s="3">
        <v>50000</v>
      </c>
      <c r="J84" s="3">
        <f t="shared" si="17"/>
        <v>50000</v>
      </c>
      <c r="K84" s="3">
        <f t="shared" si="18"/>
        <v>6525000</v>
      </c>
      <c r="L84" s="12" t="s">
        <v>19</v>
      </c>
    </row>
    <row r="85" spans="1:16" s="31" customFormat="1" x14ac:dyDescent="0.2">
      <c r="A85" s="31" t="s">
        <v>69</v>
      </c>
      <c r="B85" s="31" t="s">
        <v>86</v>
      </c>
      <c r="C85" s="31" t="s">
        <v>79</v>
      </c>
      <c r="D85" s="31" t="s">
        <v>27</v>
      </c>
      <c r="E85" s="31" t="s">
        <v>269</v>
      </c>
      <c r="F85" s="31" t="str">
        <f t="shared" si="19"/>
        <v>Water Account</v>
      </c>
      <c r="G85" s="2" t="str">
        <f t="shared" si="16"/>
        <v>Water Account</v>
      </c>
      <c r="H85" s="31">
        <v>1</v>
      </c>
      <c r="I85" s="33">
        <v>50000</v>
      </c>
      <c r="J85" s="33">
        <f t="shared" si="17"/>
        <v>50000</v>
      </c>
      <c r="K85" s="33">
        <f t="shared" si="18"/>
        <v>6525000</v>
      </c>
      <c r="L85" s="34" t="s">
        <v>19</v>
      </c>
    </row>
    <row r="86" spans="1:16" s="31" customFormat="1" x14ac:dyDescent="0.2">
      <c r="A86" s="31" t="s">
        <v>69</v>
      </c>
      <c r="B86" s="40" t="s">
        <v>133</v>
      </c>
      <c r="C86" s="31" t="s">
        <v>79</v>
      </c>
      <c r="D86" s="40"/>
      <c r="E86" s="40"/>
      <c r="F86" s="40"/>
      <c r="G86" s="18"/>
      <c r="H86" s="40"/>
      <c r="I86" s="41"/>
      <c r="J86" s="33">
        <f t="shared" si="17"/>
        <v>0</v>
      </c>
      <c r="K86" s="41"/>
      <c r="L86" s="42"/>
    </row>
    <row r="87" spans="1:16" s="2" customFormat="1" x14ac:dyDescent="0.2">
      <c r="A87" s="2" t="s">
        <v>69</v>
      </c>
      <c r="B87" s="2" t="s">
        <v>129</v>
      </c>
      <c r="C87" s="2" t="s">
        <v>79</v>
      </c>
      <c r="D87" s="2" t="s">
        <v>130</v>
      </c>
      <c r="E87" s="2" t="s">
        <v>131</v>
      </c>
      <c r="H87" s="2">
        <v>1</v>
      </c>
      <c r="I87" s="3">
        <v>35000</v>
      </c>
      <c r="J87" s="3">
        <f t="shared" si="17"/>
        <v>35000</v>
      </c>
      <c r="K87" s="3">
        <f t="shared" si="18"/>
        <v>4567500</v>
      </c>
      <c r="L87" s="12" t="s">
        <v>19</v>
      </c>
      <c r="P87" s="2" t="s">
        <v>132</v>
      </c>
    </row>
    <row r="88" spans="1:16" s="2" customFormat="1" x14ac:dyDescent="0.2">
      <c r="A88" s="2" t="s">
        <v>69</v>
      </c>
      <c r="B88" s="2" t="s">
        <v>134</v>
      </c>
      <c r="C88" s="2" t="s">
        <v>79</v>
      </c>
      <c r="D88" s="2" t="s">
        <v>27</v>
      </c>
      <c r="E88" s="2" t="s">
        <v>135</v>
      </c>
      <c r="F88" s="2" t="s">
        <v>86</v>
      </c>
      <c r="H88" s="2">
        <v>1</v>
      </c>
      <c r="I88" s="3">
        <v>20000</v>
      </c>
      <c r="J88" s="3">
        <f t="shared" si="17"/>
        <v>20000</v>
      </c>
      <c r="K88" s="3">
        <f t="shared" si="18"/>
        <v>2610000</v>
      </c>
      <c r="L88" s="12" t="s">
        <v>19</v>
      </c>
      <c r="P88" s="2" t="s">
        <v>136</v>
      </c>
    </row>
    <row r="89" spans="1:16" s="2" customFormat="1" x14ac:dyDescent="0.2">
      <c r="A89" s="2" t="s">
        <v>69</v>
      </c>
      <c r="B89" s="2" t="s">
        <v>134</v>
      </c>
      <c r="C89" s="2" t="s">
        <v>79</v>
      </c>
      <c r="D89" s="2" t="s">
        <v>27</v>
      </c>
      <c r="E89" s="2" t="s">
        <v>137</v>
      </c>
      <c r="F89" s="2" t="s">
        <v>86</v>
      </c>
      <c r="H89" s="2">
        <v>1</v>
      </c>
      <c r="I89" s="3">
        <v>20000</v>
      </c>
      <c r="J89" s="3">
        <f t="shared" si="17"/>
        <v>20000</v>
      </c>
      <c r="K89" s="3">
        <f t="shared" si="18"/>
        <v>2610000</v>
      </c>
      <c r="L89" s="12" t="s">
        <v>19</v>
      </c>
      <c r="P89" s="2" t="s">
        <v>138</v>
      </c>
    </row>
    <row r="90" spans="1:16" s="2" customFormat="1" x14ac:dyDescent="0.2">
      <c r="A90" s="2" t="s">
        <v>69</v>
      </c>
      <c r="I90" s="3"/>
      <c r="J90" s="3">
        <f t="shared" si="17"/>
        <v>0</v>
      </c>
      <c r="K90" s="3"/>
      <c r="L90" s="12"/>
    </row>
    <row r="91" spans="1:16" s="4" customFormat="1" hidden="1" x14ac:dyDescent="0.2">
      <c r="A91" s="4" t="s">
        <v>139</v>
      </c>
      <c r="B91" s="2" t="s">
        <v>140</v>
      </c>
      <c r="C91" s="2"/>
      <c r="D91" s="2"/>
      <c r="E91" s="2"/>
      <c r="F91" s="2"/>
      <c r="G91" s="2"/>
      <c r="H91" s="2"/>
      <c r="I91" s="3"/>
      <c r="J91" s="3"/>
      <c r="K91" s="2"/>
      <c r="L91" s="21"/>
    </row>
    <row r="92" spans="1:16" s="4" customFormat="1" hidden="1" x14ac:dyDescent="0.2">
      <c r="A92" s="4" t="s">
        <v>139</v>
      </c>
      <c r="B92" s="2" t="s">
        <v>141</v>
      </c>
      <c r="C92" s="2"/>
      <c r="D92" s="16"/>
      <c r="E92" s="2"/>
      <c r="F92" s="2"/>
      <c r="G92" s="2"/>
      <c r="H92" s="22"/>
      <c r="I92" s="3"/>
      <c r="J92" s="3"/>
      <c r="K92" s="3"/>
      <c r="L92" s="23"/>
    </row>
    <row r="93" spans="1:16" s="4" customFormat="1" hidden="1" x14ac:dyDescent="0.2">
      <c r="A93" s="4" t="s">
        <v>139</v>
      </c>
      <c r="B93" s="2" t="s">
        <v>141</v>
      </c>
      <c r="C93" s="2" t="s">
        <v>142</v>
      </c>
      <c r="D93" s="9" t="s">
        <v>16</v>
      </c>
      <c r="E93" s="2" t="s">
        <v>143</v>
      </c>
      <c r="F93" s="2" t="s">
        <v>228</v>
      </c>
      <c r="G93" s="2"/>
      <c r="H93" s="22">
        <v>1</v>
      </c>
      <c r="I93" s="3">
        <v>300000</v>
      </c>
      <c r="J93" s="3">
        <f>I93*H93</f>
        <v>300000</v>
      </c>
      <c r="K93" s="3">
        <f>+J93*130.5</f>
        <v>39150000</v>
      </c>
      <c r="L93" s="12" t="s">
        <v>19</v>
      </c>
    </row>
    <row r="94" spans="1:16" s="4" customFormat="1" hidden="1" x14ac:dyDescent="0.2">
      <c r="A94" s="4" t="s">
        <v>139</v>
      </c>
      <c r="B94" s="2" t="s">
        <v>141</v>
      </c>
      <c r="C94" s="2" t="s">
        <v>142</v>
      </c>
      <c r="D94" s="2" t="s">
        <v>144</v>
      </c>
      <c r="E94" s="2" t="s">
        <v>145</v>
      </c>
      <c r="F94" s="2" t="s">
        <v>227</v>
      </c>
      <c r="G94" s="2"/>
      <c r="H94" s="22">
        <v>1</v>
      </c>
      <c r="I94" s="3">
        <v>120000</v>
      </c>
      <c r="J94" s="3">
        <f t="shared" ref="J94:J101" si="20">I94*H94</f>
        <v>120000</v>
      </c>
      <c r="K94" s="3">
        <f t="shared" ref="K94:K101" si="21">+J94*130.5</f>
        <v>15660000</v>
      </c>
      <c r="L94" s="12" t="s">
        <v>19</v>
      </c>
    </row>
    <row r="95" spans="1:16" s="4" customFormat="1" hidden="1" x14ac:dyDescent="0.2">
      <c r="A95" s="4" t="s">
        <v>139</v>
      </c>
      <c r="B95" s="2" t="s">
        <v>146</v>
      </c>
      <c r="C95" s="2" t="s">
        <v>15</v>
      </c>
      <c r="D95" s="2" t="s">
        <v>144</v>
      </c>
      <c r="E95" s="2" t="s">
        <v>229</v>
      </c>
      <c r="F95" s="2" t="s">
        <v>230</v>
      </c>
      <c r="G95" s="2"/>
      <c r="H95" s="22">
        <v>1</v>
      </c>
      <c r="I95" s="3">
        <v>28900</v>
      </c>
      <c r="J95" s="3">
        <f t="shared" si="20"/>
        <v>28900</v>
      </c>
      <c r="K95" s="3">
        <f t="shared" si="21"/>
        <v>3771450</v>
      </c>
      <c r="L95" s="12" t="s">
        <v>19</v>
      </c>
    </row>
    <row r="96" spans="1:16" s="30" customFormat="1" hidden="1" x14ac:dyDescent="0.2">
      <c r="A96" s="30" t="s">
        <v>139</v>
      </c>
      <c r="B96" s="31" t="s">
        <v>147</v>
      </c>
      <c r="C96" s="31" t="s">
        <v>15</v>
      </c>
      <c r="D96" s="31" t="s">
        <v>144</v>
      </c>
      <c r="E96" s="31" t="s">
        <v>147</v>
      </c>
      <c r="F96" s="35" t="s">
        <v>258</v>
      </c>
      <c r="G96" s="2">
        <v>1</v>
      </c>
      <c r="H96" s="32">
        <v>1</v>
      </c>
      <c r="I96" s="33">
        <v>12000</v>
      </c>
      <c r="J96" s="33">
        <f t="shared" si="20"/>
        <v>12000</v>
      </c>
      <c r="K96" s="33">
        <f t="shared" si="21"/>
        <v>1566000</v>
      </c>
      <c r="L96" s="34" t="s">
        <v>19</v>
      </c>
      <c r="M96" s="34"/>
      <c r="N96" s="34"/>
      <c r="O96" s="34"/>
    </row>
    <row r="97" spans="1:14" s="4" customFormat="1" hidden="1" x14ac:dyDescent="0.2">
      <c r="A97" s="4" t="s">
        <v>139</v>
      </c>
      <c r="B97" s="2" t="s">
        <v>148</v>
      </c>
      <c r="C97" s="2" t="s">
        <v>15</v>
      </c>
      <c r="D97" s="2" t="s">
        <v>149</v>
      </c>
      <c r="E97" s="2" t="s">
        <v>231</v>
      </c>
      <c r="F97" s="5" t="s">
        <v>229</v>
      </c>
      <c r="G97" s="2"/>
      <c r="H97" s="2">
        <v>1</v>
      </c>
      <c r="I97" s="3">
        <v>15000</v>
      </c>
      <c r="J97" s="3">
        <f t="shared" si="20"/>
        <v>15000</v>
      </c>
      <c r="K97" s="3">
        <f t="shared" si="21"/>
        <v>1957500</v>
      </c>
      <c r="L97" s="12" t="s">
        <v>19</v>
      </c>
      <c r="N97" s="8">
        <f t="shared" ref="N97" si="22">+M97*87</f>
        <v>0</v>
      </c>
    </row>
    <row r="98" spans="1:14" s="4" customFormat="1" hidden="1" x14ac:dyDescent="0.2">
      <c r="A98" s="4" t="s">
        <v>139</v>
      </c>
      <c r="B98" s="2" t="s">
        <v>150</v>
      </c>
      <c r="C98" s="2" t="s">
        <v>15</v>
      </c>
      <c r="D98" s="2" t="s">
        <v>144</v>
      </c>
      <c r="E98" s="2" t="s">
        <v>161</v>
      </c>
      <c r="F98" s="5" t="s">
        <v>229</v>
      </c>
      <c r="G98" s="2">
        <v>1</v>
      </c>
      <c r="H98" s="2">
        <v>1</v>
      </c>
      <c r="I98" s="3">
        <v>15000</v>
      </c>
      <c r="J98" s="3">
        <f t="shared" ref="J98" si="23">I98*H98</f>
        <v>15000</v>
      </c>
      <c r="K98" s="3">
        <f t="shared" ref="K98" si="24">+J98*130.5</f>
        <v>1957500</v>
      </c>
      <c r="L98" s="12" t="s">
        <v>19</v>
      </c>
      <c r="N98" s="8"/>
    </row>
    <row r="99" spans="1:14" s="4" customFormat="1" hidden="1" x14ac:dyDescent="0.2">
      <c r="A99" s="4" t="s">
        <v>139</v>
      </c>
      <c r="B99" s="2" t="s">
        <v>151</v>
      </c>
      <c r="C99" s="2" t="s">
        <v>15</v>
      </c>
      <c r="D99" s="2" t="s">
        <v>144</v>
      </c>
      <c r="E99" s="2" t="s">
        <v>232</v>
      </c>
      <c r="F99" s="5" t="s">
        <v>229</v>
      </c>
      <c r="G99" s="2"/>
      <c r="H99" s="2">
        <v>1</v>
      </c>
      <c r="I99" s="3">
        <v>1532567.0498084291</v>
      </c>
      <c r="J99" s="3">
        <f t="shared" si="20"/>
        <v>1532567.0498084291</v>
      </c>
      <c r="K99" s="3">
        <f t="shared" si="21"/>
        <v>200000000</v>
      </c>
      <c r="L99" s="12" t="s">
        <v>67</v>
      </c>
      <c r="N99" s="8">
        <f t="shared" ref="N99:N101" si="25">+M99*87</f>
        <v>0</v>
      </c>
    </row>
    <row r="100" spans="1:14" s="4" customFormat="1" hidden="1" x14ac:dyDescent="0.2">
      <c r="A100" s="4" t="s">
        <v>139</v>
      </c>
      <c r="B100" s="2" t="s">
        <v>152</v>
      </c>
      <c r="C100" s="2" t="s">
        <v>15</v>
      </c>
      <c r="D100" s="2" t="s">
        <v>144</v>
      </c>
      <c r="E100" s="2" t="s">
        <v>229</v>
      </c>
      <c r="F100" s="5" t="s">
        <v>229</v>
      </c>
      <c r="G100" s="2"/>
      <c r="H100" s="2">
        <v>1</v>
      </c>
      <c r="I100" s="3">
        <v>210000</v>
      </c>
      <c r="J100" s="3">
        <f t="shared" si="20"/>
        <v>210000</v>
      </c>
      <c r="K100" s="3">
        <f t="shared" si="21"/>
        <v>27405000</v>
      </c>
      <c r="L100" s="12" t="s">
        <v>19</v>
      </c>
      <c r="N100" s="8">
        <f t="shared" si="25"/>
        <v>0</v>
      </c>
    </row>
    <row r="101" spans="1:14" s="4" customFormat="1" hidden="1" x14ac:dyDescent="0.2">
      <c r="A101" s="4" t="s">
        <v>139</v>
      </c>
      <c r="B101" s="2" t="s">
        <v>153</v>
      </c>
      <c r="C101" s="2" t="s">
        <v>15</v>
      </c>
      <c r="D101" s="2" t="s">
        <v>144</v>
      </c>
      <c r="E101" s="2" t="s">
        <v>154</v>
      </c>
      <c r="F101" s="5" t="s">
        <v>229</v>
      </c>
      <c r="G101" s="2"/>
      <c r="H101" s="2">
        <v>1</v>
      </c>
      <c r="I101" s="3">
        <v>30000</v>
      </c>
      <c r="J101" s="3">
        <f t="shared" si="20"/>
        <v>30000</v>
      </c>
      <c r="K101" s="3">
        <f t="shared" si="21"/>
        <v>3915000</v>
      </c>
      <c r="L101" s="12" t="s">
        <v>19</v>
      </c>
      <c r="N101" s="8">
        <f t="shared" si="25"/>
        <v>0</v>
      </c>
    </row>
    <row r="102" spans="1:14" s="4" customFormat="1" hidden="1" x14ac:dyDescent="0.2">
      <c r="A102" s="4" t="s">
        <v>139</v>
      </c>
      <c r="B102" s="2" t="s">
        <v>155</v>
      </c>
      <c r="C102" s="2" t="s">
        <v>15</v>
      </c>
      <c r="D102" s="2" t="s">
        <v>144</v>
      </c>
      <c r="E102" s="2" t="s">
        <v>160</v>
      </c>
      <c r="F102" s="5" t="s">
        <v>229</v>
      </c>
      <c r="G102" s="2">
        <v>1</v>
      </c>
      <c r="H102" s="2">
        <v>1</v>
      </c>
      <c r="I102" s="3">
        <v>30000</v>
      </c>
      <c r="J102" s="3">
        <f t="shared" ref="J102:J120" si="26">I102*H102</f>
        <v>30000</v>
      </c>
      <c r="K102" s="3">
        <f t="shared" ref="K102:K118" si="27">+J102*130.5</f>
        <v>3915000</v>
      </c>
      <c r="L102" s="12" t="s">
        <v>19</v>
      </c>
      <c r="M102" s="8"/>
    </row>
    <row r="103" spans="1:14" s="4" customFormat="1" hidden="1" x14ac:dyDescent="0.2">
      <c r="A103" s="26" t="s">
        <v>139</v>
      </c>
      <c r="B103" s="27" t="s">
        <v>156</v>
      </c>
      <c r="C103" s="27" t="s">
        <v>15</v>
      </c>
      <c r="D103" s="27" t="s">
        <v>144</v>
      </c>
      <c r="E103" s="27" t="s">
        <v>162</v>
      </c>
      <c r="F103" s="28" t="s">
        <v>229</v>
      </c>
      <c r="G103" s="1">
        <v>1</v>
      </c>
      <c r="H103" s="2">
        <v>1</v>
      </c>
      <c r="I103" s="29">
        <v>10000</v>
      </c>
      <c r="J103" s="29">
        <f t="shared" si="26"/>
        <v>10000</v>
      </c>
      <c r="K103" s="3">
        <f t="shared" si="27"/>
        <v>1305000</v>
      </c>
      <c r="L103" s="12" t="s">
        <v>19</v>
      </c>
      <c r="M103" s="8"/>
    </row>
    <row r="104" spans="1:14" s="4" customFormat="1" hidden="1" x14ac:dyDescent="0.2">
      <c r="A104" s="4" t="s">
        <v>139</v>
      </c>
      <c r="B104" s="2" t="s">
        <v>156</v>
      </c>
      <c r="C104" s="2" t="s">
        <v>15</v>
      </c>
      <c r="D104" s="2" t="s">
        <v>157</v>
      </c>
      <c r="E104" s="2" t="s">
        <v>234</v>
      </c>
      <c r="F104" s="5" t="s">
        <v>235</v>
      </c>
      <c r="G104" s="2"/>
      <c r="H104" s="2">
        <v>1</v>
      </c>
      <c r="I104" s="3">
        <v>40000</v>
      </c>
      <c r="J104" s="3">
        <f t="shared" si="26"/>
        <v>40000</v>
      </c>
      <c r="K104" s="3">
        <f t="shared" si="27"/>
        <v>5220000</v>
      </c>
      <c r="L104" s="12" t="s">
        <v>19</v>
      </c>
      <c r="M104" s="8"/>
    </row>
    <row r="105" spans="1:14" s="4" customFormat="1" hidden="1" x14ac:dyDescent="0.2">
      <c r="A105" s="4" t="s">
        <v>139</v>
      </c>
      <c r="B105" s="2" t="s">
        <v>158</v>
      </c>
      <c r="C105" s="2" t="s">
        <v>68</v>
      </c>
      <c r="D105" s="2" t="s">
        <v>157</v>
      </c>
      <c r="E105" s="2" t="s">
        <v>159</v>
      </c>
      <c r="F105" s="5" t="s">
        <v>235</v>
      </c>
      <c r="G105" s="2"/>
      <c r="H105" s="2">
        <v>1</v>
      </c>
      <c r="I105" s="6">
        <v>35000</v>
      </c>
      <c r="J105" s="3">
        <f t="shared" si="26"/>
        <v>35000</v>
      </c>
      <c r="K105" s="3">
        <f t="shared" si="27"/>
        <v>4567500</v>
      </c>
      <c r="L105" s="12" t="s">
        <v>19</v>
      </c>
      <c r="M105" s="8"/>
    </row>
    <row r="106" spans="1:14" s="4" customFormat="1" hidden="1" x14ac:dyDescent="0.2">
      <c r="A106" s="4" t="s">
        <v>139</v>
      </c>
      <c r="B106" s="2" t="s">
        <v>168</v>
      </c>
      <c r="C106" s="2" t="s">
        <v>15</v>
      </c>
      <c r="D106" s="2" t="s">
        <v>157</v>
      </c>
      <c r="E106" s="2" t="s">
        <v>169</v>
      </c>
      <c r="F106" s="2" t="s">
        <v>236</v>
      </c>
      <c r="G106" s="2"/>
      <c r="H106" s="2">
        <v>2</v>
      </c>
      <c r="I106" s="3">
        <v>2000</v>
      </c>
      <c r="J106" s="3">
        <f>I106*H106</f>
        <v>4000</v>
      </c>
      <c r="K106" s="3">
        <f t="shared" si="27"/>
        <v>522000</v>
      </c>
      <c r="L106" s="12" t="s">
        <v>19</v>
      </c>
      <c r="M106" s="8"/>
    </row>
    <row r="107" spans="1:14" s="4" customFormat="1" hidden="1" x14ac:dyDescent="0.2">
      <c r="A107" s="4" t="s">
        <v>139</v>
      </c>
      <c r="B107" s="2" t="s">
        <v>168</v>
      </c>
      <c r="C107" s="2" t="s">
        <v>15</v>
      </c>
      <c r="D107" s="2" t="s">
        <v>144</v>
      </c>
      <c r="E107" s="2" t="s">
        <v>170</v>
      </c>
      <c r="F107" s="5" t="s">
        <v>229</v>
      </c>
      <c r="G107" s="2"/>
      <c r="H107" s="2">
        <v>1</v>
      </c>
      <c r="I107" s="3">
        <v>60000</v>
      </c>
      <c r="J107" s="3">
        <f t="shared" si="26"/>
        <v>60000</v>
      </c>
      <c r="K107" s="3">
        <f t="shared" si="27"/>
        <v>7830000</v>
      </c>
      <c r="L107" s="12" t="s">
        <v>19</v>
      </c>
      <c r="M107" s="8"/>
    </row>
    <row r="108" spans="1:14" s="4" customFormat="1" hidden="1" x14ac:dyDescent="0.2">
      <c r="A108" s="4" t="s">
        <v>139</v>
      </c>
      <c r="B108" s="2" t="s">
        <v>171</v>
      </c>
      <c r="C108" s="2" t="s">
        <v>15</v>
      </c>
      <c r="D108" s="2" t="s">
        <v>157</v>
      </c>
      <c r="E108" s="2" t="s">
        <v>172</v>
      </c>
      <c r="F108" s="5" t="s">
        <v>237</v>
      </c>
      <c r="G108" s="2"/>
      <c r="H108" s="2">
        <v>1</v>
      </c>
      <c r="I108" s="3">
        <v>35000</v>
      </c>
      <c r="J108" s="3">
        <f t="shared" si="26"/>
        <v>35000</v>
      </c>
      <c r="K108" s="3">
        <f t="shared" si="27"/>
        <v>4567500</v>
      </c>
      <c r="L108" s="12" t="s">
        <v>19</v>
      </c>
    </row>
    <row r="109" spans="1:14" s="4" customFormat="1" hidden="1" x14ac:dyDescent="0.2">
      <c r="A109" s="4" t="s">
        <v>139</v>
      </c>
      <c r="B109" s="2" t="s">
        <v>246</v>
      </c>
      <c r="C109" s="2" t="s">
        <v>79</v>
      </c>
      <c r="D109" s="2" t="s">
        <v>192</v>
      </c>
      <c r="E109" s="2" t="s">
        <v>173</v>
      </c>
      <c r="F109" s="5" t="s">
        <v>238</v>
      </c>
      <c r="G109" s="2"/>
      <c r="H109" s="2">
        <v>30</v>
      </c>
      <c r="I109" s="3">
        <v>1600</v>
      </c>
      <c r="J109" s="3">
        <f t="shared" si="26"/>
        <v>48000</v>
      </c>
      <c r="K109" s="3">
        <f t="shared" si="27"/>
        <v>6264000</v>
      </c>
      <c r="L109" s="12" t="s">
        <v>19</v>
      </c>
    </row>
    <row r="110" spans="1:14" s="4" customFormat="1" hidden="1" x14ac:dyDescent="0.2">
      <c r="A110" s="4" t="s">
        <v>139</v>
      </c>
      <c r="B110" s="2" t="s">
        <v>246</v>
      </c>
      <c r="C110" s="2" t="s">
        <v>79</v>
      </c>
      <c r="D110" s="2" t="s">
        <v>157</v>
      </c>
      <c r="E110" s="2" t="s">
        <v>169</v>
      </c>
      <c r="F110" s="5" t="s">
        <v>239</v>
      </c>
      <c r="G110" s="2"/>
      <c r="H110" s="2">
        <v>4</v>
      </c>
      <c r="I110" s="3">
        <v>2000</v>
      </c>
      <c r="J110" s="3">
        <f t="shared" si="26"/>
        <v>8000</v>
      </c>
      <c r="K110" s="3">
        <f t="shared" si="27"/>
        <v>1044000</v>
      </c>
      <c r="L110" s="12" t="s">
        <v>19</v>
      </c>
    </row>
    <row r="111" spans="1:14" s="4" customFormat="1" hidden="1" x14ac:dyDescent="0.2">
      <c r="A111" s="4" t="s">
        <v>139</v>
      </c>
      <c r="B111" s="2" t="s">
        <v>246</v>
      </c>
      <c r="C111" s="2" t="s">
        <v>79</v>
      </c>
      <c r="D111" s="2" t="s">
        <v>144</v>
      </c>
      <c r="E111" s="2" t="s">
        <v>163</v>
      </c>
      <c r="F111" s="5" t="s">
        <v>229</v>
      </c>
      <c r="G111" s="2">
        <v>1</v>
      </c>
      <c r="H111" s="2">
        <v>1</v>
      </c>
      <c r="I111" s="3">
        <v>50000</v>
      </c>
      <c r="J111" s="3">
        <f t="shared" si="26"/>
        <v>50000</v>
      </c>
      <c r="K111" s="3">
        <f t="shared" si="27"/>
        <v>6525000</v>
      </c>
      <c r="L111" s="12" t="s">
        <v>19</v>
      </c>
    </row>
    <row r="112" spans="1:14" s="4" customFormat="1" hidden="1" x14ac:dyDescent="0.2">
      <c r="A112" s="4" t="s">
        <v>139</v>
      </c>
      <c r="B112" s="2" t="s">
        <v>246</v>
      </c>
      <c r="C112" s="2" t="s">
        <v>79</v>
      </c>
      <c r="D112" s="2" t="s">
        <v>167</v>
      </c>
      <c r="E112" s="2" t="s">
        <v>167</v>
      </c>
      <c r="F112" s="5" t="s">
        <v>229</v>
      </c>
      <c r="G112" s="2">
        <v>1</v>
      </c>
      <c r="H112" s="2">
        <v>1</v>
      </c>
      <c r="I112" s="3">
        <v>1210044.3218390804</v>
      </c>
      <c r="J112" s="3">
        <f t="shared" si="26"/>
        <v>1210044.3218390804</v>
      </c>
      <c r="K112" s="3">
        <f t="shared" si="27"/>
        <v>157910784</v>
      </c>
      <c r="L112" s="12" t="s">
        <v>67</v>
      </c>
    </row>
    <row r="113" spans="1:12" s="4" customFormat="1" hidden="1" x14ac:dyDescent="0.2">
      <c r="A113" s="4" t="s">
        <v>139</v>
      </c>
      <c r="B113" s="2" t="s">
        <v>246</v>
      </c>
      <c r="C113" s="2" t="s">
        <v>79</v>
      </c>
      <c r="D113" s="2" t="s">
        <v>157</v>
      </c>
      <c r="E113" s="2" t="s">
        <v>108</v>
      </c>
      <c r="F113" s="5" t="s">
        <v>240</v>
      </c>
      <c r="G113" s="2"/>
      <c r="H113" s="2">
        <v>1</v>
      </c>
      <c r="I113" s="3">
        <v>70000</v>
      </c>
      <c r="J113" s="3">
        <f t="shared" si="26"/>
        <v>70000</v>
      </c>
      <c r="K113" s="3">
        <f t="shared" si="27"/>
        <v>9135000</v>
      </c>
      <c r="L113" s="12" t="s">
        <v>19</v>
      </c>
    </row>
    <row r="114" spans="1:12" s="4" customFormat="1" hidden="1" x14ac:dyDescent="0.2">
      <c r="A114" s="4" t="s">
        <v>139</v>
      </c>
      <c r="B114" s="2" t="s">
        <v>246</v>
      </c>
      <c r="C114" s="2" t="s">
        <v>79</v>
      </c>
      <c r="D114" s="2" t="s">
        <v>157</v>
      </c>
      <c r="E114" s="2" t="s">
        <v>174</v>
      </c>
      <c r="F114" s="5" t="s">
        <v>241</v>
      </c>
      <c r="G114" s="2"/>
      <c r="H114" s="2">
        <v>4</v>
      </c>
      <c r="I114" s="3">
        <v>150000</v>
      </c>
      <c r="J114" s="3">
        <f t="shared" si="26"/>
        <v>600000</v>
      </c>
      <c r="K114" s="3">
        <f t="shared" si="27"/>
        <v>78300000</v>
      </c>
      <c r="L114" s="12" t="s">
        <v>99</v>
      </c>
    </row>
    <row r="115" spans="1:12" s="4" customFormat="1" hidden="1" x14ac:dyDescent="0.2">
      <c r="A115" s="4" t="s">
        <v>139</v>
      </c>
      <c r="B115" s="2" t="s">
        <v>246</v>
      </c>
      <c r="C115" s="2" t="s">
        <v>79</v>
      </c>
      <c r="D115" s="2" t="s">
        <v>157</v>
      </c>
      <c r="E115" s="2" t="s">
        <v>175</v>
      </c>
      <c r="F115" s="5" t="s">
        <v>242</v>
      </c>
      <c r="G115" s="2"/>
      <c r="H115" s="2">
        <v>1</v>
      </c>
      <c r="I115" s="3">
        <v>20000</v>
      </c>
      <c r="J115" s="3">
        <f t="shared" si="26"/>
        <v>20000</v>
      </c>
      <c r="K115" s="3">
        <f t="shared" si="27"/>
        <v>2610000</v>
      </c>
      <c r="L115" s="12" t="s">
        <v>19</v>
      </c>
    </row>
    <row r="116" spans="1:12" s="4" customFormat="1" hidden="1" x14ac:dyDescent="0.2">
      <c r="A116" s="4" t="s">
        <v>139</v>
      </c>
      <c r="B116" s="2" t="s">
        <v>246</v>
      </c>
      <c r="C116" s="2" t="s">
        <v>79</v>
      </c>
      <c r="D116" s="2" t="s">
        <v>157</v>
      </c>
      <c r="E116" s="2" t="s">
        <v>176</v>
      </c>
      <c r="F116" s="5" t="s">
        <v>243</v>
      </c>
      <c r="G116" s="2"/>
      <c r="H116" s="2">
        <v>1</v>
      </c>
      <c r="I116" s="3">
        <v>200000</v>
      </c>
      <c r="J116" s="3">
        <f t="shared" si="26"/>
        <v>200000</v>
      </c>
      <c r="K116" s="3">
        <f t="shared" si="27"/>
        <v>26100000</v>
      </c>
      <c r="L116" s="12" t="s">
        <v>99</v>
      </c>
    </row>
    <row r="117" spans="1:12" s="4" customFormat="1" hidden="1" x14ac:dyDescent="0.2">
      <c r="A117" s="4" t="s">
        <v>139</v>
      </c>
      <c r="B117" s="2" t="s">
        <v>246</v>
      </c>
      <c r="C117" s="2" t="s">
        <v>79</v>
      </c>
      <c r="D117" s="2" t="s">
        <v>177</v>
      </c>
      <c r="E117" s="2" t="s">
        <v>178</v>
      </c>
      <c r="F117" s="5" t="s">
        <v>244</v>
      </c>
      <c r="G117" s="2"/>
      <c r="H117" s="2">
        <v>1</v>
      </c>
      <c r="I117" s="3">
        <v>40000</v>
      </c>
      <c r="J117" s="3">
        <f t="shared" si="26"/>
        <v>40000</v>
      </c>
      <c r="K117" s="3">
        <f t="shared" si="27"/>
        <v>5220000</v>
      </c>
      <c r="L117" s="12" t="s">
        <v>19</v>
      </c>
    </row>
    <row r="118" spans="1:12" s="4" customFormat="1" hidden="1" x14ac:dyDescent="0.2">
      <c r="A118" s="4" t="s">
        <v>139</v>
      </c>
      <c r="B118" s="2" t="s">
        <v>246</v>
      </c>
      <c r="C118" s="2" t="s">
        <v>79</v>
      </c>
      <c r="D118" s="2" t="s">
        <v>177</v>
      </c>
      <c r="E118" s="2" t="s">
        <v>179</v>
      </c>
      <c r="F118" s="5" t="s">
        <v>245</v>
      </c>
      <c r="G118" s="2"/>
      <c r="H118" s="2">
        <v>1</v>
      </c>
      <c r="I118" s="3">
        <v>20000</v>
      </c>
      <c r="J118" s="3">
        <f t="shared" si="26"/>
        <v>20000</v>
      </c>
      <c r="K118" s="3">
        <f t="shared" si="27"/>
        <v>2610000</v>
      </c>
      <c r="L118" s="12" t="s">
        <v>19</v>
      </c>
    </row>
    <row r="119" spans="1:12" s="4" customFormat="1" hidden="1" x14ac:dyDescent="0.2">
      <c r="A119" s="4" t="s">
        <v>139</v>
      </c>
      <c r="B119" s="2" t="s">
        <v>246</v>
      </c>
      <c r="C119" s="2" t="s">
        <v>79</v>
      </c>
      <c r="D119" s="2" t="s">
        <v>114</v>
      </c>
      <c r="E119" s="2" t="s">
        <v>97</v>
      </c>
      <c r="F119" s="5" t="s">
        <v>233</v>
      </c>
      <c r="G119" s="2"/>
      <c r="H119" s="2">
        <v>1</v>
      </c>
      <c r="I119" s="3">
        <v>1000</v>
      </c>
      <c r="J119" s="3">
        <f t="shared" si="26"/>
        <v>1000</v>
      </c>
      <c r="K119" s="3">
        <f t="shared" ref="K119:K120" si="28">+J119*130.5</f>
        <v>130500</v>
      </c>
      <c r="L119" s="12" t="s">
        <v>19</v>
      </c>
    </row>
    <row r="120" spans="1:12" s="4" customFormat="1" hidden="1" x14ac:dyDescent="0.2">
      <c r="A120" s="4" t="s">
        <v>139</v>
      </c>
      <c r="B120" s="2" t="s">
        <v>180</v>
      </c>
      <c r="C120" s="2" t="s">
        <v>181</v>
      </c>
      <c r="D120" s="2" t="s">
        <v>157</v>
      </c>
      <c r="E120" s="2" t="s">
        <v>182</v>
      </c>
      <c r="F120" s="5" t="s">
        <v>237</v>
      </c>
      <c r="G120" s="2"/>
      <c r="H120" s="2">
        <v>4</v>
      </c>
      <c r="I120" s="3">
        <v>2500</v>
      </c>
      <c r="J120" s="3">
        <f t="shared" si="26"/>
        <v>10000</v>
      </c>
      <c r="K120" s="3">
        <f t="shared" si="28"/>
        <v>1305000</v>
      </c>
      <c r="L120" s="12" t="s">
        <v>19</v>
      </c>
    </row>
    <row r="121" spans="1:12" s="2" customFormat="1" hidden="1" x14ac:dyDescent="0.2">
      <c r="A121" s="2" t="s">
        <v>111</v>
      </c>
      <c r="B121" s="2" t="s">
        <v>111</v>
      </c>
      <c r="C121" s="2" t="s">
        <v>183</v>
      </c>
      <c r="I121" s="3"/>
      <c r="J121" s="3"/>
      <c r="K121" s="3"/>
      <c r="L121" s="21"/>
    </row>
    <row r="122" spans="1:12" s="2" customFormat="1" hidden="1" x14ac:dyDescent="0.2">
      <c r="A122" s="2" t="s">
        <v>111</v>
      </c>
      <c r="B122" s="2" t="s">
        <v>184</v>
      </c>
      <c r="C122" s="2" t="s">
        <v>185</v>
      </c>
      <c r="D122" s="24" t="s">
        <v>186</v>
      </c>
      <c r="E122" s="24" t="s">
        <v>187</v>
      </c>
      <c r="F122" s="24" t="s">
        <v>229</v>
      </c>
      <c r="G122" s="24"/>
      <c r="H122" s="24">
        <v>14</v>
      </c>
      <c r="I122" s="25">
        <v>3000</v>
      </c>
      <c r="J122" s="25">
        <f t="shared" ref="J122:J127" si="29">H122*I122</f>
        <v>42000</v>
      </c>
      <c r="K122" s="3">
        <f t="shared" ref="K122:K127" si="30">J122*130.55</f>
        <v>5483100.0000000009</v>
      </c>
      <c r="L122" s="12" t="s">
        <v>19</v>
      </c>
    </row>
    <row r="123" spans="1:12" s="2" customFormat="1" hidden="1" x14ac:dyDescent="0.2">
      <c r="A123" s="2" t="s">
        <v>111</v>
      </c>
      <c r="B123" s="2" t="s">
        <v>184</v>
      </c>
      <c r="C123" s="2" t="s">
        <v>185</v>
      </c>
      <c r="D123" s="2" t="s">
        <v>188</v>
      </c>
      <c r="E123" s="2" t="s">
        <v>247</v>
      </c>
      <c r="F123" s="2" t="s">
        <v>229</v>
      </c>
      <c r="H123" s="2">
        <v>1</v>
      </c>
      <c r="I123" s="25">
        <v>2000</v>
      </c>
      <c r="J123" s="3">
        <f t="shared" si="29"/>
        <v>2000</v>
      </c>
      <c r="K123" s="3">
        <f t="shared" si="30"/>
        <v>261100.00000000003</v>
      </c>
      <c r="L123" s="12" t="s">
        <v>19</v>
      </c>
    </row>
    <row r="124" spans="1:12" s="2" customFormat="1" hidden="1" x14ac:dyDescent="0.2">
      <c r="A124" s="2" t="s">
        <v>111</v>
      </c>
      <c r="B124" s="2" t="s">
        <v>184</v>
      </c>
      <c r="C124" s="2" t="s">
        <v>185</v>
      </c>
      <c r="E124" s="2" t="s">
        <v>189</v>
      </c>
      <c r="F124" s="2" t="s">
        <v>249</v>
      </c>
      <c r="H124" s="2">
        <v>1</v>
      </c>
      <c r="I124" s="3">
        <v>10000</v>
      </c>
      <c r="J124" s="3">
        <f t="shared" si="29"/>
        <v>10000</v>
      </c>
      <c r="K124" s="3">
        <f t="shared" si="30"/>
        <v>1305500</v>
      </c>
      <c r="L124" s="12" t="s">
        <v>19</v>
      </c>
    </row>
    <row r="125" spans="1:12" s="2" customFormat="1" ht="20.399999999999999" hidden="1" x14ac:dyDescent="0.2">
      <c r="A125" s="2" t="s">
        <v>111</v>
      </c>
      <c r="B125" s="2" t="s">
        <v>260</v>
      </c>
      <c r="C125" s="9" t="s">
        <v>37</v>
      </c>
      <c r="D125" s="2" t="s">
        <v>157</v>
      </c>
      <c r="E125" s="2" t="s">
        <v>190</v>
      </c>
      <c r="F125" s="2" t="s">
        <v>248</v>
      </c>
      <c r="H125" s="2">
        <v>7</v>
      </c>
      <c r="I125" s="3">
        <v>3000</v>
      </c>
      <c r="J125" s="3">
        <f t="shared" si="29"/>
        <v>21000</v>
      </c>
      <c r="K125" s="3">
        <f t="shared" si="30"/>
        <v>2741550.0000000005</v>
      </c>
      <c r="L125" s="12" t="s">
        <v>19</v>
      </c>
    </row>
    <row r="126" spans="1:12" s="2" customFormat="1" hidden="1" x14ac:dyDescent="0.2">
      <c r="A126" s="2" t="s">
        <v>111</v>
      </c>
      <c r="B126" s="2" t="s">
        <v>261</v>
      </c>
      <c r="C126" s="2" t="s">
        <v>185</v>
      </c>
      <c r="D126" s="2" t="s">
        <v>157</v>
      </c>
      <c r="E126" s="2" t="s">
        <v>113</v>
      </c>
      <c r="F126" s="2" t="s">
        <v>248</v>
      </c>
      <c r="H126" s="2">
        <v>2</v>
      </c>
      <c r="I126" s="3">
        <v>2000</v>
      </c>
      <c r="J126" s="3">
        <f t="shared" si="29"/>
        <v>4000</v>
      </c>
      <c r="K126" s="3">
        <f t="shared" si="30"/>
        <v>522200.00000000006</v>
      </c>
      <c r="L126" s="12" t="s">
        <v>19</v>
      </c>
    </row>
    <row r="127" spans="1:12" s="2" customFormat="1" hidden="1" x14ac:dyDescent="0.2">
      <c r="A127" s="2" t="s">
        <v>111</v>
      </c>
      <c r="B127" s="2" t="s">
        <v>191</v>
      </c>
      <c r="C127" s="2" t="s">
        <v>183</v>
      </c>
      <c r="D127" s="2" t="s">
        <v>192</v>
      </c>
      <c r="E127" s="2" t="s">
        <v>193</v>
      </c>
      <c r="F127" s="2" t="s">
        <v>229</v>
      </c>
      <c r="H127" s="2">
        <v>1</v>
      </c>
      <c r="I127" s="3">
        <v>5000</v>
      </c>
      <c r="J127" s="3">
        <f t="shared" si="29"/>
        <v>5000</v>
      </c>
      <c r="K127" s="3">
        <f t="shared" si="30"/>
        <v>652750</v>
      </c>
      <c r="L127" s="12" t="s">
        <v>19</v>
      </c>
    </row>
    <row r="128" spans="1:12" s="4" customFormat="1" hidden="1" x14ac:dyDescent="0.2">
      <c r="A128" s="4" t="s">
        <v>194</v>
      </c>
      <c r="B128" s="2" t="s">
        <v>194</v>
      </c>
      <c r="C128" s="2" t="s">
        <v>183</v>
      </c>
      <c r="D128" s="2" t="s">
        <v>195</v>
      </c>
      <c r="E128" s="2" t="s">
        <v>196</v>
      </c>
      <c r="F128" s="2"/>
      <c r="G128" s="2"/>
      <c r="H128" s="2">
        <v>3</v>
      </c>
      <c r="I128" s="3">
        <v>30000</v>
      </c>
      <c r="J128" s="33">
        <f t="shared" ref="J128:J131" si="31">I128*H128</f>
        <v>90000</v>
      </c>
      <c r="K128" s="3">
        <f>+J128*130.55</f>
        <v>11749500.000000002</v>
      </c>
      <c r="L128" s="23" t="s">
        <v>197</v>
      </c>
    </row>
    <row r="129" spans="1:19" s="39" customFormat="1" ht="14.4" hidden="1" x14ac:dyDescent="0.3">
      <c r="A129" s="30" t="s">
        <v>111</v>
      </c>
      <c r="B129" s="31" t="s">
        <v>191</v>
      </c>
      <c r="C129" s="31" t="s">
        <v>183</v>
      </c>
      <c r="D129" s="31" t="s">
        <v>144</v>
      </c>
      <c r="E129" s="31" t="s">
        <v>268</v>
      </c>
      <c r="F129" s="31"/>
      <c r="G129" s="13"/>
      <c r="H129" s="37">
        <v>1</v>
      </c>
      <c r="I129" s="38">
        <v>500000</v>
      </c>
      <c r="J129" s="33">
        <f t="shared" si="31"/>
        <v>500000</v>
      </c>
      <c r="K129" s="33">
        <f>+J129*130.55</f>
        <v>65275000.000000007</v>
      </c>
      <c r="L129" s="36" t="s">
        <v>197</v>
      </c>
    </row>
    <row r="130" spans="1:19" s="39" customFormat="1" ht="14.4" hidden="1" x14ac:dyDescent="0.3">
      <c r="A130" s="30" t="s">
        <v>13</v>
      </c>
      <c r="B130" s="31" t="s">
        <v>194</v>
      </c>
      <c r="C130" s="31" t="s">
        <v>183</v>
      </c>
      <c r="D130" s="31" t="s">
        <v>144</v>
      </c>
      <c r="E130" s="31" t="s">
        <v>198</v>
      </c>
      <c r="F130" s="31"/>
      <c r="G130" s="13"/>
      <c r="H130" s="37">
        <v>1</v>
      </c>
      <c r="I130" s="38">
        <v>10000</v>
      </c>
      <c r="J130" s="33">
        <f t="shared" si="31"/>
        <v>10000</v>
      </c>
      <c r="K130" s="33">
        <f>+J130*130.55</f>
        <v>1305500</v>
      </c>
      <c r="L130" s="36" t="s">
        <v>197</v>
      </c>
    </row>
    <row r="131" spans="1:19" s="31" customFormat="1" ht="15" hidden="1" customHeight="1" x14ac:dyDescent="0.2">
      <c r="A131" s="30" t="s">
        <v>194</v>
      </c>
      <c r="B131" s="31" t="s">
        <v>194</v>
      </c>
      <c r="C131" s="31" t="s">
        <v>183</v>
      </c>
      <c r="D131" s="31" t="s">
        <v>199</v>
      </c>
      <c r="E131" s="31" t="s">
        <v>208</v>
      </c>
      <c r="G131" s="2"/>
      <c r="H131" s="31">
        <v>1</v>
      </c>
      <c r="I131" s="33">
        <v>150000</v>
      </c>
      <c r="J131" s="33">
        <f t="shared" si="31"/>
        <v>150000</v>
      </c>
      <c r="K131" s="33">
        <f>+J131*130.55</f>
        <v>19582500</v>
      </c>
      <c r="L131" s="36" t="s">
        <v>197</v>
      </c>
      <c r="M131" s="33"/>
    </row>
    <row r="132" spans="1:19" s="2" customFormat="1" ht="15" hidden="1" customHeight="1" x14ac:dyDescent="0.2">
      <c r="B132" s="9"/>
      <c r="C132" s="9"/>
      <c r="D132" s="9"/>
      <c r="E132" s="9"/>
      <c r="F132" s="9"/>
      <c r="G132" s="9"/>
      <c r="H132" s="10"/>
      <c r="I132" s="3"/>
      <c r="J132" s="3"/>
      <c r="K132" s="11"/>
      <c r="L132" s="12"/>
      <c r="M132" s="9"/>
      <c r="N132" s="9"/>
      <c r="O132" s="9"/>
      <c r="P132" s="10"/>
      <c r="Q132" s="17"/>
      <c r="R132" s="3"/>
      <c r="S132" s="3"/>
    </row>
    <row r="133" spans="1:19" s="2" customFormat="1" ht="15" hidden="1" customHeight="1" x14ac:dyDescent="0.2">
      <c r="B133" s="9"/>
      <c r="C133" s="9"/>
      <c r="D133" s="9"/>
      <c r="E133" s="9"/>
      <c r="F133" s="9"/>
      <c r="G133" s="9"/>
      <c r="H133" s="10"/>
      <c r="I133" s="3"/>
      <c r="J133" s="3"/>
      <c r="K133" s="11">
        <f>SUM(K3:K132)</f>
        <v>1785730346.0149999</v>
      </c>
      <c r="L133" s="12"/>
    </row>
    <row r="134" spans="1:19" hidden="1" x14ac:dyDescent="0.2">
      <c r="A134" s="2" t="s">
        <v>111</v>
      </c>
      <c r="B134" s="2" t="s">
        <v>111</v>
      </c>
      <c r="C134" s="2" t="s">
        <v>183</v>
      </c>
      <c r="D134" s="2" t="s">
        <v>157</v>
      </c>
      <c r="E134" s="18" t="s">
        <v>262</v>
      </c>
      <c r="F134" s="18" t="s">
        <v>266</v>
      </c>
      <c r="H134" s="18">
        <v>1</v>
      </c>
      <c r="I134" s="19">
        <v>65000</v>
      </c>
      <c r="J134" s="3">
        <f t="shared" ref="J134:J136" si="32">H134*I134</f>
        <v>65000</v>
      </c>
      <c r="K134" s="3">
        <f t="shared" ref="K134:K136" si="33">J134*130.55</f>
        <v>8485750</v>
      </c>
      <c r="L134" s="12" t="s">
        <v>19</v>
      </c>
    </row>
    <row r="135" spans="1:19" hidden="1" x14ac:dyDescent="0.2">
      <c r="A135" s="2" t="s">
        <v>111</v>
      </c>
      <c r="B135" s="2" t="s">
        <v>111</v>
      </c>
      <c r="C135" s="2" t="s">
        <v>183</v>
      </c>
      <c r="D135" s="2" t="s">
        <v>157</v>
      </c>
      <c r="E135" s="18" t="s">
        <v>263</v>
      </c>
      <c r="F135" s="18" t="s">
        <v>265</v>
      </c>
      <c r="H135" s="18">
        <v>1</v>
      </c>
      <c r="I135" s="19">
        <v>130000</v>
      </c>
      <c r="J135" s="3">
        <f t="shared" si="32"/>
        <v>130000</v>
      </c>
      <c r="K135" s="3">
        <f t="shared" si="33"/>
        <v>16971500</v>
      </c>
      <c r="L135" s="12" t="s">
        <v>19</v>
      </c>
    </row>
    <row r="136" spans="1:19" hidden="1" x14ac:dyDescent="0.2">
      <c r="A136" s="2" t="s">
        <v>111</v>
      </c>
      <c r="B136" s="2" t="s">
        <v>111</v>
      </c>
      <c r="C136" s="2" t="s">
        <v>183</v>
      </c>
      <c r="D136" s="2" t="s">
        <v>157</v>
      </c>
      <c r="E136" s="18" t="s">
        <v>264</v>
      </c>
      <c r="F136" s="18" t="s">
        <v>267</v>
      </c>
      <c r="H136" s="18">
        <v>2</v>
      </c>
      <c r="I136" s="19">
        <v>35000</v>
      </c>
      <c r="J136" s="3">
        <f t="shared" si="32"/>
        <v>70000</v>
      </c>
      <c r="K136" s="3">
        <f t="shared" si="33"/>
        <v>9138500</v>
      </c>
      <c r="L136" s="12" t="s">
        <v>19</v>
      </c>
    </row>
    <row r="137" spans="1:19" s="40" customFormat="1" hidden="1" x14ac:dyDescent="0.2">
      <c r="A137" s="30" t="s">
        <v>194</v>
      </c>
      <c r="B137" s="31" t="s">
        <v>194</v>
      </c>
      <c r="C137" s="31" t="s">
        <v>183</v>
      </c>
      <c r="D137" s="31" t="s">
        <v>270</v>
      </c>
      <c r="E137" s="31" t="s">
        <v>271</v>
      </c>
      <c r="F137" s="31"/>
      <c r="G137" s="18"/>
      <c r="H137" s="31">
        <v>1</v>
      </c>
      <c r="I137" s="33">
        <v>50000</v>
      </c>
      <c r="J137" s="33">
        <f t="shared" ref="J137:J138" si="34">I137*H137</f>
        <v>50000</v>
      </c>
      <c r="K137" s="33">
        <f>+J137*130.55</f>
        <v>6527500.0000000009</v>
      </c>
      <c r="L137" s="36" t="s">
        <v>272</v>
      </c>
    </row>
    <row r="138" spans="1:19" hidden="1" x14ac:dyDescent="0.2">
      <c r="A138" s="30" t="s">
        <v>194</v>
      </c>
      <c r="B138" s="31" t="s">
        <v>194</v>
      </c>
      <c r="C138" s="31" t="s">
        <v>183</v>
      </c>
      <c r="D138" s="31" t="s">
        <v>270</v>
      </c>
      <c r="E138" s="31" t="s">
        <v>271</v>
      </c>
      <c r="F138" s="31"/>
      <c r="H138" s="31">
        <v>1</v>
      </c>
      <c r="I138" s="33">
        <v>50000</v>
      </c>
      <c r="J138" s="33">
        <f t="shared" si="34"/>
        <v>50000</v>
      </c>
      <c r="K138" s="33">
        <f>+J138*130.55</f>
        <v>6527500.0000000009</v>
      </c>
      <c r="L138" s="36" t="s">
        <v>197</v>
      </c>
    </row>
  </sheetData>
  <autoFilter ref="A1:A138">
    <filterColumn colId="0">
      <filters>
        <filter val="ENGINEERING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CAPEX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 Jachi</dc:creator>
  <cp:lastModifiedBy>Blessing K. Chafesuka</cp:lastModifiedBy>
  <dcterms:created xsi:type="dcterms:W3CDTF">2021-10-22T07:06:52Z</dcterms:created>
  <dcterms:modified xsi:type="dcterms:W3CDTF">2021-10-29T10:56:43Z</dcterms:modified>
</cp:coreProperties>
</file>