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 activeTab="1"/>
  </bookViews>
  <sheets>
    <sheet name="tarrif" sheetId="1" r:id="rId1"/>
    <sheet name="urban rates" sheetId="2" r:id="rId2"/>
    <sheet name="Sheet1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I454" i="1" l="1"/>
  <c r="I453" i="1"/>
  <c r="I469" i="1"/>
  <c r="H116" i="1"/>
  <c r="H113" i="1"/>
  <c r="O250" i="2"/>
  <c r="O249" i="2"/>
  <c r="O248" i="2"/>
  <c r="O247" i="2"/>
  <c r="O246" i="2"/>
  <c r="O245" i="2"/>
  <c r="O244" i="2"/>
  <c r="O243" i="2"/>
  <c r="O242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237" i="2" s="1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51" i="2" s="1"/>
  <c r="O135" i="2"/>
  <c r="O134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113" i="2" s="1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62" i="2" s="1"/>
  <c r="O45" i="2"/>
  <c r="O44" i="2"/>
  <c r="O40" i="2"/>
  <c r="O39" i="2"/>
  <c r="O38" i="2"/>
  <c r="O37" i="2"/>
  <c r="O36" i="2"/>
  <c r="O35" i="2"/>
  <c r="O41" i="2" s="1"/>
  <c r="M204" i="2"/>
  <c r="J204" i="2"/>
  <c r="K204" i="2" s="1"/>
  <c r="L204" i="2" s="1"/>
  <c r="M203" i="2"/>
  <c r="L203" i="2"/>
  <c r="K203" i="2"/>
  <c r="J203" i="2"/>
  <c r="N203" i="2" s="1"/>
  <c r="M202" i="2"/>
  <c r="J202" i="2"/>
  <c r="K202" i="2" s="1"/>
  <c r="L202" i="2" s="1"/>
  <c r="M201" i="2"/>
  <c r="L201" i="2"/>
  <c r="K201" i="2"/>
  <c r="J201" i="2"/>
  <c r="N201" i="2" s="1"/>
  <c r="M200" i="2"/>
  <c r="J200" i="2"/>
  <c r="K200" i="2" s="1"/>
  <c r="N151" i="2"/>
  <c r="N113" i="2"/>
  <c r="N62" i="2"/>
  <c r="O252" i="2"/>
  <c r="N252" i="2"/>
  <c r="M252" i="2"/>
  <c r="L252" i="2"/>
  <c r="K252" i="2"/>
  <c r="J252" i="2"/>
  <c r="M237" i="2"/>
  <c r="J237" i="2"/>
  <c r="M151" i="2"/>
  <c r="L151" i="2"/>
  <c r="K151" i="2"/>
  <c r="J151" i="2"/>
  <c r="J250" i="2"/>
  <c r="J249" i="2"/>
  <c r="K249" i="2" s="1"/>
  <c r="L249" i="2" s="1"/>
  <c r="J248" i="2"/>
  <c r="K248" i="2" s="1"/>
  <c r="L248" i="2" s="1"/>
  <c r="J247" i="2"/>
  <c r="J246" i="2"/>
  <c r="J245" i="2"/>
  <c r="K245" i="2" s="1"/>
  <c r="L245" i="2" s="1"/>
  <c r="J244" i="2"/>
  <c r="N244" i="2" s="1"/>
  <c r="J243" i="2"/>
  <c r="J242" i="2"/>
  <c r="J236" i="2"/>
  <c r="J235" i="2"/>
  <c r="N235" i="2" s="1"/>
  <c r="J234" i="2"/>
  <c r="J233" i="2"/>
  <c r="N233" i="2" s="1"/>
  <c r="J232" i="2"/>
  <c r="J231" i="2"/>
  <c r="N231" i="2" s="1"/>
  <c r="J230" i="2"/>
  <c r="J229" i="2"/>
  <c r="N229" i="2" s="1"/>
  <c r="J228" i="2"/>
  <c r="J227" i="2"/>
  <c r="N227" i="2" s="1"/>
  <c r="J226" i="2"/>
  <c r="J225" i="2"/>
  <c r="N225" i="2" s="1"/>
  <c r="J224" i="2"/>
  <c r="J223" i="2"/>
  <c r="N223" i="2" s="1"/>
  <c r="J222" i="2"/>
  <c r="J221" i="2"/>
  <c r="N221" i="2" s="1"/>
  <c r="J220" i="2"/>
  <c r="J219" i="2"/>
  <c r="N219" i="2" s="1"/>
  <c r="J218" i="2"/>
  <c r="J217" i="2"/>
  <c r="N217" i="2" s="1"/>
  <c r="J216" i="2"/>
  <c r="J215" i="2"/>
  <c r="N215" i="2" s="1"/>
  <c r="J214" i="2"/>
  <c r="J213" i="2"/>
  <c r="N213" i="2" s="1"/>
  <c r="J212" i="2"/>
  <c r="J211" i="2"/>
  <c r="N211" i="2" s="1"/>
  <c r="J210" i="2"/>
  <c r="J209" i="2"/>
  <c r="N209" i="2" s="1"/>
  <c r="J208" i="2"/>
  <c r="J207" i="2"/>
  <c r="N207" i="2" s="1"/>
  <c r="J206" i="2"/>
  <c r="J205" i="2"/>
  <c r="N205" i="2" s="1"/>
  <c r="J199" i="2"/>
  <c r="J198" i="2"/>
  <c r="N198" i="2" s="1"/>
  <c r="J197" i="2"/>
  <c r="N197" i="2" s="1"/>
  <c r="J196" i="2"/>
  <c r="J195" i="2"/>
  <c r="J194" i="2"/>
  <c r="K194" i="2" s="1"/>
  <c r="L194" i="2" s="1"/>
  <c r="J193" i="2"/>
  <c r="N193" i="2" s="1"/>
  <c r="J192" i="2"/>
  <c r="J191" i="2"/>
  <c r="J190" i="2"/>
  <c r="N190" i="2" s="1"/>
  <c r="J189" i="2"/>
  <c r="N189" i="2" s="1"/>
  <c r="J188" i="2"/>
  <c r="J187" i="2"/>
  <c r="J186" i="2"/>
  <c r="N186" i="2" s="1"/>
  <c r="J185" i="2"/>
  <c r="N185" i="2" s="1"/>
  <c r="J184" i="2"/>
  <c r="J183" i="2"/>
  <c r="J182" i="2"/>
  <c r="K182" i="2" s="1"/>
  <c r="L182" i="2" s="1"/>
  <c r="J181" i="2"/>
  <c r="N181" i="2" s="1"/>
  <c r="J180" i="2"/>
  <c r="J179" i="2"/>
  <c r="J178" i="2"/>
  <c r="N178" i="2" s="1"/>
  <c r="J177" i="2"/>
  <c r="N177" i="2" s="1"/>
  <c r="J176" i="2"/>
  <c r="J175" i="2"/>
  <c r="J174" i="2"/>
  <c r="N174" i="2" s="1"/>
  <c r="J173" i="2"/>
  <c r="N173" i="2" s="1"/>
  <c r="J172" i="2"/>
  <c r="J171" i="2"/>
  <c r="J170" i="2"/>
  <c r="N170" i="2" s="1"/>
  <c r="J169" i="2"/>
  <c r="N169" i="2" s="1"/>
  <c r="J168" i="2"/>
  <c r="J167" i="2"/>
  <c r="J166" i="2"/>
  <c r="N166" i="2" s="1"/>
  <c r="J165" i="2"/>
  <c r="N165" i="2" s="1"/>
  <c r="J164" i="2"/>
  <c r="J163" i="2"/>
  <c r="J162" i="2"/>
  <c r="K162" i="2" s="1"/>
  <c r="L162" i="2" s="1"/>
  <c r="J161" i="2"/>
  <c r="N161" i="2" s="1"/>
  <c r="J160" i="2"/>
  <c r="J159" i="2"/>
  <c r="J158" i="2"/>
  <c r="N158" i="2" s="1"/>
  <c r="J157" i="2"/>
  <c r="N157" i="2" s="1"/>
  <c r="J156" i="2"/>
  <c r="J155" i="2"/>
  <c r="N236" i="2"/>
  <c r="N234" i="2"/>
  <c r="N232" i="2"/>
  <c r="N230" i="2"/>
  <c r="N228" i="2"/>
  <c r="N226" i="2"/>
  <c r="N224" i="2"/>
  <c r="N222" i="2"/>
  <c r="N220" i="2"/>
  <c r="N218" i="2"/>
  <c r="N216" i="2"/>
  <c r="N214" i="2"/>
  <c r="N212" i="2"/>
  <c r="N210" i="2"/>
  <c r="N208" i="2"/>
  <c r="N206" i="2"/>
  <c r="N199" i="2"/>
  <c r="N196" i="2"/>
  <c r="N195" i="2"/>
  <c r="N192" i="2"/>
  <c r="N191" i="2"/>
  <c r="N188" i="2"/>
  <c r="N187" i="2"/>
  <c r="N184" i="2"/>
  <c r="N183" i="2"/>
  <c r="N180" i="2"/>
  <c r="N179" i="2"/>
  <c r="N176" i="2"/>
  <c r="N175" i="2"/>
  <c r="N172" i="2"/>
  <c r="N171" i="2"/>
  <c r="N168" i="2"/>
  <c r="N167" i="2"/>
  <c r="N164" i="2"/>
  <c r="N163" i="2"/>
  <c r="N160" i="2"/>
  <c r="N159" i="2"/>
  <c r="N156" i="2"/>
  <c r="N155" i="2"/>
  <c r="J150" i="2"/>
  <c r="J149" i="2"/>
  <c r="J148" i="2"/>
  <c r="N148" i="2" s="1"/>
  <c r="J147" i="2"/>
  <c r="J146" i="2"/>
  <c r="J145" i="2"/>
  <c r="J144" i="2"/>
  <c r="K144" i="2" s="1"/>
  <c r="L144" i="2" s="1"/>
  <c r="J143" i="2"/>
  <c r="J142" i="2"/>
  <c r="J141" i="2"/>
  <c r="J140" i="2"/>
  <c r="N140" i="2" s="1"/>
  <c r="J139" i="2"/>
  <c r="J138" i="2"/>
  <c r="J137" i="2"/>
  <c r="J136" i="2"/>
  <c r="K136" i="2" s="1"/>
  <c r="L136" i="2" s="1"/>
  <c r="J135" i="2"/>
  <c r="J134" i="2"/>
  <c r="N250" i="2"/>
  <c r="M250" i="2"/>
  <c r="K250" i="2"/>
  <c r="L250" i="2" s="1"/>
  <c r="N249" i="2"/>
  <c r="M249" i="2"/>
  <c r="N248" i="2"/>
  <c r="M248" i="2"/>
  <c r="N247" i="2"/>
  <c r="M247" i="2"/>
  <c r="L247" i="2"/>
  <c r="K247" i="2"/>
  <c r="N246" i="2"/>
  <c r="M246" i="2"/>
  <c r="K246" i="2"/>
  <c r="L246" i="2" s="1"/>
  <c r="M245" i="2"/>
  <c r="M244" i="2"/>
  <c r="K244" i="2"/>
  <c r="L244" i="2" s="1"/>
  <c r="N243" i="2"/>
  <c r="M243" i="2"/>
  <c r="K243" i="2"/>
  <c r="L243" i="2" s="1"/>
  <c r="N242" i="2"/>
  <c r="M242" i="2"/>
  <c r="K242" i="2"/>
  <c r="L242" i="2" s="1"/>
  <c r="M236" i="2"/>
  <c r="K236" i="2"/>
  <c r="L236" i="2" s="1"/>
  <c r="M235" i="2"/>
  <c r="K235" i="2"/>
  <c r="L235" i="2" s="1"/>
  <c r="M234" i="2"/>
  <c r="K234" i="2"/>
  <c r="L234" i="2" s="1"/>
  <c r="M233" i="2"/>
  <c r="M232" i="2"/>
  <c r="K232" i="2"/>
  <c r="L232" i="2" s="1"/>
  <c r="M231" i="2"/>
  <c r="K231" i="2"/>
  <c r="L231" i="2" s="1"/>
  <c r="M230" i="2"/>
  <c r="K230" i="2"/>
  <c r="L230" i="2" s="1"/>
  <c r="M229" i="2"/>
  <c r="M228" i="2"/>
  <c r="K228" i="2"/>
  <c r="L228" i="2" s="1"/>
  <c r="M227" i="2"/>
  <c r="K227" i="2"/>
  <c r="L227" i="2" s="1"/>
  <c r="M226" i="2"/>
  <c r="K226" i="2"/>
  <c r="L226" i="2" s="1"/>
  <c r="M225" i="2"/>
  <c r="M224" i="2"/>
  <c r="K224" i="2"/>
  <c r="L224" i="2" s="1"/>
  <c r="M223" i="2"/>
  <c r="K223" i="2"/>
  <c r="L223" i="2" s="1"/>
  <c r="M222" i="2"/>
  <c r="K222" i="2"/>
  <c r="L222" i="2" s="1"/>
  <c r="M221" i="2"/>
  <c r="M220" i="2"/>
  <c r="K220" i="2"/>
  <c r="L220" i="2" s="1"/>
  <c r="M219" i="2"/>
  <c r="K219" i="2"/>
  <c r="L219" i="2" s="1"/>
  <c r="M218" i="2"/>
  <c r="K218" i="2"/>
  <c r="L218" i="2" s="1"/>
  <c r="M217" i="2"/>
  <c r="K217" i="2"/>
  <c r="L217" i="2" s="1"/>
  <c r="M216" i="2"/>
  <c r="K216" i="2"/>
  <c r="L216" i="2" s="1"/>
  <c r="M215" i="2"/>
  <c r="K215" i="2"/>
  <c r="L215" i="2" s="1"/>
  <c r="M214" i="2"/>
  <c r="K214" i="2"/>
  <c r="L214" i="2" s="1"/>
  <c r="M213" i="2"/>
  <c r="M212" i="2"/>
  <c r="K212" i="2"/>
  <c r="L212" i="2" s="1"/>
  <c r="M211" i="2"/>
  <c r="K211" i="2"/>
  <c r="L211" i="2" s="1"/>
  <c r="M210" i="2"/>
  <c r="K210" i="2"/>
  <c r="L210" i="2" s="1"/>
  <c r="M209" i="2"/>
  <c r="M208" i="2"/>
  <c r="K208" i="2"/>
  <c r="L208" i="2" s="1"/>
  <c r="M207" i="2"/>
  <c r="K207" i="2"/>
  <c r="L207" i="2" s="1"/>
  <c r="M206" i="2"/>
  <c r="K206" i="2"/>
  <c r="L206" i="2" s="1"/>
  <c r="M205" i="2"/>
  <c r="K205" i="2"/>
  <c r="L205" i="2" s="1"/>
  <c r="M199" i="2"/>
  <c r="K199" i="2"/>
  <c r="L199" i="2" s="1"/>
  <c r="M198" i="2"/>
  <c r="K198" i="2"/>
  <c r="L198" i="2" s="1"/>
  <c r="M197" i="2"/>
  <c r="M196" i="2"/>
  <c r="K196" i="2"/>
  <c r="L196" i="2" s="1"/>
  <c r="M195" i="2"/>
  <c r="K195" i="2"/>
  <c r="L195" i="2" s="1"/>
  <c r="M194" i="2"/>
  <c r="M193" i="2"/>
  <c r="M192" i="2"/>
  <c r="K192" i="2"/>
  <c r="L192" i="2" s="1"/>
  <c r="M191" i="2"/>
  <c r="K191" i="2"/>
  <c r="L191" i="2" s="1"/>
  <c r="M190" i="2"/>
  <c r="K190" i="2"/>
  <c r="L190" i="2" s="1"/>
  <c r="M189" i="2"/>
  <c r="M188" i="2"/>
  <c r="K188" i="2"/>
  <c r="L188" i="2" s="1"/>
  <c r="M187" i="2"/>
  <c r="K187" i="2"/>
  <c r="L187" i="2" s="1"/>
  <c r="M186" i="2"/>
  <c r="M185" i="2"/>
  <c r="M184" i="2"/>
  <c r="K184" i="2"/>
  <c r="L184" i="2" s="1"/>
  <c r="M183" i="2"/>
  <c r="K183" i="2"/>
  <c r="L183" i="2" s="1"/>
  <c r="M182" i="2"/>
  <c r="M181" i="2"/>
  <c r="K181" i="2"/>
  <c r="L181" i="2" s="1"/>
  <c r="M180" i="2"/>
  <c r="K180" i="2"/>
  <c r="L180" i="2" s="1"/>
  <c r="M179" i="2"/>
  <c r="K179" i="2"/>
  <c r="L179" i="2" s="1"/>
  <c r="M178" i="2"/>
  <c r="K178" i="2"/>
  <c r="L178" i="2" s="1"/>
  <c r="M177" i="2"/>
  <c r="M176" i="2"/>
  <c r="K176" i="2"/>
  <c r="L176" i="2" s="1"/>
  <c r="M175" i="2"/>
  <c r="K175" i="2"/>
  <c r="L175" i="2" s="1"/>
  <c r="M174" i="2"/>
  <c r="M173" i="2"/>
  <c r="M172" i="2"/>
  <c r="K172" i="2"/>
  <c r="L172" i="2" s="1"/>
  <c r="M171" i="2"/>
  <c r="K171" i="2"/>
  <c r="L171" i="2" s="1"/>
  <c r="M170" i="2"/>
  <c r="K170" i="2"/>
  <c r="L170" i="2" s="1"/>
  <c r="M169" i="2"/>
  <c r="M168" i="2"/>
  <c r="K168" i="2"/>
  <c r="L168" i="2" s="1"/>
  <c r="M167" i="2"/>
  <c r="K167" i="2"/>
  <c r="L167" i="2" s="1"/>
  <c r="M166" i="2"/>
  <c r="K166" i="2"/>
  <c r="L166" i="2" s="1"/>
  <c r="M165" i="2"/>
  <c r="M164" i="2"/>
  <c r="K164" i="2"/>
  <c r="L164" i="2" s="1"/>
  <c r="M163" i="2"/>
  <c r="K163" i="2"/>
  <c r="L163" i="2" s="1"/>
  <c r="M162" i="2"/>
  <c r="M161" i="2"/>
  <c r="K161" i="2"/>
  <c r="L161" i="2" s="1"/>
  <c r="M160" i="2"/>
  <c r="K160" i="2"/>
  <c r="L160" i="2" s="1"/>
  <c r="M159" i="2"/>
  <c r="K159" i="2"/>
  <c r="L159" i="2" s="1"/>
  <c r="M158" i="2"/>
  <c r="K158" i="2"/>
  <c r="L158" i="2" s="1"/>
  <c r="M157" i="2"/>
  <c r="M156" i="2"/>
  <c r="K156" i="2"/>
  <c r="L156" i="2" s="1"/>
  <c r="M155" i="2"/>
  <c r="K155" i="2"/>
  <c r="L155" i="2" s="1"/>
  <c r="N150" i="2"/>
  <c r="M150" i="2"/>
  <c r="K150" i="2"/>
  <c r="L150" i="2" s="1"/>
  <c r="N149" i="2"/>
  <c r="M149" i="2"/>
  <c r="L149" i="2"/>
  <c r="K149" i="2"/>
  <c r="M148" i="2"/>
  <c r="K148" i="2"/>
  <c r="L148" i="2" s="1"/>
  <c r="N147" i="2"/>
  <c r="M147" i="2"/>
  <c r="K147" i="2"/>
  <c r="L147" i="2" s="1"/>
  <c r="N146" i="2"/>
  <c r="M146" i="2"/>
  <c r="K146" i="2"/>
  <c r="L146" i="2" s="1"/>
  <c r="N145" i="2"/>
  <c r="M145" i="2"/>
  <c r="K145" i="2"/>
  <c r="L145" i="2" s="1"/>
  <c r="N144" i="2"/>
  <c r="M144" i="2"/>
  <c r="N143" i="2"/>
  <c r="M143" i="2"/>
  <c r="K143" i="2"/>
  <c r="L143" i="2" s="1"/>
  <c r="N142" i="2"/>
  <c r="M142" i="2"/>
  <c r="K142" i="2"/>
  <c r="L142" i="2" s="1"/>
  <c r="N141" i="2"/>
  <c r="M141" i="2"/>
  <c r="L141" i="2"/>
  <c r="K141" i="2"/>
  <c r="M140" i="2"/>
  <c r="K140" i="2"/>
  <c r="L140" i="2" s="1"/>
  <c r="N139" i="2"/>
  <c r="M139" i="2"/>
  <c r="K139" i="2"/>
  <c r="L139" i="2" s="1"/>
  <c r="N138" i="2"/>
  <c r="M138" i="2"/>
  <c r="K138" i="2"/>
  <c r="L138" i="2" s="1"/>
  <c r="N137" i="2"/>
  <c r="M137" i="2"/>
  <c r="K137" i="2"/>
  <c r="L137" i="2" s="1"/>
  <c r="N136" i="2"/>
  <c r="M136" i="2"/>
  <c r="N135" i="2"/>
  <c r="M135" i="2"/>
  <c r="K135" i="2"/>
  <c r="L135" i="2" s="1"/>
  <c r="N134" i="2"/>
  <c r="M134" i="2"/>
  <c r="K134" i="2"/>
  <c r="L134" i="2" s="1"/>
  <c r="M113" i="2"/>
  <c r="L113" i="2"/>
  <c r="K113" i="2"/>
  <c r="J113" i="2"/>
  <c r="N112" i="2"/>
  <c r="M112" i="2"/>
  <c r="L112" i="2"/>
  <c r="J112" i="2"/>
  <c r="K112" i="2" s="1"/>
  <c r="M111" i="2"/>
  <c r="L111" i="2"/>
  <c r="N111" i="2" s="1"/>
  <c r="J111" i="2"/>
  <c r="K111" i="2" s="1"/>
  <c r="N110" i="2"/>
  <c r="M110" i="2"/>
  <c r="L110" i="2"/>
  <c r="J110" i="2"/>
  <c r="K110" i="2" s="1"/>
  <c r="M109" i="2"/>
  <c r="L109" i="2"/>
  <c r="N109" i="2" s="1"/>
  <c r="J109" i="2"/>
  <c r="K109" i="2" s="1"/>
  <c r="N108" i="2"/>
  <c r="M108" i="2"/>
  <c r="L108" i="2"/>
  <c r="J108" i="2"/>
  <c r="K108" i="2" s="1"/>
  <c r="M107" i="2"/>
  <c r="L107" i="2"/>
  <c r="N107" i="2" s="1"/>
  <c r="J107" i="2"/>
  <c r="K107" i="2" s="1"/>
  <c r="N106" i="2"/>
  <c r="M106" i="2"/>
  <c r="L106" i="2"/>
  <c r="J106" i="2"/>
  <c r="K106" i="2" s="1"/>
  <c r="M105" i="2"/>
  <c r="L105" i="2"/>
  <c r="N105" i="2" s="1"/>
  <c r="J105" i="2"/>
  <c r="K105" i="2" s="1"/>
  <c r="N104" i="2"/>
  <c r="M104" i="2"/>
  <c r="L104" i="2"/>
  <c r="J104" i="2"/>
  <c r="K104" i="2" s="1"/>
  <c r="M103" i="2"/>
  <c r="L103" i="2"/>
  <c r="N103" i="2" s="1"/>
  <c r="J103" i="2"/>
  <c r="K103" i="2" s="1"/>
  <c r="N102" i="2"/>
  <c r="M102" i="2"/>
  <c r="L102" i="2"/>
  <c r="J102" i="2"/>
  <c r="K102" i="2" s="1"/>
  <c r="M101" i="2"/>
  <c r="L101" i="2"/>
  <c r="N101" i="2" s="1"/>
  <c r="J101" i="2"/>
  <c r="K101" i="2" s="1"/>
  <c r="N100" i="2"/>
  <c r="M100" i="2"/>
  <c r="L100" i="2"/>
  <c r="J100" i="2"/>
  <c r="K100" i="2" s="1"/>
  <c r="M99" i="2"/>
  <c r="L99" i="2"/>
  <c r="N99" i="2" s="1"/>
  <c r="J99" i="2"/>
  <c r="K99" i="2" s="1"/>
  <c r="N98" i="2"/>
  <c r="M98" i="2"/>
  <c r="L98" i="2"/>
  <c r="J98" i="2"/>
  <c r="K98" i="2" s="1"/>
  <c r="M97" i="2"/>
  <c r="L97" i="2"/>
  <c r="N97" i="2" s="1"/>
  <c r="J97" i="2"/>
  <c r="K97" i="2" s="1"/>
  <c r="N96" i="2"/>
  <c r="M96" i="2"/>
  <c r="L96" i="2"/>
  <c r="J96" i="2"/>
  <c r="K96" i="2" s="1"/>
  <c r="M95" i="2"/>
  <c r="L95" i="2"/>
  <c r="N95" i="2" s="1"/>
  <c r="J95" i="2"/>
  <c r="K95" i="2" s="1"/>
  <c r="N94" i="2"/>
  <c r="M94" i="2"/>
  <c r="L94" i="2"/>
  <c r="J94" i="2"/>
  <c r="K94" i="2" s="1"/>
  <c r="M93" i="2"/>
  <c r="L93" i="2"/>
  <c r="N93" i="2" s="1"/>
  <c r="J93" i="2"/>
  <c r="K93" i="2" s="1"/>
  <c r="N92" i="2"/>
  <c r="M92" i="2"/>
  <c r="L92" i="2"/>
  <c r="J92" i="2"/>
  <c r="K92" i="2" s="1"/>
  <c r="M91" i="2"/>
  <c r="L91" i="2"/>
  <c r="N91" i="2" s="1"/>
  <c r="J91" i="2"/>
  <c r="K91" i="2" s="1"/>
  <c r="N90" i="2"/>
  <c r="M90" i="2"/>
  <c r="L90" i="2"/>
  <c r="J90" i="2"/>
  <c r="K90" i="2" s="1"/>
  <c r="M89" i="2"/>
  <c r="L89" i="2"/>
  <c r="N89" i="2" s="1"/>
  <c r="K89" i="2"/>
  <c r="J89" i="2"/>
  <c r="N88" i="2"/>
  <c r="M88" i="2"/>
  <c r="L88" i="2"/>
  <c r="J88" i="2"/>
  <c r="K88" i="2" s="1"/>
  <c r="M87" i="2"/>
  <c r="L87" i="2"/>
  <c r="N87" i="2" s="1"/>
  <c r="K87" i="2"/>
  <c r="J87" i="2"/>
  <c r="N86" i="2"/>
  <c r="M86" i="2"/>
  <c r="L86" i="2"/>
  <c r="J86" i="2"/>
  <c r="K86" i="2" s="1"/>
  <c r="M85" i="2"/>
  <c r="L85" i="2"/>
  <c r="N85" i="2" s="1"/>
  <c r="K85" i="2"/>
  <c r="J85" i="2"/>
  <c r="N84" i="2"/>
  <c r="M84" i="2"/>
  <c r="L84" i="2"/>
  <c r="J84" i="2"/>
  <c r="K84" i="2" s="1"/>
  <c r="M83" i="2"/>
  <c r="L83" i="2"/>
  <c r="N83" i="2" s="1"/>
  <c r="J83" i="2"/>
  <c r="K83" i="2" s="1"/>
  <c r="N82" i="2"/>
  <c r="M82" i="2"/>
  <c r="L82" i="2"/>
  <c r="J82" i="2"/>
  <c r="K82" i="2" s="1"/>
  <c r="M81" i="2"/>
  <c r="L81" i="2"/>
  <c r="N81" i="2" s="1"/>
  <c r="J81" i="2"/>
  <c r="K81" i="2" s="1"/>
  <c r="N80" i="2"/>
  <c r="M80" i="2"/>
  <c r="L80" i="2"/>
  <c r="J80" i="2"/>
  <c r="K80" i="2" s="1"/>
  <c r="M79" i="2"/>
  <c r="L79" i="2"/>
  <c r="N79" i="2" s="1"/>
  <c r="J79" i="2"/>
  <c r="K79" i="2" s="1"/>
  <c r="N78" i="2"/>
  <c r="M78" i="2"/>
  <c r="L78" i="2"/>
  <c r="J78" i="2"/>
  <c r="K78" i="2" s="1"/>
  <c r="M77" i="2"/>
  <c r="L77" i="2"/>
  <c r="N77" i="2" s="1"/>
  <c r="J77" i="2"/>
  <c r="K77" i="2" s="1"/>
  <c r="N76" i="2"/>
  <c r="M76" i="2"/>
  <c r="L76" i="2"/>
  <c r="J76" i="2"/>
  <c r="K76" i="2" s="1"/>
  <c r="M75" i="2"/>
  <c r="L75" i="2"/>
  <c r="N75" i="2" s="1"/>
  <c r="J75" i="2"/>
  <c r="K75" i="2" s="1"/>
  <c r="N74" i="2"/>
  <c r="M74" i="2"/>
  <c r="L74" i="2"/>
  <c r="J74" i="2"/>
  <c r="K74" i="2" s="1"/>
  <c r="M73" i="2"/>
  <c r="L73" i="2"/>
  <c r="N73" i="2" s="1"/>
  <c r="J73" i="2"/>
  <c r="K73" i="2" s="1"/>
  <c r="N72" i="2"/>
  <c r="M72" i="2"/>
  <c r="L72" i="2"/>
  <c r="J72" i="2"/>
  <c r="K72" i="2" s="1"/>
  <c r="M71" i="2"/>
  <c r="L71" i="2"/>
  <c r="N71" i="2" s="1"/>
  <c r="J71" i="2"/>
  <c r="K71" i="2" s="1"/>
  <c r="N70" i="2"/>
  <c r="M70" i="2"/>
  <c r="L70" i="2"/>
  <c r="J70" i="2"/>
  <c r="K70" i="2" s="1"/>
  <c r="M69" i="2"/>
  <c r="L69" i="2"/>
  <c r="N69" i="2" s="1"/>
  <c r="J69" i="2"/>
  <c r="K69" i="2" s="1"/>
  <c r="N68" i="2"/>
  <c r="M68" i="2"/>
  <c r="L68" i="2"/>
  <c r="J68" i="2"/>
  <c r="K68" i="2" s="1"/>
  <c r="M67" i="2"/>
  <c r="L67" i="2"/>
  <c r="N67" i="2" s="1"/>
  <c r="J67" i="2"/>
  <c r="K67" i="2" s="1"/>
  <c r="M62" i="2"/>
  <c r="L62" i="2"/>
  <c r="K62" i="2"/>
  <c r="J62" i="2"/>
  <c r="M61" i="2"/>
  <c r="L61" i="2"/>
  <c r="N61" i="2" s="1"/>
  <c r="K61" i="2"/>
  <c r="M60" i="2"/>
  <c r="N60" i="2" s="1"/>
  <c r="L60" i="2"/>
  <c r="K60" i="2"/>
  <c r="N59" i="2"/>
  <c r="M59" i="2"/>
  <c r="L59" i="2"/>
  <c r="K59" i="2"/>
  <c r="M58" i="2"/>
  <c r="L58" i="2"/>
  <c r="N58" i="2" s="1"/>
  <c r="K58" i="2"/>
  <c r="M57" i="2"/>
  <c r="L57" i="2"/>
  <c r="N57" i="2" s="1"/>
  <c r="K57" i="2"/>
  <c r="M56" i="2"/>
  <c r="N56" i="2" s="1"/>
  <c r="L56" i="2"/>
  <c r="K56" i="2"/>
  <c r="N55" i="2"/>
  <c r="M55" i="2"/>
  <c r="L55" i="2"/>
  <c r="K55" i="2"/>
  <c r="M54" i="2"/>
  <c r="L54" i="2"/>
  <c r="N54" i="2" s="1"/>
  <c r="K54" i="2"/>
  <c r="M53" i="2"/>
  <c r="L53" i="2"/>
  <c r="N53" i="2" s="1"/>
  <c r="K53" i="2"/>
  <c r="M52" i="2"/>
  <c r="N52" i="2" s="1"/>
  <c r="L52" i="2"/>
  <c r="K52" i="2"/>
  <c r="N51" i="2"/>
  <c r="M51" i="2"/>
  <c r="L51" i="2"/>
  <c r="K51" i="2"/>
  <c r="M50" i="2"/>
  <c r="L50" i="2"/>
  <c r="N50" i="2" s="1"/>
  <c r="K50" i="2"/>
  <c r="M49" i="2"/>
  <c r="L49" i="2"/>
  <c r="N49" i="2" s="1"/>
  <c r="K49" i="2"/>
  <c r="M48" i="2"/>
  <c r="N48" i="2" s="1"/>
  <c r="L48" i="2"/>
  <c r="K48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O46" i="2"/>
  <c r="N46" i="2"/>
  <c r="M46" i="2"/>
  <c r="L46" i="2"/>
  <c r="K46" i="2"/>
  <c r="J46" i="2"/>
  <c r="N45" i="2"/>
  <c r="M45" i="2"/>
  <c r="L45" i="2"/>
  <c r="J45" i="2"/>
  <c r="K45" i="2" s="1"/>
  <c r="M44" i="2"/>
  <c r="L44" i="2"/>
  <c r="N44" i="2" s="1"/>
  <c r="J44" i="2"/>
  <c r="K44" i="2" s="1"/>
  <c r="N41" i="2"/>
  <c r="M41" i="2"/>
  <c r="L41" i="2"/>
  <c r="J41" i="2"/>
  <c r="K41" i="2"/>
  <c r="M40" i="2"/>
  <c r="N40" i="2" s="1"/>
  <c r="L40" i="2"/>
  <c r="J40" i="2"/>
  <c r="K40" i="2" s="1"/>
  <c r="M39" i="2"/>
  <c r="L39" i="2"/>
  <c r="N39" i="2" s="1"/>
  <c r="K39" i="2"/>
  <c r="J39" i="2"/>
  <c r="M38" i="2"/>
  <c r="N38" i="2" s="1"/>
  <c r="L38" i="2"/>
  <c r="J38" i="2"/>
  <c r="K38" i="2" s="1"/>
  <c r="M37" i="2"/>
  <c r="L37" i="2"/>
  <c r="N37" i="2" s="1"/>
  <c r="K37" i="2"/>
  <c r="J37" i="2"/>
  <c r="M36" i="2"/>
  <c r="N36" i="2" s="1"/>
  <c r="L36" i="2"/>
  <c r="J36" i="2"/>
  <c r="K36" i="2" s="1"/>
  <c r="M35" i="2"/>
  <c r="L35" i="2"/>
  <c r="N35" i="2" s="1"/>
  <c r="K35" i="2"/>
  <c r="J35" i="2"/>
  <c r="O32" i="2"/>
  <c r="N32" i="2"/>
  <c r="M32" i="2"/>
  <c r="L32" i="2"/>
  <c r="K32" i="2"/>
  <c r="J32" i="2"/>
  <c r="N31" i="2"/>
  <c r="O31" i="2" s="1"/>
  <c r="M31" i="2"/>
  <c r="L31" i="2"/>
  <c r="J31" i="2"/>
  <c r="K31" i="2" s="1"/>
  <c r="M30" i="2"/>
  <c r="L30" i="2"/>
  <c r="N30" i="2" s="1"/>
  <c r="O30" i="2" s="1"/>
  <c r="J30" i="2"/>
  <c r="K30" i="2" s="1"/>
  <c r="N29" i="2"/>
  <c r="O29" i="2" s="1"/>
  <c r="M29" i="2"/>
  <c r="L29" i="2"/>
  <c r="J29" i="2"/>
  <c r="K29" i="2" s="1"/>
  <c r="M28" i="2"/>
  <c r="L28" i="2"/>
  <c r="N28" i="2" s="1"/>
  <c r="O28" i="2" s="1"/>
  <c r="J28" i="2"/>
  <c r="K28" i="2" s="1"/>
  <c r="N27" i="2"/>
  <c r="O27" i="2" s="1"/>
  <c r="M27" i="2"/>
  <c r="L27" i="2"/>
  <c r="J27" i="2"/>
  <c r="K27" i="2" s="1"/>
  <c r="M26" i="2"/>
  <c r="L26" i="2"/>
  <c r="N26" i="2" s="1"/>
  <c r="O26" i="2" s="1"/>
  <c r="J26" i="2"/>
  <c r="K26" i="2" s="1"/>
  <c r="N25" i="2"/>
  <c r="O25" i="2" s="1"/>
  <c r="M25" i="2"/>
  <c r="L25" i="2"/>
  <c r="J25" i="2"/>
  <c r="K25" i="2" s="1"/>
  <c r="M24" i="2"/>
  <c r="L24" i="2"/>
  <c r="N24" i="2" s="1"/>
  <c r="O24" i="2" s="1"/>
  <c r="J24" i="2"/>
  <c r="K24" i="2" s="1"/>
  <c r="N23" i="2"/>
  <c r="O23" i="2" s="1"/>
  <c r="M23" i="2"/>
  <c r="L23" i="2"/>
  <c r="J23" i="2"/>
  <c r="K23" i="2" s="1"/>
  <c r="M22" i="2"/>
  <c r="L22" i="2"/>
  <c r="N22" i="2" s="1"/>
  <c r="O22" i="2" s="1"/>
  <c r="J22" i="2"/>
  <c r="K22" i="2" s="1"/>
  <c r="N21" i="2"/>
  <c r="O21" i="2" s="1"/>
  <c r="M21" i="2"/>
  <c r="L21" i="2"/>
  <c r="J21" i="2"/>
  <c r="K21" i="2" s="1"/>
  <c r="M20" i="2"/>
  <c r="L20" i="2"/>
  <c r="N20" i="2" s="1"/>
  <c r="O20" i="2" s="1"/>
  <c r="J20" i="2"/>
  <c r="K20" i="2" s="1"/>
  <c r="N19" i="2"/>
  <c r="O19" i="2" s="1"/>
  <c r="M19" i="2"/>
  <c r="L19" i="2"/>
  <c r="J19" i="2"/>
  <c r="K19" i="2" s="1"/>
  <c r="M18" i="2"/>
  <c r="L18" i="2"/>
  <c r="N18" i="2" s="1"/>
  <c r="O18" i="2" s="1"/>
  <c r="J18" i="2"/>
  <c r="K18" i="2" s="1"/>
  <c r="N17" i="2"/>
  <c r="O17" i="2" s="1"/>
  <c r="M17" i="2"/>
  <c r="L17" i="2"/>
  <c r="J17" i="2"/>
  <c r="K17" i="2" s="1"/>
  <c r="M16" i="2"/>
  <c r="L16" i="2"/>
  <c r="N16" i="2" s="1"/>
  <c r="O16" i="2" s="1"/>
  <c r="J16" i="2"/>
  <c r="K16" i="2" s="1"/>
  <c r="N15" i="2"/>
  <c r="O15" i="2" s="1"/>
  <c r="M15" i="2"/>
  <c r="L15" i="2"/>
  <c r="J15" i="2"/>
  <c r="K15" i="2" s="1"/>
  <c r="M14" i="2"/>
  <c r="L14" i="2"/>
  <c r="N14" i="2" s="1"/>
  <c r="O14" i="2" s="1"/>
  <c r="J14" i="2"/>
  <c r="K14" i="2" s="1"/>
  <c r="N13" i="2"/>
  <c r="O13" i="2" s="1"/>
  <c r="M13" i="2"/>
  <c r="L13" i="2"/>
  <c r="J13" i="2"/>
  <c r="K13" i="2" s="1"/>
  <c r="M12" i="2"/>
  <c r="L12" i="2"/>
  <c r="N12" i="2" s="1"/>
  <c r="O12" i="2" s="1"/>
  <c r="J12" i="2"/>
  <c r="K12" i="2" s="1"/>
  <c r="O11" i="2"/>
  <c r="K11" i="2"/>
  <c r="J11" i="2"/>
  <c r="N11" i="2"/>
  <c r="M11" i="2"/>
  <c r="L11" i="2"/>
  <c r="I250" i="2"/>
  <c r="H250" i="2"/>
  <c r="G250" i="2"/>
  <c r="I249" i="2"/>
  <c r="H249" i="2"/>
  <c r="G249" i="2"/>
  <c r="I248" i="2"/>
  <c r="H248" i="2"/>
  <c r="G248" i="2"/>
  <c r="I247" i="2"/>
  <c r="E247" i="2"/>
  <c r="I246" i="2"/>
  <c r="H246" i="2"/>
  <c r="G246" i="2"/>
  <c r="I245" i="2"/>
  <c r="H245" i="2"/>
  <c r="G245" i="2"/>
  <c r="I244" i="2"/>
  <c r="H244" i="2"/>
  <c r="G244" i="2"/>
  <c r="I243" i="2"/>
  <c r="H243" i="2"/>
  <c r="G243" i="2"/>
  <c r="I242" i="2"/>
  <c r="H242" i="2"/>
  <c r="G242" i="2"/>
  <c r="I237" i="2"/>
  <c r="I236" i="2"/>
  <c r="H236" i="2"/>
  <c r="G236" i="2"/>
  <c r="I235" i="2"/>
  <c r="H235" i="2"/>
  <c r="G235" i="2"/>
  <c r="I234" i="2"/>
  <c r="H234" i="2"/>
  <c r="G234" i="2"/>
  <c r="I233" i="2"/>
  <c r="H233" i="2"/>
  <c r="G233" i="2"/>
  <c r="I232" i="2"/>
  <c r="H232" i="2"/>
  <c r="G232" i="2"/>
  <c r="I231" i="2"/>
  <c r="H231" i="2"/>
  <c r="G231" i="2"/>
  <c r="I230" i="2"/>
  <c r="H230" i="2"/>
  <c r="G230" i="2"/>
  <c r="I229" i="2"/>
  <c r="H229" i="2"/>
  <c r="G229" i="2"/>
  <c r="I228" i="2"/>
  <c r="H228" i="2"/>
  <c r="G228" i="2"/>
  <c r="I227" i="2"/>
  <c r="H227" i="2"/>
  <c r="G227" i="2"/>
  <c r="I226" i="2"/>
  <c r="H226" i="2"/>
  <c r="G226" i="2"/>
  <c r="I225" i="2"/>
  <c r="H225" i="2"/>
  <c r="G225" i="2"/>
  <c r="I224" i="2"/>
  <c r="H224" i="2"/>
  <c r="G224" i="2"/>
  <c r="I223" i="2"/>
  <c r="H223" i="2"/>
  <c r="G223" i="2"/>
  <c r="I222" i="2"/>
  <c r="H222" i="2"/>
  <c r="G222" i="2"/>
  <c r="I221" i="2"/>
  <c r="H221" i="2"/>
  <c r="G221" i="2"/>
  <c r="I220" i="2"/>
  <c r="H220" i="2"/>
  <c r="G220" i="2"/>
  <c r="I219" i="2"/>
  <c r="H219" i="2"/>
  <c r="G219" i="2"/>
  <c r="I218" i="2"/>
  <c r="H218" i="2"/>
  <c r="G218" i="2"/>
  <c r="I217" i="2"/>
  <c r="H217" i="2"/>
  <c r="G217" i="2"/>
  <c r="I216" i="2"/>
  <c r="H216" i="2"/>
  <c r="G216" i="2"/>
  <c r="I215" i="2"/>
  <c r="H215" i="2"/>
  <c r="G215" i="2"/>
  <c r="I214" i="2"/>
  <c r="H214" i="2"/>
  <c r="G214" i="2"/>
  <c r="I213" i="2"/>
  <c r="H213" i="2"/>
  <c r="G213" i="2"/>
  <c r="I212" i="2"/>
  <c r="H212" i="2"/>
  <c r="G212" i="2"/>
  <c r="I211" i="2"/>
  <c r="H211" i="2"/>
  <c r="G211" i="2"/>
  <c r="I210" i="2"/>
  <c r="H210" i="2"/>
  <c r="G210" i="2"/>
  <c r="I209" i="2"/>
  <c r="H209" i="2"/>
  <c r="G209" i="2"/>
  <c r="I208" i="2"/>
  <c r="H208" i="2"/>
  <c r="G208" i="2"/>
  <c r="I207" i="2"/>
  <c r="H207" i="2"/>
  <c r="G207" i="2"/>
  <c r="I206" i="2"/>
  <c r="H206" i="2"/>
  <c r="G206" i="2"/>
  <c r="I205" i="2"/>
  <c r="H205" i="2"/>
  <c r="G205" i="2"/>
  <c r="I204" i="2"/>
  <c r="H204" i="2"/>
  <c r="G204" i="2"/>
  <c r="I203" i="2"/>
  <c r="H203" i="2"/>
  <c r="G203" i="2"/>
  <c r="I202" i="2"/>
  <c r="H202" i="2"/>
  <c r="G202" i="2"/>
  <c r="I201" i="2"/>
  <c r="H201" i="2"/>
  <c r="G201" i="2"/>
  <c r="I200" i="2"/>
  <c r="H200" i="2"/>
  <c r="G200" i="2"/>
  <c r="I199" i="2"/>
  <c r="H199" i="2"/>
  <c r="G199" i="2"/>
  <c r="I198" i="2"/>
  <c r="H198" i="2"/>
  <c r="G198" i="2"/>
  <c r="I197" i="2"/>
  <c r="H197" i="2"/>
  <c r="G197" i="2"/>
  <c r="I196" i="2"/>
  <c r="H196" i="2"/>
  <c r="G196" i="2"/>
  <c r="I195" i="2"/>
  <c r="H195" i="2"/>
  <c r="G195" i="2"/>
  <c r="I194" i="2"/>
  <c r="H194" i="2"/>
  <c r="G194" i="2"/>
  <c r="I193" i="2"/>
  <c r="H193" i="2"/>
  <c r="G193" i="2"/>
  <c r="I192" i="2"/>
  <c r="H192" i="2"/>
  <c r="G192" i="2"/>
  <c r="I191" i="2"/>
  <c r="H191" i="2"/>
  <c r="G191" i="2"/>
  <c r="I190" i="2"/>
  <c r="H190" i="2"/>
  <c r="G190" i="2"/>
  <c r="I189" i="2"/>
  <c r="H189" i="2"/>
  <c r="G189" i="2"/>
  <c r="I188" i="2"/>
  <c r="H188" i="2"/>
  <c r="G188" i="2"/>
  <c r="I187" i="2"/>
  <c r="H187" i="2"/>
  <c r="G187" i="2"/>
  <c r="I186" i="2"/>
  <c r="H186" i="2"/>
  <c r="G186" i="2"/>
  <c r="I185" i="2"/>
  <c r="H185" i="2"/>
  <c r="G185" i="2"/>
  <c r="I184" i="2"/>
  <c r="H184" i="2"/>
  <c r="G184" i="2"/>
  <c r="I183" i="2"/>
  <c r="H183" i="2"/>
  <c r="G183" i="2"/>
  <c r="I182" i="2"/>
  <c r="H182" i="2"/>
  <c r="G182" i="2"/>
  <c r="I181" i="2"/>
  <c r="H181" i="2"/>
  <c r="G181" i="2"/>
  <c r="I180" i="2"/>
  <c r="H180" i="2"/>
  <c r="G180" i="2"/>
  <c r="I179" i="2"/>
  <c r="H179" i="2"/>
  <c r="G179" i="2"/>
  <c r="I178" i="2"/>
  <c r="H178" i="2"/>
  <c r="G178" i="2"/>
  <c r="I177" i="2"/>
  <c r="H177" i="2"/>
  <c r="G177" i="2"/>
  <c r="I176" i="2"/>
  <c r="H176" i="2"/>
  <c r="G176" i="2"/>
  <c r="I175" i="2"/>
  <c r="H175" i="2"/>
  <c r="G175" i="2"/>
  <c r="I174" i="2"/>
  <c r="H174" i="2"/>
  <c r="G174" i="2"/>
  <c r="I173" i="2"/>
  <c r="H173" i="2"/>
  <c r="G173" i="2"/>
  <c r="I172" i="2"/>
  <c r="H172" i="2"/>
  <c r="G172" i="2"/>
  <c r="I171" i="2"/>
  <c r="H171" i="2"/>
  <c r="G171" i="2"/>
  <c r="I170" i="2"/>
  <c r="H170" i="2"/>
  <c r="G170" i="2"/>
  <c r="I169" i="2"/>
  <c r="H169" i="2"/>
  <c r="G169" i="2"/>
  <c r="I168" i="2"/>
  <c r="H168" i="2"/>
  <c r="G168" i="2"/>
  <c r="I167" i="2"/>
  <c r="H167" i="2"/>
  <c r="G167" i="2"/>
  <c r="I166" i="2"/>
  <c r="H166" i="2"/>
  <c r="G166" i="2"/>
  <c r="I165" i="2"/>
  <c r="H165" i="2"/>
  <c r="G165" i="2"/>
  <c r="I164" i="2"/>
  <c r="H164" i="2"/>
  <c r="G164" i="2"/>
  <c r="I163" i="2"/>
  <c r="H163" i="2"/>
  <c r="G163" i="2"/>
  <c r="I162" i="2"/>
  <c r="H162" i="2"/>
  <c r="G162" i="2"/>
  <c r="I161" i="2"/>
  <c r="H161" i="2"/>
  <c r="G161" i="2"/>
  <c r="I160" i="2"/>
  <c r="H160" i="2"/>
  <c r="G160" i="2"/>
  <c r="I159" i="2"/>
  <c r="H159" i="2"/>
  <c r="G159" i="2"/>
  <c r="I158" i="2"/>
  <c r="H158" i="2"/>
  <c r="G158" i="2"/>
  <c r="I157" i="2"/>
  <c r="H157" i="2"/>
  <c r="G157" i="2"/>
  <c r="I156" i="2"/>
  <c r="H156" i="2"/>
  <c r="G156" i="2"/>
  <c r="I155" i="2"/>
  <c r="H155" i="2"/>
  <c r="G155" i="2"/>
  <c r="I150" i="2"/>
  <c r="H150" i="2"/>
  <c r="G150" i="2"/>
  <c r="I149" i="2"/>
  <c r="H149" i="2"/>
  <c r="G149" i="2"/>
  <c r="I148" i="2"/>
  <c r="H148" i="2"/>
  <c r="G148" i="2"/>
  <c r="I147" i="2"/>
  <c r="H147" i="2"/>
  <c r="G147" i="2"/>
  <c r="I146" i="2"/>
  <c r="H146" i="2"/>
  <c r="G146" i="2"/>
  <c r="I145" i="2"/>
  <c r="H145" i="2"/>
  <c r="G145" i="2"/>
  <c r="I144" i="2"/>
  <c r="H144" i="2"/>
  <c r="G144" i="2"/>
  <c r="I143" i="2"/>
  <c r="H143" i="2"/>
  <c r="G143" i="2"/>
  <c r="I142" i="2"/>
  <c r="H142" i="2"/>
  <c r="G142" i="2"/>
  <c r="I141" i="2"/>
  <c r="H141" i="2"/>
  <c r="G141" i="2"/>
  <c r="I140" i="2"/>
  <c r="H140" i="2"/>
  <c r="G140" i="2"/>
  <c r="I139" i="2"/>
  <c r="H139" i="2"/>
  <c r="G139" i="2"/>
  <c r="I138" i="2"/>
  <c r="H138" i="2"/>
  <c r="G138" i="2"/>
  <c r="I137" i="2"/>
  <c r="H137" i="2"/>
  <c r="G137" i="2"/>
  <c r="I136" i="2"/>
  <c r="H136" i="2"/>
  <c r="G136" i="2"/>
  <c r="I135" i="2"/>
  <c r="H135" i="2"/>
  <c r="G135" i="2"/>
  <c r="I134" i="2"/>
  <c r="H134" i="2"/>
  <c r="G134" i="2"/>
  <c r="I130" i="2"/>
  <c r="H129" i="2"/>
  <c r="G129" i="2"/>
  <c r="H128" i="2"/>
  <c r="G128" i="2"/>
  <c r="H127" i="2"/>
  <c r="G127" i="2"/>
  <c r="H126" i="2"/>
  <c r="G126" i="2"/>
  <c r="H125" i="2"/>
  <c r="G125" i="2"/>
  <c r="H124" i="2"/>
  <c r="G124" i="2"/>
  <c r="H123" i="2"/>
  <c r="G123" i="2"/>
  <c r="H122" i="2"/>
  <c r="G122" i="2"/>
  <c r="H121" i="2"/>
  <c r="G121" i="2"/>
  <c r="H120" i="2"/>
  <c r="G120" i="2"/>
  <c r="H119" i="2"/>
  <c r="G119" i="2"/>
  <c r="H118" i="2"/>
  <c r="G118" i="2"/>
  <c r="H117" i="2"/>
  <c r="G117" i="2"/>
  <c r="I112" i="2"/>
  <c r="H112" i="2"/>
  <c r="G112" i="2"/>
  <c r="I111" i="2"/>
  <c r="H111" i="2"/>
  <c r="G111" i="2"/>
  <c r="I110" i="2"/>
  <c r="H110" i="2"/>
  <c r="G110" i="2"/>
  <c r="I109" i="2"/>
  <c r="H109" i="2"/>
  <c r="G109" i="2"/>
  <c r="I108" i="2"/>
  <c r="H108" i="2"/>
  <c r="G108" i="2"/>
  <c r="I107" i="2"/>
  <c r="H107" i="2"/>
  <c r="G107" i="2"/>
  <c r="I106" i="2"/>
  <c r="H106" i="2"/>
  <c r="G106" i="2"/>
  <c r="I105" i="2"/>
  <c r="H105" i="2"/>
  <c r="G105" i="2"/>
  <c r="I104" i="2"/>
  <c r="H104" i="2"/>
  <c r="G104" i="2"/>
  <c r="I103" i="2"/>
  <c r="H103" i="2"/>
  <c r="G103" i="2"/>
  <c r="I102" i="2"/>
  <c r="H102" i="2"/>
  <c r="G102" i="2"/>
  <c r="I101" i="2"/>
  <c r="H101" i="2"/>
  <c r="G101" i="2"/>
  <c r="I100" i="2"/>
  <c r="H100" i="2"/>
  <c r="G100" i="2"/>
  <c r="I99" i="2"/>
  <c r="H99" i="2"/>
  <c r="G99" i="2"/>
  <c r="I98" i="2"/>
  <c r="H98" i="2"/>
  <c r="G98" i="2"/>
  <c r="I97" i="2"/>
  <c r="H97" i="2"/>
  <c r="G97" i="2"/>
  <c r="I96" i="2"/>
  <c r="H96" i="2"/>
  <c r="G96" i="2"/>
  <c r="I95" i="2"/>
  <c r="H95" i="2"/>
  <c r="G95" i="2"/>
  <c r="I94" i="2"/>
  <c r="H94" i="2"/>
  <c r="G94" i="2"/>
  <c r="I93" i="2"/>
  <c r="H93" i="2"/>
  <c r="G93" i="2"/>
  <c r="I92" i="2"/>
  <c r="H92" i="2"/>
  <c r="G92" i="2"/>
  <c r="I91" i="2"/>
  <c r="H91" i="2"/>
  <c r="G91" i="2"/>
  <c r="I90" i="2"/>
  <c r="H90" i="2"/>
  <c r="G90" i="2"/>
  <c r="I89" i="2"/>
  <c r="H89" i="2"/>
  <c r="G89" i="2"/>
  <c r="I88" i="2"/>
  <c r="H88" i="2"/>
  <c r="G88" i="2"/>
  <c r="I87" i="2"/>
  <c r="H87" i="2"/>
  <c r="G87" i="2"/>
  <c r="I86" i="2"/>
  <c r="H86" i="2"/>
  <c r="G86" i="2"/>
  <c r="I85" i="2"/>
  <c r="H85" i="2"/>
  <c r="G85" i="2"/>
  <c r="I84" i="2"/>
  <c r="H84" i="2"/>
  <c r="G84" i="2"/>
  <c r="I83" i="2"/>
  <c r="H83" i="2"/>
  <c r="G83" i="2"/>
  <c r="I82" i="2"/>
  <c r="H82" i="2"/>
  <c r="G82" i="2"/>
  <c r="I81" i="2"/>
  <c r="H81" i="2"/>
  <c r="G81" i="2"/>
  <c r="I80" i="2"/>
  <c r="H80" i="2"/>
  <c r="G80" i="2"/>
  <c r="I79" i="2"/>
  <c r="H79" i="2"/>
  <c r="G79" i="2"/>
  <c r="I78" i="2"/>
  <c r="H78" i="2"/>
  <c r="G78" i="2"/>
  <c r="I77" i="2"/>
  <c r="H77" i="2"/>
  <c r="G77" i="2"/>
  <c r="I76" i="2"/>
  <c r="H76" i="2"/>
  <c r="G76" i="2"/>
  <c r="I75" i="2"/>
  <c r="H75" i="2"/>
  <c r="G75" i="2"/>
  <c r="I74" i="2"/>
  <c r="H74" i="2"/>
  <c r="G74" i="2"/>
  <c r="I73" i="2"/>
  <c r="H73" i="2"/>
  <c r="G73" i="2"/>
  <c r="I72" i="2"/>
  <c r="H72" i="2"/>
  <c r="G72" i="2"/>
  <c r="I71" i="2"/>
  <c r="H71" i="2"/>
  <c r="G71" i="2"/>
  <c r="I70" i="2"/>
  <c r="H70" i="2"/>
  <c r="G70" i="2"/>
  <c r="I69" i="2"/>
  <c r="H69" i="2"/>
  <c r="G69" i="2"/>
  <c r="I68" i="2"/>
  <c r="H68" i="2"/>
  <c r="G68" i="2"/>
  <c r="A68" i="2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I67" i="2"/>
  <c r="H67" i="2"/>
  <c r="G67" i="2"/>
  <c r="I61" i="2"/>
  <c r="H61" i="2"/>
  <c r="G61" i="2"/>
  <c r="I60" i="2"/>
  <c r="H60" i="2"/>
  <c r="G60" i="2"/>
  <c r="I59" i="2"/>
  <c r="H59" i="2"/>
  <c r="G59" i="2"/>
  <c r="I58" i="2"/>
  <c r="E58" i="2"/>
  <c r="H58" i="2" s="1"/>
  <c r="I57" i="2"/>
  <c r="H57" i="2"/>
  <c r="G57" i="2"/>
  <c r="I56" i="2"/>
  <c r="H56" i="2"/>
  <c r="G56" i="2"/>
  <c r="I55" i="2"/>
  <c r="H55" i="2"/>
  <c r="G55" i="2"/>
  <c r="I54" i="2"/>
  <c r="H54" i="2"/>
  <c r="G54" i="2"/>
  <c r="I53" i="2"/>
  <c r="H53" i="2"/>
  <c r="G53" i="2"/>
  <c r="I52" i="2"/>
  <c r="H52" i="2"/>
  <c r="G52" i="2"/>
  <c r="I51" i="2"/>
  <c r="H51" i="2"/>
  <c r="G51" i="2"/>
  <c r="I50" i="2"/>
  <c r="H50" i="2"/>
  <c r="G50" i="2"/>
  <c r="I49" i="2"/>
  <c r="H49" i="2"/>
  <c r="G49" i="2"/>
  <c r="I48" i="2"/>
  <c r="H48" i="2"/>
  <c r="G48" i="2"/>
  <c r="I45" i="2"/>
  <c r="H45" i="2"/>
  <c r="G45" i="2"/>
  <c r="I44" i="2"/>
  <c r="I46" i="2" s="1"/>
  <c r="H44" i="2"/>
  <c r="H46" i="2" s="1"/>
  <c r="G44" i="2"/>
  <c r="I40" i="2"/>
  <c r="H40" i="2"/>
  <c r="G40" i="2"/>
  <c r="I39" i="2"/>
  <c r="H39" i="2"/>
  <c r="G39" i="2"/>
  <c r="I38" i="2"/>
  <c r="H38" i="2"/>
  <c r="G38" i="2"/>
  <c r="I37" i="2"/>
  <c r="H37" i="2"/>
  <c r="G37" i="2"/>
  <c r="I36" i="2"/>
  <c r="I41" i="2" s="1"/>
  <c r="H36" i="2"/>
  <c r="G36" i="2"/>
  <c r="I35" i="2"/>
  <c r="H35" i="2"/>
  <c r="H41" i="2" s="1"/>
  <c r="G35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G24" i="2"/>
  <c r="I23" i="2"/>
  <c r="H23" i="2"/>
  <c r="G23" i="2"/>
  <c r="I22" i="2"/>
  <c r="H22" i="2"/>
  <c r="G22" i="2"/>
  <c r="I21" i="2"/>
  <c r="H21" i="2"/>
  <c r="G21" i="2"/>
  <c r="I20" i="2"/>
  <c r="H20" i="2"/>
  <c r="G20" i="2"/>
  <c r="I19" i="2"/>
  <c r="H19" i="2"/>
  <c r="G19" i="2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I11" i="2"/>
  <c r="H11" i="2"/>
  <c r="G11" i="2"/>
  <c r="I87" i="1"/>
  <c r="I86" i="1"/>
  <c r="I85" i="1"/>
  <c r="I84" i="1"/>
  <c r="I83" i="1"/>
  <c r="I345" i="1"/>
  <c r="I343" i="1"/>
  <c r="I25" i="1"/>
  <c r="I480" i="1"/>
  <c r="I479" i="1"/>
  <c r="I478" i="1"/>
  <c r="H474" i="1"/>
  <c r="I474" i="1" s="1"/>
  <c r="H473" i="1"/>
  <c r="I473" i="1" s="1"/>
  <c r="H465" i="1"/>
  <c r="I465" i="1" s="1"/>
  <c r="H461" i="1"/>
  <c r="I461" i="1" s="1"/>
  <c r="H449" i="1"/>
  <c r="I449" i="1" s="1"/>
  <c r="H448" i="1"/>
  <c r="I448" i="1" s="1"/>
  <c r="H447" i="1"/>
  <c r="I447" i="1" s="1"/>
  <c r="H446" i="1"/>
  <c r="I446" i="1" s="1"/>
  <c r="H445" i="1"/>
  <c r="I445" i="1" s="1"/>
  <c r="H444" i="1"/>
  <c r="I444" i="1" s="1"/>
  <c r="H443" i="1"/>
  <c r="I443" i="1" s="1"/>
  <c r="H441" i="1"/>
  <c r="I441" i="1" s="1"/>
  <c r="H440" i="1"/>
  <c r="I440" i="1" s="1"/>
  <c r="H431" i="1"/>
  <c r="I431" i="1" s="1"/>
  <c r="H430" i="1"/>
  <c r="I430" i="1" s="1"/>
  <c r="H429" i="1"/>
  <c r="I429" i="1" s="1"/>
  <c r="H428" i="1"/>
  <c r="I428" i="1" s="1"/>
  <c r="H427" i="1"/>
  <c r="I427" i="1" s="1"/>
  <c r="H425" i="1"/>
  <c r="I425" i="1" s="1"/>
  <c r="H424" i="1"/>
  <c r="I424" i="1" s="1"/>
  <c r="H423" i="1"/>
  <c r="I423" i="1" s="1"/>
  <c r="H422" i="1"/>
  <c r="I422" i="1" s="1"/>
  <c r="H421" i="1"/>
  <c r="I421" i="1" s="1"/>
  <c r="H418" i="1"/>
  <c r="I418" i="1" s="1"/>
  <c r="H417" i="1"/>
  <c r="I417" i="1" s="1"/>
  <c r="H416" i="1"/>
  <c r="I416" i="1" s="1"/>
  <c r="H415" i="1"/>
  <c r="I415" i="1" s="1"/>
  <c r="H414" i="1"/>
  <c r="I414" i="1" s="1"/>
  <c r="H412" i="1"/>
  <c r="I412" i="1" s="1"/>
  <c r="H411" i="1"/>
  <c r="I411" i="1" s="1"/>
  <c r="H410" i="1"/>
  <c r="I410" i="1" s="1"/>
  <c r="H409" i="1"/>
  <c r="I409" i="1" s="1"/>
  <c r="H408" i="1"/>
  <c r="I408" i="1" s="1"/>
  <c r="H407" i="1"/>
  <c r="I407" i="1" s="1"/>
  <c r="H406" i="1"/>
  <c r="I406" i="1" s="1"/>
  <c r="H405" i="1"/>
  <c r="I405" i="1" s="1"/>
  <c r="H404" i="1"/>
  <c r="I404" i="1" s="1"/>
  <c r="H399" i="1"/>
  <c r="I399" i="1" s="1"/>
  <c r="H398" i="1"/>
  <c r="I398" i="1" s="1"/>
  <c r="H397" i="1"/>
  <c r="I397" i="1" s="1"/>
  <c r="H396" i="1"/>
  <c r="I396" i="1" s="1"/>
  <c r="H395" i="1"/>
  <c r="I395" i="1" s="1"/>
  <c r="H394" i="1"/>
  <c r="I394" i="1" s="1"/>
  <c r="H393" i="1"/>
  <c r="I393" i="1" s="1"/>
  <c r="H392" i="1"/>
  <c r="I392" i="1" s="1"/>
  <c r="H391" i="1"/>
  <c r="I391" i="1" s="1"/>
  <c r="H390" i="1"/>
  <c r="I390" i="1" s="1"/>
  <c r="H389" i="1"/>
  <c r="I389" i="1" s="1"/>
  <c r="H388" i="1"/>
  <c r="I388" i="1" s="1"/>
  <c r="H387" i="1"/>
  <c r="I387" i="1" s="1"/>
  <c r="H386" i="1"/>
  <c r="I386" i="1" s="1"/>
  <c r="H385" i="1"/>
  <c r="I385" i="1" s="1"/>
  <c r="H384" i="1"/>
  <c r="I384" i="1" s="1"/>
  <c r="H383" i="1"/>
  <c r="I383" i="1" s="1"/>
  <c r="H382" i="1"/>
  <c r="I382" i="1" s="1"/>
  <c r="H381" i="1"/>
  <c r="I381" i="1" s="1"/>
  <c r="H380" i="1"/>
  <c r="I380" i="1" s="1"/>
  <c r="H379" i="1"/>
  <c r="I379" i="1" s="1"/>
  <c r="H378" i="1"/>
  <c r="I378" i="1" s="1"/>
  <c r="H377" i="1"/>
  <c r="I377" i="1" s="1"/>
  <c r="H376" i="1"/>
  <c r="I376" i="1" s="1"/>
  <c r="H375" i="1"/>
  <c r="I375" i="1" s="1"/>
  <c r="H374" i="1"/>
  <c r="I374" i="1" s="1"/>
  <c r="H370" i="1"/>
  <c r="I370" i="1" s="1"/>
  <c r="H369" i="1"/>
  <c r="I369" i="1" s="1"/>
  <c r="H368" i="1"/>
  <c r="I368" i="1" s="1"/>
  <c r="H367" i="1"/>
  <c r="I367" i="1" s="1"/>
  <c r="H366" i="1"/>
  <c r="I366" i="1" s="1"/>
  <c r="H365" i="1"/>
  <c r="I365" i="1" s="1"/>
  <c r="H362" i="1"/>
  <c r="I362" i="1" s="1"/>
  <c r="H361" i="1"/>
  <c r="I361" i="1" s="1"/>
  <c r="H360" i="1"/>
  <c r="I360" i="1" s="1"/>
  <c r="H359" i="1"/>
  <c r="I359" i="1" s="1"/>
  <c r="H358" i="1"/>
  <c r="I358" i="1" s="1"/>
  <c r="H357" i="1"/>
  <c r="I357" i="1" s="1"/>
  <c r="H353" i="1"/>
  <c r="I353" i="1" s="1"/>
  <c r="H352" i="1"/>
  <c r="I352" i="1" s="1"/>
  <c r="H351" i="1"/>
  <c r="I351" i="1" s="1"/>
  <c r="H350" i="1"/>
  <c r="I350" i="1" s="1"/>
  <c r="H349" i="1"/>
  <c r="I349" i="1" s="1"/>
  <c r="H348" i="1"/>
  <c r="I348" i="1" s="1"/>
  <c r="H347" i="1"/>
  <c r="I347" i="1" s="1"/>
  <c r="H346" i="1"/>
  <c r="I346" i="1" s="1"/>
  <c r="H344" i="1"/>
  <c r="I344" i="1" s="1"/>
  <c r="H342" i="1"/>
  <c r="I342" i="1" s="1"/>
  <c r="H341" i="1"/>
  <c r="I341" i="1" s="1"/>
  <c r="H340" i="1"/>
  <c r="I340" i="1" s="1"/>
  <c r="H330" i="1"/>
  <c r="I330" i="1" s="1"/>
  <c r="H329" i="1"/>
  <c r="I329" i="1" s="1"/>
  <c r="H328" i="1"/>
  <c r="I328" i="1" s="1"/>
  <c r="H325" i="1"/>
  <c r="I325" i="1" s="1"/>
  <c r="H324" i="1"/>
  <c r="I324" i="1" s="1"/>
  <c r="H323" i="1"/>
  <c r="I323" i="1" s="1"/>
  <c r="H320" i="1"/>
  <c r="I320" i="1" s="1"/>
  <c r="H319" i="1"/>
  <c r="I319" i="1" s="1"/>
  <c r="H318" i="1"/>
  <c r="I318" i="1" s="1"/>
  <c r="H312" i="1"/>
  <c r="I312" i="1" s="1"/>
  <c r="H311" i="1"/>
  <c r="I311" i="1" s="1"/>
  <c r="H310" i="1"/>
  <c r="I310" i="1" s="1"/>
  <c r="H307" i="1"/>
  <c r="I307" i="1" s="1"/>
  <c r="H306" i="1"/>
  <c r="I306" i="1" s="1"/>
  <c r="H305" i="1"/>
  <c r="I305" i="1" s="1"/>
  <c r="H296" i="1"/>
  <c r="I296" i="1" s="1"/>
  <c r="H295" i="1"/>
  <c r="I295" i="1" s="1"/>
  <c r="H292" i="1"/>
  <c r="I292" i="1" s="1"/>
  <c r="H291" i="1"/>
  <c r="I291" i="1" s="1"/>
  <c r="H290" i="1"/>
  <c r="I290" i="1" s="1"/>
  <c r="H287" i="1"/>
  <c r="I287" i="1" s="1"/>
  <c r="H286" i="1"/>
  <c r="I286" i="1" s="1"/>
  <c r="H285" i="1"/>
  <c r="I285" i="1" s="1"/>
  <c r="H281" i="1"/>
  <c r="I281" i="1" s="1"/>
  <c r="H280" i="1"/>
  <c r="I280" i="1" s="1"/>
  <c r="H279" i="1"/>
  <c r="I279" i="1" s="1"/>
  <c r="H270" i="1"/>
  <c r="I270" i="1" s="1"/>
  <c r="H269" i="1"/>
  <c r="I269" i="1" s="1"/>
  <c r="H266" i="1"/>
  <c r="I266" i="1" s="1"/>
  <c r="H265" i="1"/>
  <c r="I265" i="1" s="1"/>
  <c r="H262" i="1"/>
  <c r="I262" i="1" s="1"/>
  <c r="H261" i="1"/>
  <c r="I261" i="1" s="1"/>
  <c r="H260" i="1"/>
  <c r="I260" i="1" s="1"/>
  <c r="H257" i="1"/>
  <c r="I257" i="1" s="1"/>
  <c r="H256" i="1"/>
  <c r="I256" i="1" s="1"/>
  <c r="H255" i="1"/>
  <c r="I255" i="1" s="1"/>
  <c r="H247" i="1"/>
  <c r="I247" i="1" s="1"/>
  <c r="H246" i="1"/>
  <c r="I246" i="1" s="1"/>
  <c r="H245" i="1"/>
  <c r="I245" i="1" s="1"/>
  <c r="H244" i="1"/>
  <c r="I244" i="1" s="1"/>
  <c r="H243" i="1"/>
  <c r="I243" i="1" s="1"/>
  <c r="H242" i="1"/>
  <c r="I242" i="1" s="1"/>
  <c r="H241" i="1"/>
  <c r="I241" i="1" s="1"/>
  <c r="H240" i="1"/>
  <c r="I240" i="1" s="1"/>
  <c r="H239" i="1"/>
  <c r="I239" i="1" s="1"/>
  <c r="H238" i="1"/>
  <c r="I238" i="1" s="1"/>
  <c r="H237" i="1"/>
  <c r="H236" i="1"/>
  <c r="I236" i="1" s="1"/>
  <c r="H235" i="1"/>
  <c r="I235" i="1" s="1"/>
  <c r="H234" i="1"/>
  <c r="I234" i="1" s="1"/>
  <c r="H233" i="1"/>
  <c r="I233" i="1" s="1"/>
  <c r="H232" i="1"/>
  <c r="I232" i="1" s="1"/>
  <c r="H231" i="1"/>
  <c r="I231" i="1" s="1"/>
  <c r="H230" i="1"/>
  <c r="I230" i="1" s="1"/>
  <c r="H229" i="1"/>
  <c r="I229" i="1" s="1"/>
  <c r="H228" i="1"/>
  <c r="I228" i="1" s="1"/>
  <c r="H224" i="1"/>
  <c r="I224" i="1" s="1"/>
  <c r="H223" i="1"/>
  <c r="I223" i="1" s="1"/>
  <c r="H222" i="1"/>
  <c r="I222" i="1" s="1"/>
  <c r="H221" i="1"/>
  <c r="I221" i="1" s="1"/>
  <c r="H220" i="1"/>
  <c r="I220" i="1" s="1"/>
  <c r="H219" i="1"/>
  <c r="I219" i="1" s="1"/>
  <c r="H218" i="1"/>
  <c r="I218" i="1" s="1"/>
  <c r="H217" i="1"/>
  <c r="I217" i="1" s="1"/>
  <c r="H216" i="1"/>
  <c r="I216" i="1" s="1"/>
  <c r="H215" i="1"/>
  <c r="I215" i="1" s="1"/>
  <c r="H214" i="1"/>
  <c r="I214" i="1" s="1"/>
  <c r="H213" i="1"/>
  <c r="I213" i="1" s="1"/>
  <c r="H212" i="1"/>
  <c r="I212" i="1" s="1"/>
  <c r="H211" i="1"/>
  <c r="I211" i="1" s="1"/>
  <c r="H210" i="1"/>
  <c r="I210" i="1" s="1"/>
  <c r="H209" i="1"/>
  <c r="I209" i="1" s="1"/>
  <c r="H204" i="1"/>
  <c r="I204" i="1" s="1"/>
  <c r="H203" i="1"/>
  <c r="I203" i="1" s="1"/>
  <c r="H202" i="1"/>
  <c r="I202" i="1" s="1"/>
  <c r="H201" i="1"/>
  <c r="I201" i="1" s="1"/>
  <c r="H200" i="1"/>
  <c r="I200" i="1" s="1"/>
  <c r="H199" i="1"/>
  <c r="I199" i="1" s="1"/>
  <c r="H198" i="1"/>
  <c r="I198" i="1" s="1"/>
  <c r="H196" i="1"/>
  <c r="I196" i="1" s="1"/>
  <c r="H195" i="1"/>
  <c r="I195" i="1" s="1"/>
  <c r="H194" i="1"/>
  <c r="I194" i="1" s="1"/>
  <c r="H193" i="1"/>
  <c r="I193" i="1" s="1"/>
  <c r="H192" i="1"/>
  <c r="I192" i="1" s="1"/>
  <c r="H191" i="1"/>
  <c r="I191" i="1" s="1"/>
  <c r="H190" i="1"/>
  <c r="I190" i="1" s="1"/>
  <c r="H189" i="1"/>
  <c r="I189" i="1" s="1"/>
  <c r="H188" i="1"/>
  <c r="I188" i="1" s="1"/>
  <c r="H187" i="1"/>
  <c r="I187" i="1" s="1"/>
  <c r="H186" i="1"/>
  <c r="I186" i="1" s="1"/>
  <c r="H185" i="1"/>
  <c r="I185" i="1" s="1"/>
  <c r="H184" i="1"/>
  <c r="I184" i="1" s="1"/>
  <c r="H183" i="1"/>
  <c r="I183" i="1" s="1"/>
  <c r="H182" i="1"/>
  <c r="I182" i="1" s="1"/>
  <c r="H180" i="1"/>
  <c r="I180" i="1" s="1"/>
  <c r="H179" i="1"/>
  <c r="I179" i="1" s="1"/>
  <c r="H175" i="1"/>
  <c r="I175" i="1" s="1"/>
  <c r="H174" i="1"/>
  <c r="I174" i="1" s="1"/>
  <c r="H169" i="1"/>
  <c r="I169" i="1" s="1"/>
  <c r="H168" i="1"/>
  <c r="I168" i="1" s="1"/>
  <c r="H166" i="1"/>
  <c r="I166" i="1" s="1"/>
  <c r="H165" i="1"/>
  <c r="I165" i="1" s="1"/>
  <c r="H161" i="1"/>
  <c r="I161" i="1" s="1"/>
  <c r="H160" i="1"/>
  <c r="I160" i="1" s="1"/>
  <c r="H159" i="1"/>
  <c r="I159" i="1" s="1"/>
  <c r="H158" i="1"/>
  <c r="I158" i="1" s="1"/>
  <c r="H155" i="1"/>
  <c r="I155" i="1" s="1"/>
  <c r="H147" i="1"/>
  <c r="I147" i="1" s="1"/>
  <c r="H135" i="1"/>
  <c r="I135" i="1" s="1"/>
  <c r="H134" i="1"/>
  <c r="I134" i="1" s="1"/>
  <c r="H127" i="1"/>
  <c r="I127" i="1" s="1"/>
  <c r="H126" i="1"/>
  <c r="I126" i="1" s="1"/>
  <c r="H125" i="1"/>
  <c r="I125" i="1" s="1"/>
  <c r="H124" i="1"/>
  <c r="I124" i="1" s="1"/>
  <c r="H109" i="1"/>
  <c r="I109" i="1" s="1"/>
  <c r="H108" i="1"/>
  <c r="I108" i="1" s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5" i="1"/>
  <c r="I45" i="1" s="1"/>
  <c r="H44" i="1"/>
  <c r="I44" i="1" s="1"/>
  <c r="H42" i="1"/>
  <c r="I42" i="1" s="1"/>
  <c r="H41" i="1"/>
  <c r="I41" i="1" s="1"/>
  <c r="H40" i="1"/>
  <c r="I40" i="1" s="1"/>
  <c r="H39" i="1"/>
  <c r="I39" i="1" s="1"/>
  <c r="H38" i="1"/>
  <c r="I38" i="1" s="1"/>
  <c r="H35" i="1"/>
  <c r="I35" i="1" s="1"/>
  <c r="H34" i="1"/>
  <c r="I34" i="1" s="1"/>
  <c r="H32" i="1"/>
  <c r="I32" i="1" s="1"/>
  <c r="H31" i="1"/>
  <c r="I31" i="1" s="1"/>
  <c r="H29" i="1"/>
  <c r="I29" i="1" s="1"/>
  <c r="H28" i="1"/>
  <c r="I28" i="1" s="1"/>
  <c r="H24" i="1"/>
  <c r="I24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33" i="1"/>
  <c r="K237" i="2" l="1"/>
  <c r="L200" i="2"/>
  <c r="L237" i="2" s="1"/>
  <c r="N200" i="2"/>
  <c r="N202" i="2"/>
  <c r="N204" i="2"/>
  <c r="N245" i="2"/>
  <c r="K209" i="2"/>
  <c r="L209" i="2" s="1"/>
  <c r="K229" i="2"/>
  <c r="L229" i="2" s="1"/>
  <c r="K221" i="2"/>
  <c r="L221" i="2" s="1"/>
  <c r="K233" i="2"/>
  <c r="L233" i="2" s="1"/>
  <c r="K213" i="2"/>
  <c r="L213" i="2" s="1"/>
  <c r="K225" i="2"/>
  <c r="L225" i="2" s="1"/>
  <c r="K173" i="2"/>
  <c r="L173" i="2" s="1"/>
  <c r="K157" i="2"/>
  <c r="L157" i="2" s="1"/>
  <c r="K169" i="2"/>
  <c r="L169" i="2" s="1"/>
  <c r="K174" i="2"/>
  <c r="L174" i="2" s="1"/>
  <c r="K186" i="2"/>
  <c r="L186" i="2" s="1"/>
  <c r="K189" i="2"/>
  <c r="L189" i="2" s="1"/>
  <c r="N162" i="2"/>
  <c r="N182" i="2"/>
  <c r="N194" i="2"/>
  <c r="K193" i="2"/>
  <c r="L193" i="2" s="1"/>
  <c r="K185" i="2"/>
  <c r="L185" i="2" s="1"/>
  <c r="K165" i="2"/>
  <c r="L165" i="2" s="1"/>
  <c r="K177" i="2"/>
  <c r="L177" i="2" s="1"/>
  <c r="K197" i="2"/>
  <c r="L197" i="2" s="1"/>
  <c r="H130" i="2"/>
  <c r="I32" i="2"/>
  <c r="H62" i="2"/>
  <c r="G58" i="2"/>
  <c r="I62" i="2"/>
  <c r="H32" i="2"/>
  <c r="H113" i="2"/>
  <c r="I113" i="2"/>
  <c r="G247" i="2"/>
  <c r="H247" i="2"/>
  <c r="N237" i="2" l="1"/>
  <c r="N254" i="2" s="1"/>
  <c r="O254" i="2"/>
</calcChain>
</file>

<file path=xl/sharedStrings.xml><?xml version="1.0" encoding="utf-8"?>
<sst xmlns="http://schemas.openxmlformats.org/spreadsheetml/2006/main" count="1313" uniqueCount="648">
  <si>
    <t xml:space="preserve">CHIREDZI TOWN COUNCIL </t>
  </si>
  <si>
    <t>PROPOSED RATES, RENTS,TARIFFS ON WATER AND  OTHER CHARGES.</t>
  </si>
  <si>
    <t>GOVERNANCE AND ADMINSTRATION</t>
  </si>
  <si>
    <t xml:space="preserve"> USD EQUIVALENT </t>
  </si>
  <si>
    <t xml:space="preserve">  PROPOSED 2021 (JANUARY - DECEMBER) </t>
  </si>
  <si>
    <t xml:space="preserve">a). TRADING LICENCES </t>
  </si>
  <si>
    <t xml:space="preserve">Class 1      fishmonger </t>
  </si>
  <si>
    <t>per year</t>
  </si>
  <si>
    <t xml:space="preserve">Class 2      butcheries </t>
  </si>
  <si>
    <t xml:space="preserve">Class 3     dairy Products </t>
  </si>
  <si>
    <t xml:space="preserve">Class 4     cold meats, meat pies </t>
  </si>
  <si>
    <t xml:space="preserve">Class 4b   smoked/salted, dried meat, fish </t>
  </si>
  <si>
    <t xml:space="preserve">Class 4c   smoked ham, crisps </t>
  </si>
  <si>
    <t xml:space="preserve">Class 5     bakery,restaurant </t>
  </si>
  <si>
    <t>Class 6     others not in class 8</t>
  </si>
  <si>
    <t>Class 7     hardware</t>
  </si>
  <si>
    <t xml:space="preserve">Class 8a   big supermarket </t>
  </si>
  <si>
    <t xml:space="preserve">Class 8b   medium supermarket </t>
  </si>
  <si>
    <t xml:space="preserve">Class 8c   kiosks/tuckshops </t>
  </si>
  <si>
    <t xml:space="preserve">                                                                                          -   </t>
  </si>
  <si>
    <t>1.1.1</t>
  </si>
  <si>
    <t>c). LIQOUR LICENCES</t>
  </si>
  <si>
    <t>c.1). Beerlevy (monthly production)</t>
  </si>
  <si>
    <t>monthly/per litre</t>
  </si>
  <si>
    <t xml:space="preserve">e). DOG LICENCES </t>
  </si>
  <si>
    <t>1.1.2</t>
  </si>
  <si>
    <t xml:space="preserve">Unspayed </t>
  </si>
  <si>
    <t>Yearly</t>
  </si>
  <si>
    <t>Spayed/male/female</t>
  </si>
  <si>
    <t>1.1.3</t>
  </si>
  <si>
    <t xml:space="preserve">f). BICYCLE LICENCES </t>
  </si>
  <si>
    <t xml:space="preserve">                                            -   </t>
  </si>
  <si>
    <t>Ordinary</t>
  </si>
  <si>
    <t>Order</t>
  </si>
  <si>
    <t>1.1.4</t>
  </si>
  <si>
    <t xml:space="preserve">g). BILL BOARDS </t>
  </si>
  <si>
    <t>Minimum(less than 1m²)</t>
  </si>
  <si>
    <t>Above m² (Per sqmt)</t>
  </si>
  <si>
    <t>1.1.5</t>
  </si>
  <si>
    <t xml:space="preserve">f). REGISTRATION FEES </t>
  </si>
  <si>
    <t xml:space="preserve">1. Hair Dressers - Low Density </t>
  </si>
  <si>
    <t xml:space="preserve">1. Hair Dressers - High Density </t>
  </si>
  <si>
    <t xml:space="preserve">2. Dry Cleaners </t>
  </si>
  <si>
    <t>3. Photo Studios</t>
  </si>
  <si>
    <t>3.1 Driving Schools</t>
  </si>
  <si>
    <t xml:space="preserve">4. Depots </t>
  </si>
  <si>
    <t xml:space="preserve">         a) 26sqm and below </t>
  </si>
  <si>
    <t xml:space="preserve">         b) 27sqm and above </t>
  </si>
  <si>
    <t>5. Manufacturing:</t>
  </si>
  <si>
    <t xml:space="preserve">       Light Industries </t>
  </si>
  <si>
    <t xml:space="preserve">       Heavy Industries </t>
  </si>
  <si>
    <t xml:space="preserve">6. Repair Shops </t>
  </si>
  <si>
    <t xml:space="preserve">7. Professional services </t>
  </si>
  <si>
    <t xml:space="preserve">8. Construction Companies </t>
  </si>
  <si>
    <t xml:space="preserve">8.1 Ordinary Builders </t>
  </si>
  <si>
    <t>8. 1 Funeral Parlour</t>
  </si>
  <si>
    <t>8.2  Abattoir</t>
  </si>
  <si>
    <t xml:space="preserve">9. Factories and Bakeries </t>
  </si>
  <si>
    <t xml:space="preserve">10.Grinding Mills : Heavy </t>
  </si>
  <si>
    <t xml:space="preserve">                                    Light</t>
  </si>
  <si>
    <t>11. Banks commercials</t>
  </si>
  <si>
    <t xml:space="preserve">13. Guest Lodges </t>
  </si>
  <si>
    <t xml:space="preserve">14. Hotels </t>
  </si>
  <si>
    <t xml:space="preserve">15. Engineering: Light </t>
  </si>
  <si>
    <t xml:space="preserve">                              Heavy</t>
  </si>
  <si>
    <t xml:space="preserve">16. Hardware:    Light </t>
  </si>
  <si>
    <t xml:space="preserve">                             Heavy</t>
  </si>
  <si>
    <t xml:space="preserve">17. Builders' Registration </t>
  </si>
  <si>
    <t xml:space="preserve">18. Draughtmen's Registration </t>
  </si>
  <si>
    <t>1.1.6</t>
  </si>
  <si>
    <t xml:space="preserve">h.) ZEDC AND OTHER CHARGES </t>
  </si>
  <si>
    <t>Sub-Stations ZEDC</t>
  </si>
  <si>
    <t>Monthly</t>
  </si>
  <si>
    <t xml:space="preserve">Tel-One Control Stations </t>
  </si>
  <si>
    <t xml:space="preserve">Way-Leave -Zedc </t>
  </si>
  <si>
    <t>Monthly (per km)</t>
  </si>
  <si>
    <t>Way-Leave -Tel-one</t>
  </si>
  <si>
    <t>Way-Leave -Liquid Telecom</t>
  </si>
  <si>
    <t>Optic Fibre</t>
  </si>
  <si>
    <t>Cell Phone Boosters</t>
  </si>
  <si>
    <t>1.1.7</t>
  </si>
  <si>
    <t>i). PROPERTY TAX</t>
  </si>
  <si>
    <t>Low Density: Chiredzi Township</t>
  </si>
  <si>
    <t>charges per zone</t>
  </si>
  <si>
    <t xml:space="preserve">Residential </t>
  </si>
  <si>
    <t xml:space="preserve">per stand </t>
  </si>
  <si>
    <t xml:space="preserve">RATES/PROPERTY TAXES </t>
  </si>
  <si>
    <t>1.1.8</t>
  </si>
  <si>
    <t>A1</t>
  </si>
  <si>
    <t>A2</t>
  </si>
  <si>
    <t>A3</t>
  </si>
  <si>
    <t>1.1.9</t>
  </si>
  <si>
    <t>RATES</t>
  </si>
  <si>
    <t>CENTRAL BUSINESS DISTRICT</t>
  </si>
  <si>
    <t xml:space="preserve"> Land(0.047500)+Improvements(0.027500) </t>
  </si>
  <si>
    <t>SERVICE STATIONS</t>
  </si>
  <si>
    <t xml:space="preserve"> Land(0.020000)+Improvements(0.010000) </t>
  </si>
  <si>
    <t xml:space="preserve">BANKS AND FINANCIAL INSTITUTIONS </t>
  </si>
  <si>
    <t>OTHER PROPERTIES (CBD)</t>
  </si>
  <si>
    <t xml:space="preserve"> Land(0.025000)+Improvements(0.020000) </t>
  </si>
  <si>
    <t>COMMERCIAL PROPERTIES ALONG(LION DRIVE)</t>
  </si>
  <si>
    <t xml:space="preserve"> Land(0.010000)+Improvements(0.010000) </t>
  </si>
  <si>
    <t>INDUSTRIAL ALONG  (LARGE)</t>
  </si>
  <si>
    <t xml:space="preserve"> Land(0.040000)+Improvements(0.025000) </t>
  </si>
  <si>
    <t xml:space="preserve">MEDIUM INDUSTRIES </t>
  </si>
  <si>
    <t xml:space="preserve"> Land(0.027500)+Improvements(0.015000) </t>
  </si>
  <si>
    <t>FLATS AND LODGES</t>
  </si>
  <si>
    <t xml:space="preserve"> Land(0.043000)+Improvements(0.025000) </t>
  </si>
  <si>
    <t>1.1.10</t>
  </si>
  <si>
    <t>INSTITUTIONS</t>
  </si>
  <si>
    <t>0 - 1000m²</t>
  </si>
  <si>
    <t>monthly</t>
  </si>
  <si>
    <t>1000 m² and above</t>
  </si>
  <si>
    <t>1.1.11</t>
  </si>
  <si>
    <t>STANDS PER ZONE(PROPERTY TAXES)</t>
  </si>
  <si>
    <t>1.1.12</t>
  </si>
  <si>
    <t>MEDIUM DENSITY - SUPPLEMENTARY CHARGES</t>
  </si>
  <si>
    <t>ZONE B</t>
  </si>
  <si>
    <t>(per rating unit)</t>
  </si>
  <si>
    <t>HIGH DENSITY - SUPPLEMENTARY CHARGES</t>
  </si>
  <si>
    <t>ZONE C (50 -2416)</t>
  </si>
  <si>
    <t>(26A -785b,1338A,1568A,1572A,1588A)</t>
  </si>
  <si>
    <t>(5823 - 8274)</t>
  </si>
  <si>
    <t>X.1] SMALL TO MEDIUM ENTERPRISES - PROPERTY TAXES</t>
  </si>
  <si>
    <t>0  -  300sqm</t>
  </si>
  <si>
    <t>301 - 1000 sqm</t>
  </si>
  <si>
    <t>1001 - 2000 sqm</t>
  </si>
  <si>
    <t>2001 sqm  and above</t>
  </si>
  <si>
    <t>FINES AND PENALTIES</t>
  </si>
  <si>
    <t xml:space="preserve">1. Interests on overdue accounts </t>
  </si>
  <si>
    <t xml:space="preserve"> 3% per month </t>
  </si>
  <si>
    <t>2. Late renewal of Trading Licences/Registration fees</t>
  </si>
  <si>
    <t>100% of the licence fee</t>
  </si>
  <si>
    <t>3. Illegal Tuckshops</t>
  </si>
  <si>
    <t>4.Use of undesignated places by Commuter/Buses</t>
  </si>
  <si>
    <t>TECHNICAL AND SUPPORT SERVICES</t>
  </si>
  <si>
    <t>BUILDING PLANS</t>
  </si>
  <si>
    <t>RESIDENTIAL HIGH DENSITY : TSHOVANI TOWNSHIP</t>
  </si>
  <si>
    <t>Residential(High)</t>
  </si>
  <si>
    <t>Residential(medium)</t>
  </si>
  <si>
    <t xml:space="preserve">Institutions </t>
  </si>
  <si>
    <t xml:space="preserve">Commercials </t>
  </si>
  <si>
    <t>Industrial</t>
  </si>
  <si>
    <t>Plan Submission fees</t>
  </si>
  <si>
    <t>RESIDENTIAL LOW DENSITY : CHIREDZI TOWNSHIP</t>
  </si>
  <si>
    <t>Residential(low)</t>
  </si>
  <si>
    <t>DEVELOPMENT PERMIT</t>
  </si>
  <si>
    <t>REGULARISATION FEES</t>
  </si>
  <si>
    <t>RESIDENTIAL - Building without inspection</t>
  </si>
  <si>
    <t>RESIDENTIAL - Penalty illegal subdivison</t>
  </si>
  <si>
    <t>IND/COMM - Building without inspection</t>
  </si>
  <si>
    <t>IND/COMM - Penalty illegal subdivison</t>
  </si>
  <si>
    <t>PRIVATE DEVELOPERS INSPECTION FEES</t>
  </si>
  <si>
    <t>HIGH DENSITY</t>
  </si>
  <si>
    <t>Water request</t>
  </si>
  <si>
    <t>Sewerage request</t>
  </si>
  <si>
    <t>LOW DENSITY</t>
  </si>
  <si>
    <t xml:space="preserve">H). BUILDING INSPECTION FEES </t>
  </si>
  <si>
    <t>1.1 Setting Out</t>
  </si>
  <si>
    <t>1.2 Trenching</t>
  </si>
  <si>
    <t>1.3 Foundation Level</t>
  </si>
  <si>
    <t>1.4 Floor/Slab Level</t>
  </si>
  <si>
    <t>1.5 Window Level</t>
  </si>
  <si>
    <t>1.6 Wall Plate level</t>
  </si>
  <si>
    <t>1.7 Roof Level</t>
  </si>
  <si>
    <t xml:space="preserve">1.8 Plumbing and Drainage </t>
  </si>
  <si>
    <t>1.9 Finishes</t>
  </si>
  <si>
    <t xml:space="preserve">2. Replacement of lost stage forms </t>
  </si>
  <si>
    <t xml:space="preserve">3. Penalty for building without Approval </t>
  </si>
  <si>
    <t xml:space="preserve">4. Restating of survey pegs </t>
  </si>
  <si>
    <t xml:space="preserve">5. Searching Fees </t>
  </si>
  <si>
    <t>6. Reshowing of stand-visit</t>
  </si>
  <si>
    <t xml:space="preserve">7. Special consen/change of use </t>
  </si>
  <si>
    <t>I). Regularisation of illegal development</t>
  </si>
  <si>
    <t>a. Industrial</t>
  </si>
  <si>
    <t xml:space="preserve">b. Commercial </t>
  </si>
  <si>
    <t xml:space="preserve">c. Institutions </t>
  </si>
  <si>
    <t>d. Residential Low</t>
  </si>
  <si>
    <t>e. Residential Medium</t>
  </si>
  <si>
    <t xml:space="preserve">f. Residential High </t>
  </si>
  <si>
    <t>9. Certificate of Occupation</t>
  </si>
  <si>
    <t>WATER SANITATION AND HYGIENE</t>
  </si>
  <si>
    <t>SOLID WASTE /REFUSE: HIGH DENSITY</t>
  </si>
  <si>
    <t xml:space="preserve">FREQUENCY </t>
  </si>
  <si>
    <t xml:space="preserve">1. Residential </t>
  </si>
  <si>
    <t>2. Industrial/(small)</t>
  </si>
  <si>
    <t>3. Commercial (Medium)</t>
  </si>
  <si>
    <t>4. Commercial (Small)(SME)</t>
  </si>
  <si>
    <t>4a. Tuckshops (Designated places)</t>
  </si>
  <si>
    <t>5. Industrial (medium)(SME)</t>
  </si>
  <si>
    <t>6. Industrial (big)</t>
  </si>
  <si>
    <t xml:space="preserve">7. Hotels/Lodges </t>
  </si>
  <si>
    <t xml:space="preserve">8. Beerhalls </t>
  </si>
  <si>
    <t xml:space="preserve">9. Schools </t>
  </si>
  <si>
    <t xml:space="preserve">10. Churches </t>
  </si>
  <si>
    <t>11. Single Qrts (Hippo Valley)</t>
  </si>
  <si>
    <t>11a. Single Qrts (CTC)</t>
  </si>
  <si>
    <t>12. Preschools</t>
  </si>
  <si>
    <t xml:space="preserve">13. Wholesale Vegetable Markets </t>
  </si>
  <si>
    <t xml:space="preserve">14. Retail Vegetable Markets </t>
  </si>
  <si>
    <t xml:space="preserve">15. Collection per request </t>
  </si>
  <si>
    <t xml:space="preserve"> $25 per load </t>
  </si>
  <si>
    <t xml:space="preserve"> $2033.10 per load </t>
  </si>
  <si>
    <t>2.1.1</t>
  </si>
  <si>
    <t>SOLID WASTE /REFUSE: LOW DENSITY</t>
  </si>
  <si>
    <t>1.a H.V.E Lundy Court (Family)</t>
  </si>
  <si>
    <t xml:space="preserve">1.b H.V.E Stand 52 </t>
  </si>
  <si>
    <t xml:space="preserve">1.c Ponelis Flats </t>
  </si>
  <si>
    <t>1.d H.V.E 508/10</t>
  </si>
  <si>
    <t>1e. H.V.E 593</t>
  </si>
  <si>
    <t xml:space="preserve">1f. NRZ Residential </t>
  </si>
  <si>
    <t>2. Industrial (medium)</t>
  </si>
  <si>
    <t xml:space="preserve">monthly </t>
  </si>
  <si>
    <t>2a. Breweries  and large industries</t>
  </si>
  <si>
    <t xml:space="preserve">3. Commercial </t>
  </si>
  <si>
    <t>3a. TM and OK</t>
  </si>
  <si>
    <t>3b. Hotels</t>
  </si>
  <si>
    <t xml:space="preserve">4a. Schools </t>
  </si>
  <si>
    <t xml:space="preserve">4b. Hospitals </t>
  </si>
  <si>
    <t>4c. Police</t>
  </si>
  <si>
    <t xml:space="preserve">4d. Preschools </t>
  </si>
  <si>
    <t>4e. Churches</t>
  </si>
  <si>
    <t xml:space="preserve">4f. Aged and Care homes </t>
  </si>
  <si>
    <t>4g. Life Sowing Ministries/tertiary college</t>
  </si>
  <si>
    <t>WATER SERVICES</t>
  </si>
  <si>
    <t>2.2.1</t>
  </si>
  <si>
    <t>WATER : LOW DENSITY</t>
  </si>
  <si>
    <t>Domestic</t>
  </si>
  <si>
    <t>0-20m³</t>
  </si>
  <si>
    <t>21-40m³</t>
  </si>
  <si>
    <t xml:space="preserve">41 and above </t>
  </si>
  <si>
    <t>Commercials &amp; Industrials (large)</t>
  </si>
  <si>
    <t>0-200m³</t>
  </si>
  <si>
    <t xml:space="preserve">201m³ and above </t>
  </si>
  <si>
    <t>Commercials &amp; Industrials (medium)</t>
  </si>
  <si>
    <t>2.2.2</t>
  </si>
  <si>
    <t>D.1). WATER: LOW DENSITY(NON - FUNCTIONAL WATER METERS( ESTIMATES)</t>
  </si>
  <si>
    <t>Domestic( Estimated consumption -50cubic meters per month)</t>
  </si>
  <si>
    <t>Institutions(Estimated Consumption -100cubic meters per month)</t>
  </si>
  <si>
    <t>Commercial (Estimated Consumption -100 cubic meters per month)</t>
  </si>
  <si>
    <t>Industrial(Estimated Consumption -200 cubic  meters per month)</t>
  </si>
  <si>
    <t>Water Reconnections (low density area)</t>
  </si>
  <si>
    <t xml:space="preserve">Domestic </t>
  </si>
  <si>
    <t xml:space="preserve">Commercials and Industrials </t>
  </si>
  <si>
    <t>D). WATER: HIGH DENSITY(FUNCTIONAL WATER METERS( ACTUAL READINGS)</t>
  </si>
  <si>
    <t xml:space="preserve">Commercials &amp; Industrials </t>
  </si>
  <si>
    <t>D.1). WATER: HIGH DENSITY(NON - FUNCTIONAL WATER METERS( ESTIMATES)</t>
  </si>
  <si>
    <t>Domestic( Estimated consumption -40cubic meters per month)</t>
  </si>
  <si>
    <t>Institutions(Estimated Consumption -75cubic meters per month)</t>
  </si>
  <si>
    <t>Commercial (Estimated Consumption -75 cubic meters per month)</t>
  </si>
  <si>
    <t>Industrial(Estimated Consumption -150 cubic meters per month)</t>
  </si>
  <si>
    <t>2.2.3</t>
  </si>
  <si>
    <t>S. M . E</t>
  </si>
  <si>
    <t>0-50m³</t>
  </si>
  <si>
    <r>
      <t>51m³ -  200m</t>
    </r>
    <r>
      <rPr>
        <vertAlign val="superscript"/>
        <sz val="12"/>
        <color indexed="8"/>
        <rFont val="Book Antiqua"/>
        <family val="1"/>
      </rPr>
      <t>3</t>
    </r>
  </si>
  <si>
    <t>201m³ -  and above</t>
  </si>
  <si>
    <t>Water Reconnections (high density area)</t>
  </si>
  <si>
    <t>WASTEWATER MANAGEMENT</t>
  </si>
  <si>
    <t>2.3.1</t>
  </si>
  <si>
    <t xml:space="preserve">E). SEWERAGE CHARGES: LOW DENSITY </t>
  </si>
  <si>
    <t>2.3.2</t>
  </si>
  <si>
    <t>E.1). SEWERAGE CHARGES: LOW DENSITY (SEPTIC TANKS)</t>
  </si>
  <si>
    <t>2.3.3</t>
  </si>
  <si>
    <t>F). SEWERAGE CHARGE: HIGH DENSITY</t>
  </si>
  <si>
    <t>SOCIAL SERVICES</t>
  </si>
  <si>
    <t>3.1.0</t>
  </si>
  <si>
    <t>SOCIAL AMNENITIES</t>
  </si>
  <si>
    <t>3.1.1</t>
  </si>
  <si>
    <t xml:space="preserve">J. STADIUM AND HALL HIRE </t>
  </si>
  <si>
    <t xml:space="preserve">1. Hall hire (15% of gross takings or </t>
  </si>
  <si>
    <t xml:space="preserve">                        whichever is greater)</t>
  </si>
  <si>
    <t xml:space="preserve">1a. Poster Fees </t>
  </si>
  <si>
    <t>2. Stadium Hire( 15% gross takings)(ZIFA 2nd division up to premier leagues) or</t>
  </si>
  <si>
    <t xml:space="preserve">     premier leaguewhichever is greater </t>
  </si>
  <si>
    <t xml:space="preserve">     15% of gross takings)(3rd division and social leagues)</t>
  </si>
  <si>
    <t xml:space="preserve">3. Boardroom </t>
  </si>
  <si>
    <t>per event</t>
  </si>
  <si>
    <t xml:space="preserve">4. Church service - Boardroom </t>
  </si>
  <si>
    <t xml:space="preserve">            -Hall</t>
  </si>
  <si>
    <t>5. Weddings (Stadium)</t>
  </si>
  <si>
    <t>6. Political Rallies (stadium)</t>
  </si>
  <si>
    <t>7. Religious Gatherings (stadium)</t>
  </si>
  <si>
    <t xml:space="preserve">8. Preschool Fees </t>
  </si>
  <si>
    <t>per month</t>
  </si>
  <si>
    <t>Civiv Gardens</t>
  </si>
  <si>
    <t>3.3.2</t>
  </si>
  <si>
    <t xml:space="preserve">O). CEMETERY FEES </t>
  </si>
  <si>
    <t>CHIREDZI T/SHIP: LOW DENSITY (Area A)</t>
  </si>
  <si>
    <t>ADULT-RESIDENT</t>
  </si>
  <si>
    <t>Each</t>
  </si>
  <si>
    <t>ADULTS-NON RESIDENT</t>
  </si>
  <si>
    <t xml:space="preserve">INFANTS-RESIDENTS </t>
  </si>
  <si>
    <t xml:space="preserve">INFANTS-NON RESIDENTS </t>
  </si>
  <si>
    <t xml:space="preserve">STILL BIRTHS-RESIDENTS </t>
  </si>
  <si>
    <t xml:space="preserve">STILL BIRTHS-NON RESIDENTS </t>
  </si>
  <si>
    <t>CHIREDZI T/SHIP: HIGH DENSITY (Area B)</t>
  </si>
  <si>
    <t xml:space="preserve">HOUSING </t>
  </si>
  <si>
    <t>3.3.1</t>
  </si>
  <si>
    <t>L). RENTALS</t>
  </si>
  <si>
    <t xml:space="preserve">1. Flea Market-Low Density </t>
  </si>
  <si>
    <t xml:space="preserve">1. Flea Market-High Density </t>
  </si>
  <si>
    <t xml:space="preserve">2. Town Kiosk/Phone Shop </t>
  </si>
  <si>
    <t>3. Rail Spur</t>
  </si>
  <si>
    <t>1/2 yearly</t>
  </si>
  <si>
    <t xml:space="preserve">4. Single Quarters </t>
  </si>
  <si>
    <t>monthly/room</t>
  </si>
  <si>
    <t>4. Single Quarters (HIPPO Valley)</t>
  </si>
  <si>
    <t xml:space="preserve">5. 4Roomed Houses </t>
  </si>
  <si>
    <t xml:space="preserve">6. Usaid Scheme </t>
  </si>
  <si>
    <t xml:space="preserve">7. Small Industries </t>
  </si>
  <si>
    <t xml:space="preserve">8. Medium Industries </t>
  </si>
  <si>
    <t xml:space="preserve">9. Small Temp Industries </t>
  </si>
  <si>
    <t>10. Working Bays (doubles)</t>
  </si>
  <si>
    <t>11. Working Bays (singles)</t>
  </si>
  <si>
    <t xml:space="preserve">12. Temp Industries-Large </t>
  </si>
  <si>
    <t xml:space="preserve">13. Beerhall Canteen </t>
  </si>
  <si>
    <t xml:space="preserve">14. Tshovani Surgery </t>
  </si>
  <si>
    <t xml:space="preserve">15. Lowveld Printers </t>
  </si>
  <si>
    <t xml:space="preserve">16. Council Terminus Tuck shop </t>
  </si>
  <si>
    <t xml:space="preserve">17. Barbershops </t>
  </si>
  <si>
    <t xml:space="preserve">18. Permshops </t>
  </si>
  <si>
    <t>19. Barbershops (Vhurumuku)</t>
  </si>
  <si>
    <t>19. Grocery Shops (Vhurumuku)</t>
  </si>
  <si>
    <t xml:space="preserve">20. Cloak room </t>
  </si>
  <si>
    <t xml:space="preserve">21. Good Neighbours </t>
  </si>
  <si>
    <t>22.Chigarapasi Beerhall</t>
  </si>
  <si>
    <t>23.Khomanani Beerhall</t>
  </si>
  <si>
    <t xml:space="preserve">M). MARKET CHARGES </t>
  </si>
  <si>
    <t xml:space="preserve">1. VEGETABLE MARKET </t>
  </si>
  <si>
    <t xml:space="preserve">2. DESIGNATED AREA </t>
  </si>
  <si>
    <t>3. BANANA MARKET</t>
  </si>
  <si>
    <t xml:space="preserve">4. BANANA MARKET </t>
  </si>
  <si>
    <t xml:space="preserve">per day </t>
  </si>
  <si>
    <t>5. TRADERS ON VEHICLES :- lorry</t>
  </si>
  <si>
    <t xml:space="preserve">                                              -small</t>
  </si>
  <si>
    <t xml:space="preserve">6. ILLEGAL VENDING:- fine </t>
  </si>
  <si>
    <r>
      <t xml:space="preserve">7. </t>
    </r>
    <r>
      <rPr>
        <b/>
        <sz val="12"/>
        <color indexed="8"/>
        <rFont val="Book Antiqua"/>
        <family val="1"/>
      </rPr>
      <t>WHOLESALE MARKET FEES</t>
    </r>
    <r>
      <rPr>
        <sz val="12"/>
        <color indexed="8"/>
        <rFont val="Book Antiqua"/>
        <family val="1"/>
      </rPr>
      <t>:-Per 1 ton Truck</t>
    </r>
  </si>
  <si>
    <t xml:space="preserve">                                               :-over 2 tons trucks</t>
  </si>
  <si>
    <t xml:space="preserve">1. BUS FEES </t>
  </si>
  <si>
    <t xml:space="preserve">Per Entry </t>
  </si>
  <si>
    <t xml:space="preserve">2. COMMUTER OMNIBUS </t>
  </si>
  <si>
    <t xml:space="preserve">3. CART FEES </t>
  </si>
  <si>
    <t>Daily</t>
  </si>
  <si>
    <t>4. TAXIS/PARKING FEE</t>
  </si>
  <si>
    <t>5. OVERNIGHT PARKING</t>
  </si>
  <si>
    <t>own risk</t>
  </si>
  <si>
    <t>3.3.3</t>
  </si>
  <si>
    <t>WAITING LIST FEES</t>
  </si>
  <si>
    <t xml:space="preserve">4a) Waiting Application Fees </t>
  </si>
  <si>
    <t xml:space="preserve">High Density </t>
  </si>
  <si>
    <t>Low Density</t>
  </si>
  <si>
    <t>Medium</t>
  </si>
  <si>
    <t>Commercial</t>
  </si>
  <si>
    <t xml:space="preserve">b). Waiting List Renewal Fees </t>
  </si>
  <si>
    <t>3.3.4</t>
  </si>
  <si>
    <t>CESSION FEES (HIGH DENSITY AREA)</t>
  </si>
  <si>
    <r>
      <t>Residential</t>
    </r>
    <r>
      <rPr>
        <sz val="12"/>
        <color indexed="8"/>
        <rFont val="Book Antiqua"/>
        <family val="1"/>
      </rPr>
      <t xml:space="preserve">    :-High</t>
    </r>
  </si>
  <si>
    <t xml:space="preserve"> 500 or 5% of Value (whichever is greater) </t>
  </si>
  <si>
    <t xml:space="preserve">                      :-Medium</t>
  </si>
  <si>
    <t xml:space="preserve">                      :-Low</t>
  </si>
  <si>
    <t xml:space="preserve"> 750 or 5% of Value (whichever is greater) </t>
  </si>
  <si>
    <t>Commercial Property</t>
  </si>
  <si>
    <t>Industrial Property</t>
  </si>
  <si>
    <t>CESSION FEES (LOW DENSITY AREA)</t>
  </si>
  <si>
    <t>ADMIN FEES - RATES CLEARANCE</t>
  </si>
  <si>
    <t>3.3.5</t>
  </si>
  <si>
    <t>HOUSING AND ADMIN CHARGES</t>
  </si>
  <si>
    <t xml:space="preserve">Home Ownership Confirmation Letter </t>
  </si>
  <si>
    <t xml:space="preserve">File Search </t>
  </si>
  <si>
    <t xml:space="preserve">Lease Agreement fees </t>
  </si>
  <si>
    <r>
      <t>Lease Documents</t>
    </r>
    <r>
      <rPr>
        <sz val="12"/>
        <color indexed="8"/>
        <rFont val="Book Antiqua"/>
        <family val="1"/>
      </rPr>
      <t xml:space="preserve"> :- Residential</t>
    </r>
  </si>
  <si>
    <t xml:space="preserve">                                :-Institutions </t>
  </si>
  <si>
    <t xml:space="preserve">                                :-Commercial/Industrial</t>
  </si>
  <si>
    <t xml:space="preserve">File fees </t>
  </si>
  <si>
    <t>HEALTH SERVICES</t>
  </si>
  <si>
    <t>3.4.1</t>
  </si>
  <si>
    <t xml:space="preserve"> CLINIC FEES </t>
  </si>
  <si>
    <t>1. Adult</t>
  </si>
  <si>
    <t>2. Children</t>
  </si>
  <si>
    <t>3. Martenity Fees</t>
  </si>
  <si>
    <t>Full Cost Recovery</t>
  </si>
  <si>
    <t xml:space="preserve">   a) Drug Fees/antibiotics</t>
  </si>
  <si>
    <t xml:space="preserve">   b) Pain Killers </t>
  </si>
  <si>
    <t>AMBULANCE FEES</t>
  </si>
  <si>
    <t>Ketter Polyclinic - Hospital (per trip)</t>
  </si>
  <si>
    <t xml:space="preserve">Any other trip oustside Chiredzi </t>
  </si>
  <si>
    <t xml:space="preserve"> AA rates  </t>
  </si>
  <si>
    <t>EYE UNIT CHARGES</t>
  </si>
  <si>
    <t>Consultation fees</t>
  </si>
  <si>
    <t>3.4.2</t>
  </si>
  <si>
    <t xml:space="preserve"> HEALTH INSPECTION FEES </t>
  </si>
  <si>
    <t xml:space="preserve"> 15% of Licence fee </t>
  </si>
  <si>
    <t xml:space="preserve">ROADS </t>
  </si>
  <si>
    <t>ROADS INFRASTRUCTURE</t>
  </si>
  <si>
    <t>High Density - Road request</t>
  </si>
  <si>
    <t>Low Density - Road request</t>
  </si>
  <si>
    <t>TRAFFIC MANAGEMENT</t>
  </si>
  <si>
    <t>PARKING FEES</t>
  </si>
  <si>
    <t>1. Thirty mins</t>
  </si>
  <si>
    <t xml:space="preserve">2. One hour </t>
  </si>
  <si>
    <t>3. Whole Day</t>
  </si>
  <si>
    <t>2022 TARIFF SCHEDULE(FIRST DRAFT)</t>
  </si>
  <si>
    <t xml:space="preserve">  PROPOSED 2022 (JANUARY - DECEMBER) </t>
  </si>
  <si>
    <t>AA rates</t>
  </si>
  <si>
    <t>DOMESTIC RATES: SHINEPLUS(Per Rating Unit)</t>
  </si>
  <si>
    <t>DOMESTIC RATES: LOW DENSITY (Per rating Unit)(Minimum stand 1500sqm)</t>
  </si>
  <si>
    <t>CHIREDZI TOWN COUNCIL</t>
  </si>
  <si>
    <t>CHIREDZI TOWNSHIP (LOW DENSITY AREA)</t>
  </si>
  <si>
    <t>ASSESMENT RATES(INDSTRIAL AND COMMERCIAL)</t>
  </si>
  <si>
    <t>STAND NO.</t>
  </si>
  <si>
    <t>NAME OF OWNER</t>
  </si>
  <si>
    <t>USE</t>
  </si>
  <si>
    <t>AREA M2</t>
  </si>
  <si>
    <t>LAND VALUE</t>
  </si>
  <si>
    <t>IMPROVEMENTS</t>
  </si>
  <si>
    <t>TOTAL</t>
  </si>
  <si>
    <t>LAND</t>
  </si>
  <si>
    <t xml:space="preserve">CENTRAL BUSINESS DISTRICT </t>
  </si>
  <si>
    <t>PER YEAR</t>
  </si>
  <si>
    <t>T M.SUPERMARKET</t>
  </si>
  <si>
    <t>COMMERCIAL</t>
  </si>
  <si>
    <t>Ok Bazzars</t>
  </si>
  <si>
    <t>1 OF 366</t>
  </si>
  <si>
    <t>NSSA</t>
  </si>
  <si>
    <t>OFFICES</t>
  </si>
  <si>
    <t>REGIONAL WATER AUTHORITY</t>
  </si>
  <si>
    <t>SHOP</t>
  </si>
  <si>
    <t>OLD MUTUAL PRO.INVEST.CO</t>
  </si>
  <si>
    <t>352A</t>
  </si>
  <si>
    <t>OLD MUTUAL INVESTMENTS</t>
  </si>
  <si>
    <t>CROCO MOTORS</t>
  </si>
  <si>
    <t>NATU LALA GOVEN</t>
  </si>
  <si>
    <t>COLGRAIN ENTERPRISES</t>
  </si>
  <si>
    <t>NICHOLAS CHRISTOS TRAICOS</t>
  </si>
  <si>
    <t>N &amp; B (PVT) LTD.</t>
  </si>
  <si>
    <t>N.RICHARDS &amp;CO.</t>
  </si>
  <si>
    <t>BEVERLY BUILDING SOCIETY</t>
  </si>
  <si>
    <t>K.N.BHIKA (PVT) LTD</t>
  </si>
  <si>
    <t>I.V. RUKATYA</t>
  </si>
  <si>
    <t>VACANT</t>
  </si>
  <si>
    <t>Edgars</t>
  </si>
  <si>
    <t>C.P. INVESTMENTS</t>
  </si>
  <si>
    <t>BANKS AND FINANCIAL INSTITUION</t>
  </si>
  <si>
    <t>BARCLAYS BANK OF ZIMBABWE</t>
  </si>
  <si>
    <t>STANDARD CHARTERED BANK</t>
  </si>
  <si>
    <t>AGRIBANK</t>
  </si>
  <si>
    <t>BUFFALO RANGE PROPERTIES</t>
  </si>
  <si>
    <t>FARMEC - ASTRA HOLDINGS</t>
  </si>
  <si>
    <t>B.P. SERVICE STATION</t>
  </si>
  <si>
    <t>OTHER COMM.PROPERTIES CBD</t>
  </si>
  <si>
    <t>AASACULZ INVESTMENTS</t>
  </si>
  <si>
    <t>CORNELIS TOET</t>
  </si>
  <si>
    <t>LOWVELD CONRETE PRODUCTS</t>
  </si>
  <si>
    <t>EXCELDA PRESS</t>
  </si>
  <si>
    <t>MRS. F. M. MARISA</t>
  </si>
  <si>
    <t xml:space="preserve">ROTHMANS OF PALL MALL </t>
  </si>
  <si>
    <t>N &amp; B TRANSPORT</t>
  </si>
  <si>
    <t>N.R.Z PENSION FUND</t>
  </si>
  <si>
    <t>N &amp; B (PVT) LTD</t>
  </si>
  <si>
    <t>N.L.GOVEN +(LALLA INV)</t>
  </si>
  <si>
    <t>COMMERCIAL PROPERTIES ALONG LION LION DRIVE: RATING FACTOR</t>
  </si>
  <si>
    <t>O.NGWENYA</t>
  </si>
  <si>
    <t>PERKSAVE TRADING</t>
  </si>
  <si>
    <t>B.TAMBA</t>
  </si>
  <si>
    <t>E.GONDORA</t>
  </si>
  <si>
    <t>F.VANDIRAI</t>
  </si>
  <si>
    <t>S.MUGABE</t>
  </si>
  <si>
    <t>T.DHEKA</t>
  </si>
  <si>
    <t>G.ZAVA</t>
  </si>
  <si>
    <t>M.DHEMBA</t>
  </si>
  <si>
    <t>C.KUBIKU</t>
  </si>
  <si>
    <t>G.T MALULEKE</t>
  </si>
  <si>
    <t>E.CHAUKE</t>
  </si>
  <si>
    <t>P.MAGWIRANHAKA</t>
  </si>
  <si>
    <t>N.CHIMBOZA</t>
  </si>
  <si>
    <t>AQUA BRAM TRADING PVT LTD</t>
  </si>
  <si>
    <t>T WASOSA</t>
  </si>
  <si>
    <t>V MAKONESE</t>
  </si>
  <si>
    <t>M.MAGWAYI</t>
  </si>
  <si>
    <t>R.M BALOYI</t>
  </si>
  <si>
    <t>E.MADZANDE</t>
  </si>
  <si>
    <t>E.CHENGETA</t>
  </si>
  <si>
    <t>P.M.SIBANDA</t>
  </si>
  <si>
    <t>V.M MALUZANA</t>
  </si>
  <si>
    <t>MAPAKO TRANSPORT</t>
  </si>
  <si>
    <t>CHISA</t>
  </si>
  <si>
    <t>P.MAKECHEMU</t>
  </si>
  <si>
    <t>S.MASHAPA</t>
  </si>
  <si>
    <t>ATT WATER INVESTMENTS</t>
  </si>
  <si>
    <t>A.MTUNGWAZI</t>
  </si>
  <si>
    <t>F.MOYO</t>
  </si>
  <si>
    <t>M.A MAUCHEMA</t>
  </si>
  <si>
    <t>E.TAMIREPI</t>
  </si>
  <si>
    <t>R.MADZINGO</t>
  </si>
  <si>
    <t>H.C CHIKOHORA</t>
  </si>
  <si>
    <t>CHREDZI SUGARCANE ASSOCIATION</t>
  </si>
  <si>
    <t>E.MUTOMBENI</t>
  </si>
  <si>
    <t>F..NYANGWE</t>
  </si>
  <si>
    <t>T.ZIZHOU</t>
  </si>
  <si>
    <t>BICKFORD TRADING</t>
  </si>
  <si>
    <t>J CHIGERWE</t>
  </si>
  <si>
    <t>LOWVELD HARDWARE</t>
  </si>
  <si>
    <t>LONA TYRE SERVICES</t>
  </si>
  <si>
    <t>MARNAVAL COMPUTERS</t>
  </si>
  <si>
    <t>WETO TRANSPORT</t>
  </si>
  <si>
    <t>MEGA PRODUCTS</t>
  </si>
  <si>
    <t xml:space="preserve">INSTITUTIONS </t>
  </si>
  <si>
    <t>23A</t>
  </si>
  <si>
    <t>CHURCH OF CHRIST</t>
  </si>
  <si>
    <t>CHURCH</t>
  </si>
  <si>
    <t>84A</t>
  </si>
  <si>
    <t>ROMAN CATHOLIC CHURCH</t>
  </si>
  <si>
    <t>239 A</t>
  </si>
  <si>
    <t>ANGLICAN CHURCH</t>
  </si>
  <si>
    <t>CHIREDZI CLINIC</t>
  </si>
  <si>
    <t>CLINIC</t>
  </si>
  <si>
    <t>R/E 366 OF 67</t>
  </si>
  <si>
    <t>CLINIC/DDF OFFICES</t>
  </si>
  <si>
    <t>CLINIC/OFFICES</t>
  </si>
  <si>
    <t>CHIREDZI PRIMARY SCHOOL</t>
  </si>
  <si>
    <t>SCHOOL</t>
  </si>
  <si>
    <t>CHIREDZI HOSPITAL</t>
  </si>
  <si>
    <t>HOSPITAL</t>
  </si>
  <si>
    <t>METHODIST CHURCH</t>
  </si>
  <si>
    <t>E. MUCHEHIWA</t>
  </si>
  <si>
    <t>JAKATA</t>
  </si>
  <si>
    <t>PRE SCHOOL</t>
  </si>
  <si>
    <t>U.C.C</t>
  </si>
  <si>
    <t>S.D.A</t>
  </si>
  <si>
    <t>INDUSTRIALS(LARGE)</t>
  </si>
  <si>
    <t>N.RICHARDS (PVT) LTD</t>
  </si>
  <si>
    <t>INDUSTRIAL</t>
  </si>
  <si>
    <t>DASA (PVT) LTD</t>
  </si>
  <si>
    <t>D.S.NESBITT</t>
  </si>
  <si>
    <t>CHIBUKU BREWERIES</t>
  </si>
  <si>
    <t>DELTA OPERATIONS (PVT) LTD</t>
  </si>
  <si>
    <t>NYARADZO FUNERAL SERVICES</t>
  </si>
  <si>
    <t>ZIMBABWE UNITED FREIGHT</t>
  </si>
  <si>
    <t>MOBIL OIL CO.</t>
  </si>
  <si>
    <t>N.G.R INVESTMENTS</t>
  </si>
  <si>
    <t>FAIRLINE TRANSPORT</t>
  </si>
  <si>
    <t>NATIONAL TYRE SERVICES</t>
  </si>
  <si>
    <t>PEPPY MOTORS (PVT) LTD</t>
  </si>
  <si>
    <t>ZIMBABWE CANE FARM.ASSOC.</t>
  </si>
  <si>
    <t>P.T.C.(TELECOMMS.&amp; STORES)</t>
  </si>
  <si>
    <t>P.G.TIMBERS</t>
  </si>
  <si>
    <t>INDUSTRIALS(MEDIUM)</t>
  </si>
  <si>
    <t>LOWVELD CONCRETE PRODUCTS</t>
  </si>
  <si>
    <t>LALLA INVESTMENTS (PVT) LTD</t>
  </si>
  <si>
    <t>R/E 74</t>
  </si>
  <si>
    <t>PASTORAL INVESTMENTS</t>
  </si>
  <si>
    <t>ENJAY SALES (PVT) LTD</t>
  </si>
  <si>
    <t>N  &amp; B TRANSPORT</t>
  </si>
  <si>
    <t>90A</t>
  </si>
  <si>
    <t>Z.ES.A</t>
  </si>
  <si>
    <t>NAUDE  TRANSPORT (PVT) LTD</t>
  </si>
  <si>
    <t>W.J. &amp; R.L. GULLIVER</t>
  </si>
  <si>
    <t>CONTROLLER OF WORKS</t>
  </si>
  <si>
    <t>N.GOVEN</t>
  </si>
  <si>
    <t>I.C.Z.</t>
  </si>
  <si>
    <t>SARVO ESTATES (PVT) LTD</t>
  </si>
  <si>
    <t>DAIRY MARKETING BOARD</t>
  </si>
  <si>
    <t>WHITRO ENGINEERING (PVT) LTD</t>
  </si>
  <si>
    <t>ZUPCO</t>
  </si>
  <si>
    <t>AFRICAN GENESIS</t>
  </si>
  <si>
    <t>CENTRAL GRAIN COMPANY</t>
  </si>
  <si>
    <t>ZAVA</t>
  </si>
  <si>
    <t>TYRE TRENDS PVT LTD</t>
  </si>
  <si>
    <t>N.MINCIONE</t>
  </si>
  <si>
    <t>MIDLANDS PROPERTIES</t>
  </si>
  <si>
    <t>SARVO ESTATES (PVT) LTD.</t>
  </si>
  <si>
    <t>N&amp;B HOLDINGS</t>
  </si>
  <si>
    <t>ELECTRICON (PVT) LTD</t>
  </si>
  <si>
    <t>MAPANZA INVESTMENTS</t>
  </si>
  <si>
    <t>L.KRUGER</t>
  </si>
  <si>
    <t>PLAN INTERNATIONAL</t>
  </si>
  <si>
    <t>HAWK TRADING (PVT) LTD</t>
  </si>
  <si>
    <t>MHUNGA/TANDA TAVARUVA</t>
  </si>
  <si>
    <t>M. NATHANSON</t>
  </si>
  <si>
    <t>MUCHEHIWA</t>
  </si>
  <si>
    <t>MELLETT</t>
  </si>
  <si>
    <t>T. MUDEKUNYE</t>
  </si>
  <si>
    <t>R.S. BALOYI</t>
  </si>
  <si>
    <t>H H POTE</t>
  </si>
  <si>
    <t>D.PIRIE</t>
  </si>
  <si>
    <t>LIFE SOWING MINISTRIES</t>
  </si>
  <si>
    <t>IAN ROGERS</t>
  </si>
  <si>
    <t>MURROW MILLING</t>
  </si>
  <si>
    <t>S.MANGIDZA</t>
  </si>
  <si>
    <t>E.TAKAVARASHA</t>
  </si>
  <si>
    <t>FAWCETT SECURITY</t>
  </si>
  <si>
    <t>MR.KUMBULA</t>
  </si>
  <si>
    <t>CROCO INVESTMENTS</t>
  </si>
  <si>
    <t>L.T.KRUGER</t>
  </si>
  <si>
    <t>H.MUCHEHIWA</t>
  </si>
  <si>
    <t>P.MAKUNI/ MR. KAPOTA</t>
  </si>
  <si>
    <t>G.H.SCOTT</t>
  </si>
  <si>
    <t>CHIREDZI RANCHING(PVT)LTD</t>
  </si>
  <si>
    <t>MUNGEZI RANCHING</t>
  </si>
  <si>
    <t>JOMO ENGINEERING</t>
  </si>
  <si>
    <t>BENZINI SUPERNARKET</t>
  </si>
  <si>
    <t>N &amp; B HOLDINGS (PVT) LTD</t>
  </si>
  <si>
    <t>SUPREME MOTOR SERVICES</t>
  </si>
  <si>
    <t>R.NDAVA</t>
  </si>
  <si>
    <t>LOBEN TRANSPORT</t>
  </si>
  <si>
    <t>CHIREDZI RANCHING (PVT)LTD</t>
  </si>
  <si>
    <t>B.SHUMBA FAMILY TRUST</t>
  </si>
  <si>
    <t>LOWVELD TRADING</t>
  </si>
  <si>
    <t>BAOBAB INVESTMENTS (PVT) LTD</t>
  </si>
  <si>
    <t>BLUE STAR</t>
  </si>
  <si>
    <t>FLATS</t>
  </si>
  <si>
    <t>HIPPO VALLEY FLATS</t>
  </si>
  <si>
    <t>HIPPO VALLEY ESTATES(CHITSANGA COURTS)</t>
  </si>
  <si>
    <t>MARVELICK COURT (PORNELIS)</t>
  </si>
  <si>
    <t>NESBITT HOTEL</t>
  </si>
  <si>
    <t>OLD MUTUAL</t>
  </si>
  <si>
    <t>HIPPO VALLEY ESTATE</t>
  </si>
  <si>
    <t>GUEST HOUSE</t>
  </si>
  <si>
    <t>508/9</t>
  </si>
  <si>
    <t>LION FLATS HPPO VALLEY</t>
  </si>
  <si>
    <t>HIPPO VALLEY ESTATES</t>
  </si>
  <si>
    <t>WESTWOOD LODGE</t>
  </si>
  <si>
    <t>2022 WORKING PAPERS</t>
  </si>
  <si>
    <t>LAND VALUE(usd)</t>
  </si>
  <si>
    <t>IMPROVEMENTS(usd)</t>
  </si>
  <si>
    <t>IMPROVEMENTS(ZWL) @ Auction Rate</t>
  </si>
  <si>
    <t>LAND VALUE(ZWL) @Auction Rate</t>
  </si>
  <si>
    <t>TOTAL(annual charges)</t>
  </si>
  <si>
    <t>Monthly Charges</t>
  </si>
  <si>
    <t>TOTAL(annual charges)(ZWL)</t>
  </si>
  <si>
    <t>Monthly Charges(ZWL$)</t>
  </si>
  <si>
    <t>NOTES</t>
  </si>
  <si>
    <t>In terms of the Urban Council's Act 29:15 the valuation roll in place is still relevant in the determination property taxes and rates</t>
  </si>
  <si>
    <t>Property values are in USD and to arrive at ZWL$ equivalent the official rates shall be used to determine the rates in ZWL$ terms</t>
  </si>
  <si>
    <t>All commercial properties listed in the valuation shall be rated accordingly</t>
  </si>
  <si>
    <t>MEAT INSPECTION FEES(PER BEAST)</t>
  </si>
  <si>
    <t xml:space="preserve">  </t>
  </si>
  <si>
    <t>Note:</t>
  </si>
  <si>
    <t>The charges above exclude presumptive tax, tax to be charged shall be as  per the Finance Act after budget announcement</t>
  </si>
  <si>
    <t>For 2021 the 10% no longer apply instead a flat fee of ZWL$2400 shall be charged on all rented properties(Finance Act)</t>
  </si>
  <si>
    <t>note:</t>
  </si>
  <si>
    <t xml:space="preserve">This is no the final tarriff proposal since consultations are still in progress,inputs and adjustments are being entertained </t>
  </si>
  <si>
    <t>Water, Refuse and Sewerage</t>
  </si>
  <si>
    <t>All service charges shall be on full cost recovery and cost built up shall communicated as we finalise the consultation process</t>
  </si>
  <si>
    <t xml:space="preserve"> New Revenue lines</t>
  </si>
  <si>
    <t>10% Admin Fees(Responsible Authority)(Chiredzi Town Council Schools)</t>
  </si>
  <si>
    <t>New revenue lines shall be included in terms of statutory provisions and council by - laws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</si>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</sst>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_ * #,##0.00_ ;_ * \-#,##0.00_ ;_ * &quot;-&quot;??_ ;_ @_ "/>
    <numFmt numFmtId="165" formatCode="_ * #,##0_ ;_ * \-#,##0_ ;_ * &quot;-&quot;??_ ;_ @_ "/>
    <numFmt numFmtId="166" formatCode="_ * #,##0.00000000_ ;_ * \-#,##0.00000000_ ;_ * &quot;-&quot;??_ ;_ @_ "/>
    <numFmt numFmtId="167" formatCode="_(* #,##0.00_);_(* \(#,##0.00\);_(* &quot;-&quot;??_);_(@_)"/>
    <numFmt numFmtId="168" formatCode="_(* #,##0_);_(* \(#,##0\);_(* &quot;-&quot;??_);_(@_)"/>
    <numFmt numFmtId="169" formatCode="_(* #,##0.000_);_(* \(#,##0.000\);_(* &quot;-&quot;??_);_(@_)"/>
    <numFmt numFmtId="170" formatCode="0.0000000"/>
    <numFmt numFmtId="171" formatCode="0.00000000"/>
    <numFmt numFmtId="172" formatCode="_(* #,##0.0_);_(* \(#,##0.0\);_(* &quot;-&quot;??_);_(@_)"/>
    <numFmt numFmtId="173" formatCode="_(* #,##0.000000_);_(* \(#,##0.000000\);_(* &quot;-&quot;??_);_(@_)"/>
    <numFmt numFmtId="174" formatCode="_(* #,##0.0000000_);_(* \(#,##0.0000000\);_(* &quot;-&quot;??_);_(@_)"/>
    <numFmt numFmtId="175" formatCode="_(* #,##0.0000_);_(* \(#,##0.0000\);_(* &quot;-&quot;??_);_(@_)"/>
    <numFmt numFmtId="176" formatCode="#,##0.0000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u/>
      <sz val="12"/>
      <color rgb="FF000000"/>
      <name val="Book Antiqua"/>
      <family val="1"/>
    </font>
    <font>
      <b/>
      <u/>
      <sz val="12"/>
      <color theme="1"/>
      <name val="Book Antiqua"/>
      <family val="1"/>
    </font>
    <font>
      <sz val="12"/>
      <color rgb="FF000000"/>
      <name val="Book Antiqua"/>
      <family val="1"/>
    </font>
    <font>
      <sz val="12"/>
      <color rgb="FF000000"/>
      <name val="Calibri"/>
      <family val="2"/>
      <scheme val="minor"/>
    </font>
    <font>
      <u/>
      <sz val="12"/>
      <color theme="1"/>
      <name val="Book Antiqua"/>
      <family val="1"/>
    </font>
    <font>
      <b/>
      <sz val="12"/>
      <color theme="1"/>
      <name val="Book Antiqua"/>
      <family val="1"/>
    </font>
    <font>
      <b/>
      <sz val="12"/>
      <color rgb="FF000000"/>
      <name val="Book Antiqua"/>
      <family val="1"/>
    </font>
    <font>
      <sz val="12"/>
      <color theme="1"/>
      <name val="Book Antiqua"/>
      <family val="1"/>
    </font>
    <font>
      <sz val="12"/>
      <color rgb="FFFFFFFF"/>
      <name val="Book Antiqua"/>
      <family val="1"/>
    </font>
    <font>
      <sz val="12"/>
      <color rgb="FFC00000"/>
      <name val="Book Antiqua"/>
      <family val="1"/>
    </font>
    <font>
      <b/>
      <sz val="12"/>
      <color rgb="FF000000"/>
      <name val="Calibri"/>
      <family val="2"/>
      <scheme val="minor"/>
    </font>
    <font>
      <vertAlign val="superscript"/>
      <sz val="12"/>
      <color indexed="8"/>
      <name val="Book Antiqua"/>
      <family val="1"/>
    </font>
    <font>
      <b/>
      <sz val="12"/>
      <color indexed="8"/>
      <name val="Book Antiqua"/>
      <family val="1"/>
    </font>
    <font>
      <sz val="12"/>
      <color indexed="8"/>
      <name val="Book Antiqua"/>
      <family val="1"/>
    </font>
    <font>
      <b/>
      <sz val="14"/>
      <color theme="1"/>
      <name val="Century Gothic"/>
      <family val="2"/>
    </font>
    <font>
      <sz val="14"/>
      <color theme="1"/>
      <name val="Century Gothic"/>
      <family val="2"/>
    </font>
    <font>
      <b/>
      <sz val="12"/>
      <color theme="1"/>
      <name val="Times New Roman"/>
      <family val="1"/>
    </font>
    <font>
      <b/>
      <sz val="12"/>
      <color theme="1" tint="0.249977111117893"/>
      <name val="Times New Roman"/>
      <family val="1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 tint="0.14999847407452621"/>
      <name val="Times New Roman"/>
      <family val="1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00"/>
      <name val="Book Antiqua"/>
      <family val="1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5">
    <xf numFmtId="0" fontId="0" fillId="0" borderId="0" xfId="0"/>
    <xf numFmtId="0" fontId="3" fillId="0" borderId="0" xfId="0" applyFont="1"/>
    <xf numFmtId="0" fontId="3" fillId="2" borderId="0" xfId="0" applyFont="1" applyFill="1"/>
    <xf numFmtId="0" fontId="4" fillId="0" borderId="0" xfId="0" applyFont="1"/>
    <xf numFmtId="0" fontId="3" fillId="0" borderId="2" xfId="0" applyFont="1" applyBorder="1"/>
    <xf numFmtId="0" fontId="3" fillId="2" borderId="3" xfId="0" applyFont="1" applyFill="1" applyBorder="1" applyAlignment="1">
      <alignment vertical="center"/>
    </xf>
    <xf numFmtId="0" fontId="3" fillId="0" borderId="0" xfId="0" applyFont="1" applyBorder="1"/>
    <xf numFmtId="0" fontId="3" fillId="2" borderId="5" xfId="0" applyFont="1" applyFill="1" applyBorder="1" applyAlignment="1">
      <alignment vertical="center"/>
    </xf>
    <xf numFmtId="0" fontId="3" fillId="0" borderId="4" xfId="0" applyFont="1" applyBorder="1"/>
    <xf numFmtId="0" fontId="7" fillId="0" borderId="6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164" fontId="3" fillId="0" borderId="0" xfId="1" applyFont="1"/>
    <xf numFmtId="0" fontId="7" fillId="0" borderId="9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8" fillId="3" borderId="8" xfId="0" applyFont="1" applyFill="1" applyBorder="1" applyAlignment="1">
      <alignment vertical="center"/>
    </xf>
    <xf numFmtId="0" fontId="8" fillId="3" borderId="9" xfId="0" applyFont="1" applyFill="1" applyBorder="1" applyAlignment="1">
      <alignment vertical="center"/>
    </xf>
    <xf numFmtId="0" fontId="7" fillId="3" borderId="9" xfId="0" applyFont="1" applyFill="1" applyBorder="1" applyAlignment="1">
      <alignment vertical="center"/>
    </xf>
    <xf numFmtId="0" fontId="8" fillId="0" borderId="6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0" fontId="15" fillId="3" borderId="8" xfId="0" applyFont="1" applyFill="1" applyBorder="1" applyAlignment="1">
      <alignment vertical="center"/>
    </xf>
    <xf numFmtId="0" fontId="11" fillId="0" borderId="8" xfId="0" applyFont="1" applyBorder="1" applyAlignment="1">
      <alignment horizontal="right" vertical="center"/>
    </xf>
    <xf numFmtId="0" fontId="11" fillId="0" borderId="8" xfId="0" applyFont="1" applyBorder="1" applyAlignment="1">
      <alignment vertical="center"/>
    </xf>
    <xf numFmtId="0" fontId="11" fillId="3" borderId="8" xfId="0" applyFont="1" applyFill="1" applyBorder="1" applyAlignment="1">
      <alignment horizontal="right" vertical="center"/>
    </xf>
    <xf numFmtId="0" fontId="11" fillId="3" borderId="8" xfId="0" applyFont="1" applyFill="1" applyBorder="1" applyAlignment="1">
      <alignment vertical="center"/>
    </xf>
    <xf numFmtId="0" fontId="7" fillId="3" borderId="8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164" fontId="3" fillId="2" borderId="0" xfId="1" applyFont="1" applyFill="1"/>
    <xf numFmtId="0" fontId="0" fillId="2" borderId="0" xfId="0" applyFont="1" applyFill="1"/>
    <xf numFmtId="164" fontId="0" fillId="2" borderId="0" xfId="1" applyFont="1" applyFill="1"/>
    <xf numFmtId="164" fontId="0" fillId="0" borderId="0" xfId="1" applyFont="1"/>
    <xf numFmtId="0" fontId="3" fillId="0" borderId="1" xfId="0" applyFont="1" applyBorder="1"/>
    <xf numFmtId="0" fontId="3" fillId="0" borderId="11" xfId="0" applyFont="1" applyBorder="1"/>
    <xf numFmtId="0" fontId="8" fillId="0" borderId="10" xfId="0" applyFont="1" applyBorder="1" applyAlignment="1">
      <alignment vertical="center"/>
    </xf>
    <xf numFmtId="0" fontId="10" fillId="2" borderId="3" xfId="0" applyFont="1" applyFill="1" applyBorder="1" applyAlignment="1">
      <alignment horizontal="right" vertical="center" wrapText="1"/>
    </xf>
    <xf numFmtId="0" fontId="11" fillId="0" borderId="3" xfId="0" applyFont="1" applyBorder="1" applyAlignment="1">
      <alignment horizontal="right" vertical="center" wrapText="1"/>
    </xf>
    <xf numFmtId="0" fontId="5" fillId="0" borderId="10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13" fillId="3" borderId="10" xfId="0" applyFont="1" applyFill="1" applyBorder="1" applyAlignment="1">
      <alignment vertical="center"/>
    </xf>
    <xf numFmtId="0" fontId="5" fillId="3" borderId="10" xfId="0" applyFont="1" applyFill="1" applyBorder="1" applyAlignment="1">
      <alignment vertical="center"/>
    </xf>
    <xf numFmtId="0" fontId="11" fillId="3" borderId="10" xfId="0" applyFont="1" applyFill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7" fillId="3" borderId="10" xfId="0" applyFont="1" applyFill="1" applyBorder="1" applyAlignment="1">
      <alignment vertical="center"/>
    </xf>
    <xf numFmtId="0" fontId="11" fillId="3" borderId="10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0" fontId="11" fillId="0" borderId="14" xfId="0" applyFont="1" applyBorder="1" applyAlignment="1">
      <alignment vertical="center"/>
    </xf>
    <xf numFmtId="0" fontId="8" fillId="0" borderId="14" xfId="0" applyFont="1" applyBorder="1" applyAlignment="1">
      <alignment vertical="center"/>
    </xf>
    <xf numFmtId="164" fontId="3" fillId="2" borderId="14" xfId="1" applyFont="1" applyFill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8" fillId="0" borderId="14" xfId="0" applyFont="1" applyBorder="1" applyAlignment="1">
      <alignment horizontal="right" vertical="center"/>
    </xf>
    <xf numFmtId="0" fontId="12" fillId="0" borderId="14" xfId="0" applyFont="1" applyBorder="1" applyAlignment="1">
      <alignment vertical="center"/>
    </xf>
    <xf numFmtId="4" fontId="8" fillId="0" borderId="14" xfId="0" applyNumberFormat="1" applyFont="1" applyBorder="1" applyAlignment="1">
      <alignment horizontal="right" vertical="center"/>
    </xf>
    <xf numFmtId="0" fontId="7" fillId="3" borderId="14" xfId="0" applyFont="1" applyFill="1" applyBorder="1" applyAlignment="1">
      <alignment vertical="center"/>
    </xf>
    <xf numFmtId="164" fontId="10" fillId="2" borderId="14" xfId="1" applyFont="1" applyFill="1" applyBorder="1" applyAlignment="1">
      <alignment horizontal="right" vertical="center" wrapText="1"/>
    </xf>
    <xf numFmtId="0" fontId="14" fillId="0" borderId="14" xfId="0" applyFont="1" applyBorder="1" applyAlignment="1">
      <alignment vertical="center"/>
    </xf>
    <xf numFmtId="164" fontId="10" fillId="2" borderId="14" xfId="1" applyFont="1" applyFill="1" applyBorder="1" applyAlignment="1">
      <alignment horizontal="right" vertical="center"/>
    </xf>
    <xf numFmtId="0" fontId="3" fillId="0" borderId="14" xfId="0" applyFont="1" applyBorder="1"/>
    <xf numFmtId="0" fontId="11" fillId="0" borderId="14" xfId="0" applyFont="1" applyBorder="1" applyAlignment="1">
      <alignment horizontal="right" vertical="center" wrapText="1"/>
    </xf>
    <xf numFmtId="0" fontId="11" fillId="0" borderId="14" xfId="0" applyFont="1" applyBorder="1" applyAlignment="1">
      <alignment horizontal="right" vertical="center"/>
    </xf>
    <xf numFmtId="0" fontId="11" fillId="3" borderId="14" xfId="0" applyFont="1" applyFill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8" fillId="3" borderId="14" xfId="0" applyFont="1" applyFill="1" applyBorder="1" applyAlignment="1">
      <alignment vertical="center"/>
    </xf>
    <xf numFmtId="0" fontId="7" fillId="3" borderId="14" xfId="0" applyFont="1" applyFill="1" applyBorder="1" applyAlignment="1">
      <alignment vertical="center" wrapText="1"/>
    </xf>
    <xf numFmtId="0" fontId="8" fillId="0" borderId="14" xfId="0" applyFont="1" applyBorder="1" applyAlignment="1">
      <alignment horizontal="right" vertical="center" wrapText="1"/>
    </xf>
    <xf numFmtId="164" fontId="3" fillId="2" borderId="14" xfId="1" applyFont="1" applyFill="1" applyBorder="1" applyAlignment="1">
      <alignment horizontal="right" vertical="center" wrapText="1"/>
    </xf>
    <xf numFmtId="164" fontId="3" fillId="2" borderId="14" xfId="1" applyFont="1" applyFill="1" applyBorder="1" applyAlignment="1">
      <alignment horizontal="right" vertical="center"/>
    </xf>
    <xf numFmtId="0" fontId="7" fillId="0" borderId="14" xfId="0" applyFont="1" applyBorder="1" applyAlignment="1">
      <alignment horizontal="right" vertical="center"/>
    </xf>
    <xf numFmtId="0" fontId="3" fillId="0" borderId="14" xfId="0" applyFont="1" applyBorder="1" applyAlignment="1">
      <alignment vertical="center"/>
    </xf>
    <xf numFmtId="164" fontId="8" fillId="0" borderId="14" xfId="1" applyFont="1" applyBorder="1" applyAlignment="1">
      <alignment horizontal="right" vertical="center"/>
    </xf>
    <xf numFmtId="164" fontId="8" fillId="0" borderId="14" xfId="1" applyFont="1" applyBorder="1" applyAlignment="1">
      <alignment vertical="center"/>
    </xf>
    <xf numFmtId="164" fontId="11" fillId="0" borderId="14" xfId="1" applyFont="1" applyBorder="1" applyAlignment="1">
      <alignment horizontal="right" vertical="center" wrapText="1"/>
    </xf>
    <xf numFmtId="164" fontId="11" fillId="0" borderId="14" xfId="1" applyFont="1" applyBorder="1" applyAlignment="1">
      <alignment horizontal="right" vertical="center"/>
    </xf>
    <xf numFmtId="164" fontId="8" fillId="3" borderId="14" xfId="1" applyFont="1" applyFill="1" applyBorder="1" applyAlignment="1">
      <alignment vertical="center"/>
    </xf>
    <xf numFmtId="165" fontId="8" fillId="0" borderId="14" xfId="1" applyNumberFormat="1" applyFont="1" applyBorder="1" applyAlignment="1">
      <alignment vertical="center"/>
    </xf>
    <xf numFmtId="165" fontId="3" fillId="0" borderId="14" xfId="1" applyNumberFormat="1" applyFont="1" applyBorder="1" applyAlignment="1">
      <alignment vertical="center"/>
    </xf>
    <xf numFmtId="165" fontId="3" fillId="0" borderId="0" xfId="1" applyNumberFormat="1" applyFont="1"/>
    <xf numFmtId="165" fontId="0" fillId="0" borderId="0" xfId="1" applyNumberFormat="1" applyFont="1"/>
    <xf numFmtId="164" fontId="3" fillId="0" borderId="0" xfId="0" applyNumberFormat="1" applyFont="1"/>
    <xf numFmtId="0" fontId="8" fillId="4" borderId="9" xfId="0" applyFont="1" applyFill="1" applyBorder="1" applyAlignment="1">
      <alignment vertical="center"/>
    </xf>
    <xf numFmtId="0" fontId="5" fillId="4" borderId="10" xfId="0" applyFont="1" applyFill="1" applyBorder="1" applyAlignment="1">
      <alignment vertical="center"/>
    </xf>
    <xf numFmtId="0" fontId="7" fillId="4" borderId="14" xfId="0" applyFont="1" applyFill="1" applyBorder="1" applyAlignment="1">
      <alignment vertical="center"/>
    </xf>
    <xf numFmtId="0" fontId="8" fillId="4" borderId="14" xfId="0" applyFont="1" applyFill="1" applyBorder="1" applyAlignment="1">
      <alignment vertical="center"/>
    </xf>
    <xf numFmtId="164" fontId="3" fillId="4" borderId="14" xfId="1" applyFont="1" applyFill="1" applyBorder="1" applyAlignment="1">
      <alignment vertical="center"/>
    </xf>
    <xf numFmtId="164" fontId="8" fillId="4" borderId="14" xfId="1" applyFont="1" applyFill="1" applyBorder="1" applyAlignment="1">
      <alignment vertical="center"/>
    </xf>
    <xf numFmtId="164" fontId="3" fillId="4" borderId="14" xfId="1" applyFont="1" applyFill="1" applyBorder="1"/>
    <xf numFmtId="0" fontId="11" fillId="4" borderId="10" xfId="0" applyFont="1" applyFill="1" applyBorder="1" applyAlignment="1">
      <alignment vertical="center"/>
    </xf>
    <xf numFmtId="164" fontId="10" fillId="4" borderId="14" xfId="1" applyFont="1" applyFill="1" applyBorder="1" applyAlignment="1">
      <alignment horizontal="right" vertical="center" wrapText="1"/>
    </xf>
    <xf numFmtId="164" fontId="8" fillId="4" borderId="14" xfId="1" applyFont="1" applyFill="1" applyBorder="1" applyAlignment="1">
      <alignment horizontal="right" vertical="center"/>
    </xf>
    <xf numFmtId="0" fontId="7" fillId="4" borderId="10" xfId="0" applyFont="1" applyFill="1" applyBorder="1" applyAlignment="1">
      <alignment vertical="center"/>
    </xf>
    <xf numFmtId="164" fontId="3" fillId="4" borderId="14" xfId="1" applyFont="1" applyFill="1" applyBorder="1" applyAlignment="1">
      <alignment vertical="center" wrapText="1"/>
    </xf>
    <xf numFmtId="0" fontId="8" fillId="4" borderId="8" xfId="0" applyFont="1" applyFill="1" applyBorder="1" applyAlignment="1">
      <alignment vertical="center"/>
    </xf>
    <xf numFmtId="164" fontId="10" fillId="4" borderId="14" xfId="1" applyFont="1" applyFill="1" applyBorder="1" applyAlignment="1">
      <alignment horizontal="center" vertical="center" wrapText="1"/>
    </xf>
    <xf numFmtId="0" fontId="19" fillId="0" borderId="0" xfId="0" applyFont="1"/>
    <xf numFmtId="0" fontId="20" fillId="0" borderId="0" xfId="0" applyFont="1"/>
    <xf numFmtId="0" fontId="20" fillId="0" borderId="0" xfId="0" applyFont="1" applyBorder="1"/>
    <xf numFmtId="0" fontId="0" fillId="0" borderId="0" xfId="0" applyBorder="1"/>
    <xf numFmtId="167" fontId="20" fillId="0" borderId="0" xfId="0" applyNumberFormat="1" applyFont="1" applyBorder="1"/>
    <xf numFmtId="164" fontId="20" fillId="0" borderId="0" xfId="1" applyFont="1" applyBorder="1"/>
    <xf numFmtId="0" fontId="21" fillId="0" borderId="0" xfId="0" applyFont="1"/>
    <xf numFmtId="169" fontId="4" fillId="0" borderId="0" xfId="0" applyNumberFormat="1" applyFont="1"/>
    <xf numFmtId="164" fontId="4" fillId="0" borderId="0" xfId="1" applyFont="1"/>
    <xf numFmtId="0" fontId="21" fillId="0" borderId="16" xfId="0" applyFont="1" applyBorder="1"/>
    <xf numFmtId="0" fontId="21" fillId="0" borderId="14" xfId="0" applyFont="1" applyBorder="1"/>
    <xf numFmtId="169" fontId="21" fillId="0" borderId="14" xfId="0" applyNumberFormat="1" applyFont="1" applyBorder="1" applyAlignment="1">
      <alignment horizontal="right"/>
    </xf>
    <xf numFmtId="0" fontId="21" fillId="0" borderId="14" xfId="0" applyFont="1" applyBorder="1" applyAlignment="1">
      <alignment horizontal="right"/>
    </xf>
    <xf numFmtId="0" fontId="22" fillId="5" borderId="14" xfId="0" applyFont="1" applyFill="1" applyBorder="1" applyAlignment="1">
      <alignment horizontal="right"/>
    </xf>
    <xf numFmtId="0" fontId="21" fillId="0" borderId="14" xfId="0" applyFont="1" applyFill="1" applyBorder="1" applyAlignment="1">
      <alignment horizontal="right"/>
    </xf>
    <xf numFmtId="0" fontId="21" fillId="6" borderId="14" xfId="0" applyFont="1" applyFill="1" applyBorder="1"/>
    <xf numFmtId="0" fontId="21" fillId="0" borderId="14" xfId="0" applyFont="1" applyBorder="1" applyAlignment="1">
      <alignment horizontal="right" wrapText="1"/>
    </xf>
    <xf numFmtId="0" fontId="21" fillId="0" borderId="17" xfId="0" applyFont="1" applyBorder="1"/>
    <xf numFmtId="170" fontId="21" fillId="0" borderId="14" xfId="0" applyNumberFormat="1" applyFont="1" applyFill="1" applyBorder="1" applyAlignment="1">
      <alignment horizontal="right"/>
    </xf>
    <xf numFmtId="171" fontId="21" fillId="0" borderId="14" xfId="0" applyNumberFormat="1" applyFont="1" applyFill="1" applyBorder="1" applyAlignment="1">
      <alignment horizontal="right"/>
    </xf>
    <xf numFmtId="0" fontId="21" fillId="6" borderId="14" xfId="0" applyFont="1" applyFill="1" applyBorder="1" applyAlignment="1">
      <alignment horizontal="right"/>
    </xf>
    <xf numFmtId="0" fontId="4" fillId="0" borderId="14" xfId="0" applyFont="1" applyFill="1" applyBorder="1"/>
    <xf numFmtId="169" fontId="4" fillId="0" borderId="14" xfId="1" applyNumberFormat="1" applyFont="1" applyFill="1" applyBorder="1"/>
    <xf numFmtId="164" fontId="4" fillId="0" borderId="14" xfId="1" applyFont="1" applyFill="1" applyBorder="1"/>
    <xf numFmtId="164" fontId="22" fillId="0" borderId="14" xfId="1" applyFont="1" applyFill="1" applyBorder="1"/>
    <xf numFmtId="172" fontId="4" fillId="0" borderId="14" xfId="1" applyNumberFormat="1" applyFont="1" applyFill="1" applyBorder="1"/>
    <xf numFmtId="164" fontId="21" fillId="0" borderId="14" xfId="1" applyFont="1" applyFill="1" applyBorder="1"/>
    <xf numFmtId="0" fontId="21" fillId="0" borderId="14" xfId="0" applyFont="1" applyFill="1" applyBorder="1"/>
    <xf numFmtId="169" fontId="21" fillId="0" borderId="14" xfId="1" applyNumberFormat="1" applyFont="1" applyFill="1" applyBorder="1"/>
    <xf numFmtId="0" fontId="4" fillId="0" borderId="14" xfId="0" applyFont="1" applyFill="1" applyBorder="1" applyAlignment="1">
      <alignment horizontal="right"/>
    </xf>
    <xf numFmtId="0" fontId="23" fillId="0" borderId="14" xfId="0" applyFont="1" applyFill="1" applyBorder="1"/>
    <xf numFmtId="169" fontId="23" fillId="0" borderId="14" xfId="1" applyNumberFormat="1" applyFont="1" applyFill="1" applyBorder="1"/>
    <xf numFmtId="164" fontId="23" fillId="0" borderId="14" xfId="1" applyFont="1" applyFill="1" applyBorder="1"/>
    <xf numFmtId="164" fontId="24" fillId="0" borderId="14" xfId="1" applyFont="1" applyFill="1" applyBorder="1"/>
    <xf numFmtId="164" fontId="23" fillId="4" borderId="14" xfId="1" applyFont="1" applyFill="1" applyBorder="1"/>
    <xf numFmtId="0" fontId="4" fillId="0" borderId="18" xfId="0" applyFont="1" applyFill="1" applyBorder="1" applyAlignment="1">
      <alignment horizontal="right"/>
    </xf>
    <xf numFmtId="0" fontId="4" fillId="0" borderId="18" xfId="0" applyFont="1" applyFill="1" applyBorder="1"/>
    <xf numFmtId="169" fontId="4" fillId="0" borderId="18" xfId="1" applyNumberFormat="1" applyFont="1" applyFill="1" applyBorder="1"/>
    <xf numFmtId="164" fontId="4" fillId="0" borderId="18" xfId="1" applyFont="1" applyFill="1" applyBorder="1"/>
    <xf numFmtId="164" fontId="22" fillId="0" borderId="18" xfId="1" applyFont="1" applyFill="1" applyBorder="1"/>
    <xf numFmtId="172" fontId="21" fillId="0" borderId="18" xfId="1" applyNumberFormat="1" applyFont="1" applyFill="1" applyBorder="1"/>
    <xf numFmtId="0" fontId="4" fillId="0" borderId="19" xfId="0" applyFont="1" applyFill="1" applyBorder="1" applyAlignment="1">
      <alignment horizontal="right"/>
    </xf>
    <xf numFmtId="0" fontId="4" fillId="0" borderId="19" xfId="0" applyFont="1" applyFill="1" applyBorder="1"/>
    <xf numFmtId="169" fontId="4" fillId="0" borderId="19" xfId="1" applyNumberFormat="1" applyFont="1" applyFill="1" applyBorder="1"/>
    <xf numFmtId="164" fontId="4" fillId="0" borderId="19" xfId="1" applyFont="1" applyFill="1" applyBorder="1"/>
    <xf numFmtId="164" fontId="22" fillId="0" borderId="19" xfId="1" applyFont="1" applyFill="1" applyBorder="1"/>
    <xf numFmtId="172" fontId="4" fillId="0" borderId="19" xfId="1" applyNumberFormat="1" applyFont="1" applyFill="1" applyBorder="1"/>
    <xf numFmtId="164" fontId="21" fillId="0" borderId="19" xfId="1" applyFont="1" applyFill="1" applyBorder="1"/>
    <xf numFmtId="164" fontId="21" fillId="0" borderId="18" xfId="1" applyFont="1" applyFill="1" applyBorder="1"/>
    <xf numFmtId="164" fontId="21" fillId="4" borderId="18" xfId="1" applyFont="1" applyFill="1" applyBorder="1"/>
    <xf numFmtId="167" fontId="21" fillId="4" borderId="18" xfId="0" applyNumberFormat="1" applyFont="1" applyFill="1" applyBorder="1"/>
    <xf numFmtId="0" fontId="21" fillId="0" borderId="19" xfId="0" applyFont="1" applyFill="1" applyBorder="1"/>
    <xf numFmtId="173" fontId="21" fillId="0" borderId="19" xfId="1" applyNumberFormat="1" applyFont="1" applyFill="1" applyBorder="1"/>
    <xf numFmtId="174" fontId="21" fillId="0" borderId="19" xfId="1" applyNumberFormat="1" applyFont="1" applyFill="1" applyBorder="1"/>
    <xf numFmtId="0" fontId="23" fillId="4" borderId="14" xfId="0" applyFont="1" applyFill="1" applyBorder="1"/>
    <xf numFmtId="169" fontId="23" fillId="4" borderId="14" xfId="1" applyNumberFormat="1" applyFont="1" applyFill="1" applyBorder="1"/>
    <xf numFmtId="164" fontId="24" fillId="4" borderId="14" xfId="1" applyFont="1" applyFill="1" applyBorder="1"/>
    <xf numFmtId="0" fontId="21" fillId="0" borderId="18" xfId="0" applyFont="1" applyFill="1" applyBorder="1"/>
    <xf numFmtId="174" fontId="21" fillId="0" borderId="14" xfId="1" applyNumberFormat="1" applyFont="1" applyFill="1" applyBorder="1"/>
    <xf numFmtId="169" fontId="4" fillId="0" borderId="18" xfId="0" applyNumberFormat="1" applyFont="1" applyFill="1" applyBorder="1"/>
    <xf numFmtId="167" fontId="4" fillId="0" borderId="18" xfId="0" applyNumberFormat="1" applyFont="1" applyFill="1" applyBorder="1"/>
    <xf numFmtId="167" fontId="21" fillId="0" borderId="18" xfId="0" applyNumberFormat="1" applyFont="1" applyFill="1" applyBorder="1"/>
    <xf numFmtId="169" fontId="4" fillId="0" borderId="19" xfId="0" applyNumberFormat="1" applyFont="1" applyFill="1" applyBorder="1"/>
    <xf numFmtId="164" fontId="25" fillId="0" borderId="14" xfId="1" applyFont="1" applyFill="1" applyBorder="1"/>
    <xf numFmtId="0" fontId="4" fillId="0" borderId="14" xfId="0" applyFont="1" applyFill="1" applyBorder="1" applyAlignment="1">
      <alignment horizontal="center"/>
    </xf>
    <xf numFmtId="0" fontId="23" fillId="0" borderId="14" xfId="0" applyFont="1" applyFill="1" applyBorder="1" applyAlignment="1">
      <alignment horizontal="center"/>
    </xf>
    <xf numFmtId="175" fontId="4" fillId="0" borderId="19" xfId="1" applyNumberFormat="1" applyFont="1" applyFill="1" applyBorder="1"/>
    <xf numFmtId="174" fontId="4" fillId="0" borderId="19" xfId="1" applyNumberFormat="1" applyFont="1" applyFill="1" applyBorder="1"/>
    <xf numFmtId="164" fontId="25" fillId="0" borderId="19" xfId="1" applyFont="1" applyFill="1" applyBorder="1"/>
    <xf numFmtId="173" fontId="21" fillId="0" borderId="14" xfId="1" applyNumberFormat="1" applyFont="1" applyFill="1" applyBorder="1"/>
    <xf numFmtId="0" fontId="4" fillId="0" borderId="14" xfId="1" applyNumberFormat="1" applyFont="1" applyFill="1" applyBorder="1" applyAlignment="1">
      <alignment horizontal="center"/>
    </xf>
    <xf numFmtId="0" fontId="4" fillId="7" borderId="14" xfId="1" applyNumberFormat="1" applyFont="1" applyFill="1" applyBorder="1" applyAlignment="1">
      <alignment horizontal="center"/>
    </xf>
    <xf numFmtId="0" fontId="4" fillId="7" borderId="14" xfId="0" applyFont="1" applyFill="1" applyBorder="1"/>
    <xf numFmtId="169" fontId="4" fillId="7" borderId="14" xfId="1" applyNumberFormat="1" applyFont="1" applyFill="1" applyBorder="1"/>
    <xf numFmtId="164" fontId="4" fillId="7" borderId="14" xfId="1" applyFont="1" applyFill="1" applyBorder="1"/>
    <xf numFmtId="164" fontId="21" fillId="7" borderId="14" xfId="1" applyFont="1" applyFill="1" applyBorder="1"/>
    <xf numFmtId="0" fontId="23" fillId="0" borderId="14" xfId="1" applyNumberFormat="1" applyFont="1" applyFill="1" applyBorder="1" applyAlignment="1">
      <alignment horizontal="center"/>
    </xf>
    <xf numFmtId="164" fontId="25" fillId="0" borderId="18" xfId="1" applyFont="1" applyFill="1" applyBorder="1"/>
    <xf numFmtId="0" fontId="4" fillId="0" borderId="14" xfId="1" applyNumberFormat="1" applyFont="1" applyBorder="1" applyAlignment="1">
      <alignment horizontal="center"/>
    </xf>
    <xf numFmtId="0" fontId="4" fillId="0" borderId="14" xfId="0" applyFont="1" applyBorder="1"/>
    <xf numFmtId="169" fontId="4" fillId="0" borderId="14" xfId="1" applyNumberFormat="1" applyFont="1" applyBorder="1"/>
    <xf numFmtId="164" fontId="4" fillId="0" borderId="14" xfId="1" applyFont="1" applyBorder="1"/>
    <xf numFmtId="164" fontId="21" fillId="5" borderId="14" xfId="1" applyFont="1" applyFill="1" applyBorder="1"/>
    <xf numFmtId="0" fontId="4" fillId="0" borderId="14" xfId="0" applyNumberFormat="1" applyFont="1" applyBorder="1" applyAlignment="1">
      <alignment horizontal="center"/>
    </xf>
    <xf numFmtId="0" fontId="4" fillId="0" borderId="18" xfId="0" applyFont="1" applyBorder="1"/>
    <xf numFmtId="0" fontId="21" fillId="0" borderId="18" xfId="0" applyFont="1" applyBorder="1"/>
    <xf numFmtId="169" fontId="4" fillId="0" borderId="18" xfId="1" applyNumberFormat="1" applyFont="1" applyBorder="1"/>
    <xf numFmtId="164" fontId="4" fillId="0" borderId="18" xfId="1" applyFont="1" applyBorder="1"/>
    <xf numFmtId="164" fontId="21" fillId="5" borderId="18" xfId="1" applyFont="1" applyFill="1" applyBorder="1"/>
    <xf numFmtId="164" fontId="25" fillId="5" borderId="18" xfId="1" applyFont="1" applyFill="1" applyBorder="1"/>
    <xf numFmtId="164" fontId="21" fillId="0" borderId="18" xfId="1" applyFont="1" applyBorder="1"/>
    <xf numFmtId="0" fontId="4" fillId="0" borderId="19" xfId="0" applyFont="1" applyBorder="1"/>
    <xf numFmtId="0" fontId="21" fillId="0" borderId="19" xfId="0" applyFont="1" applyBorder="1"/>
    <xf numFmtId="169" fontId="4" fillId="0" borderId="19" xfId="1" applyNumberFormat="1" applyFont="1" applyBorder="1"/>
    <xf numFmtId="164" fontId="4" fillId="0" borderId="19" xfId="1" applyFont="1" applyBorder="1"/>
    <xf numFmtId="164" fontId="21" fillId="5" borderId="19" xfId="1" applyFont="1" applyFill="1" applyBorder="1"/>
    <xf numFmtId="164" fontId="21" fillId="0" borderId="19" xfId="1" applyFont="1" applyBorder="1"/>
    <xf numFmtId="164" fontId="25" fillId="5" borderId="19" xfId="1" applyFont="1" applyFill="1" applyBorder="1"/>
    <xf numFmtId="169" fontId="4" fillId="0" borderId="14" xfId="0" applyNumberFormat="1" applyFont="1" applyBorder="1"/>
    <xf numFmtId="176" fontId="4" fillId="0" borderId="14" xfId="0" applyNumberFormat="1" applyFont="1" applyBorder="1"/>
    <xf numFmtId="168" fontId="4" fillId="0" borderId="14" xfId="1" applyNumberFormat="1" applyFont="1" applyBorder="1"/>
    <xf numFmtId="0" fontId="25" fillId="5" borderId="14" xfId="0" applyFont="1" applyFill="1" applyBorder="1"/>
    <xf numFmtId="0" fontId="4" fillId="8" borderId="14" xfId="0" applyFont="1" applyFill="1" applyBorder="1"/>
    <xf numFmtId="0" fontId="4" fillId="6" borderId="14" xfId="0" applyFont="1" applyFill="1" applyBorder="1"/>
    <xf numFmtId="0" fontId="4" fillId="0" borderId="14" xfId="0" applyFont="1" applyBorder="1" applyAlignment="1"/>
    <xf numFmtId="164" fontId="21" fillId="6" borderId="14" xfId="1" applyFont="1" applyFill="1" applyBorder="1"/>
    <xf numFmtId="0" fontId="4" fillId="0" borderId="14" xfId="0" applyFont="1" applyBorder="1" applyAlignment="1">
      <alignment wrapText="1"/>
    </xf>
    <xf numFmtId="0" fontId="4" fillId="0" borderId="20" xfId="0" applyNumberFormat="1" applyFont="1" applyBorder="1" applyAlignment="1">
      <alignment horizontal="center"/>
    </xf>
    <xf numFmtId="0" fontId="4" fillId="0" borderId="20" xfId="0" applyFont="1" applyBorder="1"/>
    <xf numFmtId="169" fontId="4" fillId="0" borderId="20" xfId="1" applyNumberFormat="1" applyFont="1" applyBorder="1"/>
    <xf numFmtId="164" fontId="4" fillId="0" borderId="20" xfId="1" applyFont="1" applyBorder="1"/>
    <xf numFmtId="164" fontId="21" fillId="6" borderId="20" xfId="1" applyFont="1" applyFill="1" applyBorder="1"/>
    <xf numFmtId="164" fontId="25" fillId="6" borderId="20" xfId="1" applyFont="1" applyFill="1" applyBorder="1"/>
    <xf numFmtId="164" fontId="21" fillId="0" borderId="20" xfId="1" applyFont="1" applyBorder="1"/>
    <xf numFmtId="0" fontId="4" fillId="0" borderId="18" xfId="0" applyNumberFormat="1" applyFont="1" applyBorder="1" applyAlignment="1">
      <alignment horizontal="center"/>
    </xf>
    <xf numFmtId="164" fontId="21" fillId="6" borderId="18" xfId="1" applyFont="1" applyFill="1" applyBorder="1"/>
    <xf numFmtId="164" fontId="25" fillId="4" borderId="18" xfId="1" applyFont="1" applyFill="1" applyBorder="1"/>
    <xf numFmtId="164" fontId="2" fillId="0" borderId="0" xfId="1" applyFont="1"/>
    <xf numFmtId="169" fontId="21" fillId="0" borderId="14" xfId="0" applyNumberFormat="1" applyFont="1" applyBorder="1" applyAlignment="1">
      <alignment horizontal="right" wrapText="1"/>
    </xf>
    <xf numFmtId="0" fontId="0" fillId="0" borderId="14" xfId="0" applyBorder="1"/>
    <xf numFmtId="164" fontId="0" fillId="0" borderId="14" xfId="1" applyFont="1" applyBorder="1"/>
    <xf numFmtId="164" fontId="0" fillId="0" borderId="14" xfId="0" applyNumberFormat="1" applyBorder="1"/>
    <xf numFmtId="0" fontId="0" fillId="0" borderId="19" xfId="0" applyBorder="1"/>
    <xf numFmtId="0" fontId="0" fillId="0" borderId="18" xfId="0" applyBorder="1"/>
    <xf numFmtId="164" fontId="2" fillId="0" borderId="18" xfId="0" applyNumberFormat="1" applyFont="1" applyBorder="1"/>
    <xf numFmtId="164" fontId="0" fillId="0" borderId="0" xfId="1" applyFont="1" applyBorder="1"/>
    <xf numFmtId="0" fontId="21" fillId="6" borderId="14" xfId="0" applyFont="1" applyFill="1" applyBorder="1" applyAlignment="1">
      <alignment wrapText="1"/>
    </xf>
    <xf numFmtId="0" fontId="4" fillId="0" borderId="18" xfId="0" applyFont="1" applyBorder="1" applyAlignment="1">
      <alignment horizontal="right"/>
    </xf>
    <xf numFmtId="164" fontId="0" fillId="0" borderId="21" xfId="1" applyFont="1" applyBorder="1"/>
    <xf numFmtId="164" fontId="0" fillId="4" borderId="21" xfId="1" applyFont="1" applyFill="1" applyBorder="1"/>
    <xf numFmtId="0" fontId="0" fillId="0" borderId="21" xfId="0" applyBorder="1"/>
    <xf numFmtId="0" fontId="2" fillId="0" borderId="0" xfId="0" applyFont="1"/>
    <xf numFmtId="0" fontId="27" fillId="4" borderId="0" xfId="0" applyFont="1" applyFill="1"/>
    <xf numFmtId="164" fontId="21" fillId="0" borderId="22" xfId="1" applyFont="1" applyFill="1" applyBorder="1"/>
    <xf numFmtId="164" fontId="25" fillId="5" borderId="22" xfId="1" applyFont="1" applyFill="1" applyBorder="1"/>
    <xf numFmtId="0" fontId="0" fillId="4" borderId="0" xfId="0" applyFill="1"/>
    <xf numFmtId="0" fontId="21" fillId="4" borderId="14" xfId="0" applyFont="1" applyFill="1" applyBorder="1" applyAlignment="1">
      <alignment wrapText="1"/>
    </xf>
    <xf numFmtId="0" fontId="0" fillId="4" borderId="14" xfId="0" applyFill="1" applyBorder="1"/>
    <xf numFmtId="164" fontId="0" fillId="4" borderId="14" xfId="1" applyFont="1" applyFill="1" applyBorder="1"/>
    <xf numFmtId="172" fontId="21" fillId="4" borderId="18" xfId="1" applyNumberFormat="1" applyFont="1" applyFill="1" applyBorder="1"/>
    <xf numFmtId="0" fontId="0" fillId="4" borderId="19" xfId="0" applyFill="1" applyBorder="1"/>
    <xf numFmtId="164" fontId="2" fillId="4" borderId="18" xfId="0" applyNumberFormat="1" applyFont="1" applyFill="1" applyBorder="1"/>
    <xf numFmtId="0" fontId="0" fillId="4" borderId="18" xfId="0" applyFill="1" applyBorder="1"/>
    <xf numFmtId="0" fontId="8" fillId="4" borderId="14" xfId="0" applyFont="1" applyFill="1" applyBorder="1" applyAlignment="1">
      <alignment horizontal="right" vertical="center"/>
    </xf>
    <xf numFmtId="0" fontId="11" fillId="4" borderId="14" xfId="0" applyFont="1" applyFill="1" applyBorder="1" applyAlignment="1">
      <alignment vertical="center"/>
    </xf>
    <xf numFmtId="0" fontId="15" fillId="4" borderId="14" xfId="0" applyFont="1" applyFill="1" applyBorder="1" applyAlignment="1">
      <alignment vertical="center"/>
    </xf>
    <xf numFmtId="164" fontId="28" fillId="4" borderId="14" xfId="1" applyFont="1" applyFill="1" applyBorder="1" applyAlignment="1">
      <alignment vertical="center"/>
    </xf>
    <xf numFmtId="164" fontId="15" fillId="4" borderId="14" xfId="1" applyFont="1" applyFill="1" applyBorder="1" applyAlignment="1">
      <alignment vertical="center"/>
    </xf>
    <xf numFmtId="164" fontId="28" fillId="4" borderId="14" xfId="1" applyFont="1" applyFill="1" applyBorder="1"/>
    <xf numFmtId="0" fontId="28" fillId="4" borderId="0" xfId="0" applyFont="1" applyFill="1"/>
    <xf numFmtId="0" fontId="7" fillId="0" borderId="19" xfId="0" applyFont="1" applyBorder="1" applyAlignment="1">
      <alignment vertical="center"/>
    </xf>
    <xf numFmtId="0" fontId="8" fillId="0" borderId="19" xfId="0" applyFont="1" applyBorder="1" applyAlignment="1">
      <alignment vertical="center"/>
    </xf>
    <xf numFmtId="164" fontId="3" fillId="2" borderId="19" xfId="1" applyFont="1" applyFill="1" applyBorder="1" applyAlignment="1">
      <alignment vertical="center"/>
    </xf>
    <xf numFmtId="164" fontId="8" fillId="0" borderId="19" xfId="1" applyFont="1" applyBorder="1" applyAlignment="1">
      <alignment vertical="center"/>
    </xf>
    <xf numFmtId="0" fontId="28" fillId="4" borderId="0" xfId="0" applyFont="1" applyFill="1" applyBorder="1"/>
    <xf numFmtId="0" fontId="11" fillId="0" borderId="0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11" fillId="0" borderId="20" xfId="0" applyFont="1" applyBorder="1" applyAlignment="1">
      <alignment horizontal="right" vertical="center"/>
    </xf>
    <xf numFmtId="164" fontId="10" fillId="2" borderId="20" xfId="1" applyFont="1" applyFill="1" applyBorder="1" applyAlignment="1">
      <alignment horizontal="right" vertical="center"/>
    </xf>
    <xf numFmtId="164" fontId="11" fillId="0" borderId="20" xfId="1" applyFont="1" applyBorder="1" applyAlignment="1">
      <alignment horizontal="right" vertical="center"/>
    </xf>
    <xf numFmtId="0" fontId="3" fillId="4" borderId="0" xfId="0" applyFont="1" applyFill="1"/>
    <xf numFmtId="0" fontId="29" fillId="4" borderId="0" xfId="0" applyFont="1" applyFill="1"/>
    <xf numFmtId="0" fontId="2" fillId="4" borderId="0" xfId="0" applyFont="1" applyFill="1"/>
    <xf numFmtId="0" fontId="26" fillId="4" borderId="0" xfId="0" applyFont="1" applyFill="1"/>
    <xf numFmtId="0" fontId="30" fillId="4" borderId="10" xfId="0" applyFont="1" applyFill="1" applyBorder="1" applyAlignment="1">
      <alignment vertical="center"/>
    </xf>
    <xf numFmtId="0" fontId="3" fillId="4" borderId="12" xfId="0" applyFont="1" applyFill="1" applyBorder="1"/>
    <xf numFmtId="0" fontId="3" fillId="4" borderId="13" xfId="0" applyFont="1" applyFill="1" applyBorder="1"/>
    <xf numFmtId="0" fontId="3" fillId="4" borderId="8" xfId="0" applyFont="1" applyFill="1" applyBorder="1"/>
    <xf numFmtId="0" fontId="10" fillId="4" borderId="3" xfId="0" applyFont="1" applyFill="1" applyBorder="1" applyAlignment="1">
      <alignment horizontal="right" vertical="center" wrapText="1"/>
    </xf>
    <xf numFmtId="164" fontId="10" fillId="4" borderId="14" xfId="1" applyFont="1" applyFill="1" applyBorder="1" applyAlignment="1">
      <alignment horizontal="right" vertical="center"/>
    </xf>
    <xf numFmtId="164" fontId="3" fillId="4" borderId="14" xfId="1" applyFont="1" applyFill="1" applyBorder="1" applyAlignment="1">
      <alignment horizontal="right"/>
    </xf>
    <xf numFmtId="0" fontId="11" fillId="4" borderId="20" xfId="0" applyFont="1" applyFill="1" applyBorder="1" applyAlignment="1">
      <alignment horizontal="right" vertical="center"/>
    </xf>
    <xf numFmtId="164" fontId="3" fillId="4" borderId="19" xfId="1" applyFont="1" applyFill="1" applyBorder="1"/>
    <xf numFmtId="164" fontId="3" fillId="4" borderId="0" xfId="1" applyFont="1" applyFill="1"/>
    <xf numFmtId="166" fontId="10" fillId="4" borderId="0" xfId="1" applyNumberFormat="1" applyFont="1" applyFill="1" applyBorder="1" applyAlignment="1">
      <alignment horizontal="left" vertical="center" wrapText="1"/>
    </xf>
    <xf numFmtId="166" fontId="10" fillId="4" borderId="0" xfId="1" applyNumberFormat="1" applyFont="1" applyFill="1" applyBorder="1" applyAlignment="1">
      <alignment horizontal="right" vertical="center" wrapText="1"/>
    </xf>
    <xf numFmtId="166" fontId="3" fillId="4" borderId="0" xfId="1" applyNumberFormat="1" applyFont="1" applyFill="1" applyBorder="1" applyAlignment="1">
      <alignment vertical="center"/>
    </xf>
    <xf numFmtId="166" fontId="3" fillId="4" borderId="0" xfId="1" applyNumberFormat="1" applyFont="1" applyFill="1" applyBorder="1" applyAlignment="1">
      <alignment vertical="center" wrapText="1"/>
    </xf>
    <xf numFmtId="166" fontId="10" fillId="4" borderId="0" xfId="1" applyNumberFormat="1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Border="1"/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0" xfId="0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1"/>
  <sheetViews>
    <sheetView workbookViewId="0">
      <selection activeCell="A5" sqref="A5"/>
    </sheetView>
  </sheetViews>
  <sheetFormatPr defaultRowHeight="15" x14ac:dyDescent="0.25"/>
  <cols>
    <col min="3" max="3" width="96.5703125" bestFit="1" customWidth="1"/>
    <col min="4" max="4" width="29.5703125" customWidth="1"/>
    <col min="5" max="5" width="31.7109375" hidden="1" customWidth="1"/>
    <col min="6" max="6" width="36.85546875" style="32" customWidth="1"/>
    <col min="7" max="7" width="22.7109375" hidden="1" customWidth="1"/>
    <col min="8" max="8" width="22.7109375" customWidth="1"/>
    <col min="9" max="9" width="41.7109375" style="235" customWidth="1"/>
    <col min="12" max="12" width="35.85546875" customWidth="1"/>
    <col min="14" max="14" width="46.140625" customWidth="1"/>
    <col min="16" max="16" width="14.28515625" bestFit="1" customWidth="1"/>
    <col min="259" max="259" width="80.5703125" customWidth="1"/>
    <col min="260" max="260" width="29.5703125" customWidth="1"/>
    <col min="261" max="261" width="37.5703125" customWidth="1"/>
    <col min="262" max="262" width="31.7109375" customWidth="1"/>
    <col min="263" max="263" width="34.7109375" customWidth="1"/>
    <col min="265" max="265" width="12.7109375" bestFit="1" customWidth="1"/>
    <col min="515" max="515" width="80.5703125" customWidth="1"/>
    <col min="516" max="516" width="29.5703125" customWidth="1"/>
    <col min="517" max="517" width="37.5703125" customWidth="1"/>
    <col min="518" max="518" width="31.7109375" customWidth="1"/>
    <col min="519" max="519" width="34.7109375" customWidth="1"/>
    <col min="521" max="521" width="12.7109375" bestFit="1" customWidth="1"/>
    <col min="771" max="771" width="80.5703125" customWidth="1"/>
    <col min="772" max="772" width="29.5703125" customWidth="1"/>
    <col min="773" max="773" width="37.5703125" customWidth="1"/>
    <col min="774" max="774" width="31.7109375" customWidth="1"/>
    <col min="775" max="775" width="34.7109375" customWidth="1"/>
    <col min="777" max="777" width="12.7109375" bestFit="1" customWidth="1"/>
    <col min="1027" max="1027" width="80.5703125" customWidth="1"/>
    <col min="1028" max="1028" width="29.5703125" customWidth="1"/>
    <col min="1029" max="1029" width="37.5703125" customWidth="1"/>
    <col min="1030" max="1030" width="31.7109375" customWidth="1"/>
    <col min="1031" max="1031" width="34.7109375" customWidth="1"/>
    <col min="1033" max="1033" width="12.7109375" bestFit="1" customWidth="1"/>
    <col min="1283" max="1283" width="80.5703125" customWidth="1"/>
    <col min="1284" max="1284" width="29.5703125" customWidth="1"/>
    <col min="1285" max="1285" width="37.5703125" customWidth="1"/>
    <col min="1286" max="1286" width="31.7109375" customWidth="1"/>
    <col min="1287" max="1287" width="34.7109375" customWidth="1"/>
    <col min="1289" max="1289" width="12.7109375" bestFit="1" customWidth="1"/>
    <col min="1539" max="1539" width="80.5703125" customWidth="1"/>
    <col min="1540" max="1540" width="29.5703125" customWidth="1"/>
    <col min="1541" max="1541" width="37.5703125" customWidth="1"/>
    <col min="1542" max="1542" width="31.7109375" customWidth="1"/>
    <col min="1543" max="1543" width="34.7109375" customWidth="1"/>
    <col min="1545" max="1545" width="12.7109375" bestFit="1" customWidth="1"/>
    <col min="1795" max="1795" width="80.5703125" customWidth="1"/>
    <col min="1796" max="1796" width="29.5703125" customWidth="1"/>
    <col min="1797" max="1797" width="37.5703125" customWidth="1"/>
    <col min="1798" max="1798" width="31.7109375" customWidth="1"/>
    <col min="1799" max="1799" width="34.7109375" customWidth="1"/>
    <col min="1801" max="1801" width="12.7109375" bestFit="1" customWidth="1"/>
    <col min="2051" max="2051" width="80.5703125" customWidth="1"/>
    <col min="2052" max="2052" width="29.5703125" customWidth="1"/>
    <col min="2053" max="2053" width="37.5703125" customWidth="1"/>
    <col min="2054" max="2054" width="31.7109375" customWidth="1"/>
    <col min="2055" max="2055" width="34.7109375" customWidth="1"/>
    <col min="2057" max="2057" width="12.7109375" bestFit="1" customWidth="1"/>
    <col min="2307" max="2307" width="80.5703125" customWidth="1"/>
    <col min="2308" max="2308" width="29.5703125" customWidth="1"/>
    <col min="2309" max="2309" width="37.5703125" customWidth="1"/>
    <col min="2310" max="2310" width="31.7109375" customWidth="1"/>
    <col min="2311" max="2311" width="34.7109375" customWidth="1"/>
    <col min="2313" max="2313" width="12.7109375" bestFit="1" customWidth="1"/>
    <col min="2563" max="2563" width="80.5703125" customWidth="1"/>
    <col min="2564" max="2564" width="29.5703125" customWidth="1"/>
    <col min="2565" max="2565" width="37.5703125" customWidth="1"/>
    <col min="2566" max="2566" width="31.7109375" customWidth="1"/>
    <col min="2567" max="2567" width="34.7109375" customWidth="1"/>
    <col min="2569" max="2569" width="12.7109375" bestFit="1" customWidth="1"/>
    <col min="2819" max="2819" width="80.5703125" customWidth="1"/>
    <col min="2820" max="2820" width="29.5703125" customWidth="1"/>
    <col min="2821" max="2821" width="37.5703125" customWidth="1"/>
    <col min="2822" max="2822" width="31.7109375" customWidth="1"/>
    <col min="2823" max="2823" width="34.7109375" customWidth="1"/>
    <col min="2825" max="2825" width="12.7109375" bestFit="1" customWidth="1"/>
    <col min="3075" max="3075" width="80.5703125" customWidth="1"/>
    <col min="3076" max="3076" width="29.5703125" customWidth="1"/>
    <col min="3077" max="3077" width="37.5703125" customWidth="1"/>
    <col min="3078" max="3078" width="31.7109375" customWidth="1"/>
    <col min="3079" max="3079" width="34.7109375" customWidth="1"/>
    <col min="3081" max="3081" width="12.7109375" bestFit="1" customWidth="1"/>
    <col min="3331" max="3331" width="80.5703125" customWidth="1"/>
    <col min="3332" max="3332" width="29.5703125" customWidth="1"/>
    <col min="3333" max="3333" width="37.5703125" customWidth="1"/>
    <col min="3334" max="3334" width="31.7109375" customWidth="1"/>
    <col min="3335" max="3335" width="34.7109375" customWidth="1"/>
    <col min="3337" max="3337" width="12.7109375" bestFit="1" customWidth="1"/>
    <col min="3587" max="3587" width="80.5703125" customWidth="1"/>
    <col min="3588" max="3588" width="29.5703125" customWidth="1"/>
    <col min="3589" max="3589" width="37.5703125" customWidth="1"/>
    <col min="3590" max="3590" width="31.7109375" customWidth="1"/>
    <col min="3591" max="3591" width="34.7109375" customWidth="1"/>
    <col min="3593" max="3593" width="12.7109375" bestFit="1" customWidth="1"/>
    <col min="3843" max="3843" width="80.5703125" customWidth="1"/>
    <col min="3844" max="3844" width="29.5703125" customWidth="1"/>
    <col min="3845" max="3845" width="37.5703125" customWidth="1"/>
    <col min="3846" max="3846" width="31.7109375" customWidth="1"/>
    <col min="3847" max="3847" width="34.7109375" customWidth="1"/>
    <col min="3849" max="3849" width="12.7109375" bestFit="1" customWidth="1"/>
    <col min="4099" max="4099" width="80.5703125" customWidth="1"/>
    <col min="4100" max="4100" width="29.5703125" customWidth="1"/>
    <col min="4101" max="4101" width="37.5703125" customWidth="1"/>
    <col min="4102" max="4102" width="31.7109375" customWidth="1"/>
    <col min="4103" max="4103" width="34.7109375" customWidth="1"/>
    <col min="4105" max="4105" width="12.7109375" bestFit="1" customWidth="1"/>
    <col min="4355" max="4355" width="80.5703125" customWidth="1"/>
    <col min="4356" max="4356" width="29.5703125" customWidth="1"/>
    <col min="4357" max="4357" width="37.5703125" customWidth="1"/>
    <col min="4358" max="4358" width="31.7109375" customWidth="1"/>
    <col min="4359" max="4359" width="34.7109375" customWidth="1"/>
    <col min="4361" max="4361" width="12.7109375" bestFit="1" customWidth="1"/>
    <col min="4611" max="4611" width="80.5703125" customWidth="1"/>
    <col min="4612" max="4612" width="29.5703125" customWidth="1"/>
    <col min="4613" max="4613" width="37.5703125" customWidth="1"/>
    <col min="4614" max="4614" width="31.7109375" customWidth="1"/>
    <col min="4615" max="4615" width="34.7109375" customWidth="1"/>
    <col min="4617" max="4617" width="12.7109375" bestFit="1" customWidth="1"/>
    <col min="4867" max="4867" width="80.5703125" customWidth="1"/>
    <col min="4868" max="4868" width="29.5703125" customWidth="1"/>
    <col min="4869" max="4869" width="37.5703125" customWidth="1"/>
    <col min="4870" max="4870" width="31.7109375" customWidth="1"/>
    <col min="4871" max="4871" width="34.7109375" customWidth="1"/>
    <col min="4873" max="4873" width="12.7109375" bestFit="1" customWidth="1"/>
    <col min="5123" max="5123" width="80.5703125" customWidth="1"/>
    <col min="5124" max="5124" width="29.5703125" customWidth="1"/>
    <col min="5125" max="5125" width="37.5703125" customWidth="1"/>
    <col min="5126" max="5126" width="31.7109375" customWidth="1"/>
    <col min="5127" max="5127" width="34.7109375" customWidth="1"/>
    <col min="5129" max="5129" width="12.7109375" bestFit="1" customWidth="1"/>
    <col min="5379" max="5379" width="80.5703125" customWidth="1"/>
    <col min="5380" max="5380" width="29.5703125" customWidth="1"/>
    <col min="5381" max="5381" width="37.5703125" customWidth="1"/>
    <col min="5382" max="5382" width="31.7109375" customWidth="1"/>
    <col min="5383" max="5383" width="34.7109375" customWidth="1"/>
    <col min="5385" max="5385" width="12.7109375" bestFit="1" customWidth="1"/>
    <col min="5635" max="5635" width="80.5703125" customWidth="1"/>
    <col min="5636" max="5636" width="29.5703125" customWidth="1"/>
    <col min="5637" max="5637" width="37.5703125" customWidth="1"/>
    <col min="5638" max="5638" width="31.7109375" customWidth="1"/>
    <col min="5639" max="5639" width="34.7109375" customWidth="1"/>
    <col min="5641" max="5641" width="12.7109375" bestFit="1" customWidth="1"/>
    <col min="5891" max="5891" width="80.5703125" customWidth="1"/>
    <col min="5892" max="5892" width="29.5703125" customWidth="1"/>
    <col min="5893" max="5893" width="37.5703125" customWidth="1"/>
    <col min="5894" max="5894" width="31.7109375" customWidth="1"/>
    <col min="5895" max="5895" width="34.7109375" customWidth="1"/>
    <col min="5897" max="5897" width="12.7109375" bestFit="1" customWidth="1"/>
    <col min="6147" max="6147" width="80.5703125" customWidth="1"/>
    <col min="6148" max="6148" width="29.5703125" customWidth="1"/>
    <col min="6149" max="6149" width="37.5703125" customWidth="1"/>
    <col min="6150" max="6150" width="31.7109375" customWidth="1"/>
    <col min="6151" max="6151" width="34.7109375" customWidth="1"/>
    <col min="6153" max="6153" width="12.7109375" bestFit="1" customWidth="1"/>
    <col min="6403" max="6403" width="80.5703125" customWidth="1"/>
    <col min="6404" max="6404" width="29.5703125" customWidth="1"/>
    <col min="6405" max="6405" width="37.5703125" customWidth="1"/>
    <col min="6406" max="6406" width="31.7109375" customWidth="1"/>
    <col min="6407" max="6407" width="34.7109375" customWidth="1"/>
    <col min="6409" max="6409" width="12.7109375" bestFit="1" customWidth="1"/>
    <col min="6659" max="6659" width="80.5703125" customWidth="1"/>
    <col min="6660" max="6660" width="29.5703125" customWidth="1"/>
    <col min="6661" max="6661" width="37.5703125" customWidth="1"/>
    <col min="6662" max="6662" width="31.7109375" customWidth="1"/>
    <col min="6663" max="6663" width="34.7109375" customWidth="1"/>
    <col min="6665" max="6665" width="12.7109375" bestFit="1" customWidth="1"/>
    <col min="6915" max="6915" width="80.5703125" customWidth="1"/>
    <col min="6916" max="6916" width="29.5703125" customWidth="1"/>
    <col min="6917" max="6917" width="37.5703125" customWidth="1"/>
    <col min="6918" max="6918" width="31.7109375" customWidth="1"/>
    <col min="6919" max="6919" width="34.7109375" customWidth="1"/>
    <col min="6921" max="6921" width="12.7109375" bestFit="1" customWidth="1"/>
    <col min="7171" max="7171" width="80.5703125" customWidth="1"/>
    <col min="7172" max="7172" width="29.5703125" customWidth="1"/>
    <col min="7173" max="7173" width="37.5703125" customWidth="1"/>
    <col min="7174" max="7174" width="31.7109375" customWidth="1"/>
    <col min="7175" max="7175" width="34.7109375" customWidth="1"/>
    <col min="7177" max="7177" width="12.7109375" bestFit="1" customWidth="1"/>
    <col min="7427" max="7427" width="80.5703125" customWidth="1"/>
    <col min="7428" max="7428" width="29.5703125" customWidth="1"/>
    <col min="7429" max="7429" width="37.5703125" customWidth="1"/>
    <col min="7430" max="7430" width="31.7109375" customWidth="1"/>
    <col min="7431" max="7431" width="34.7109375" customWidth="1"/>
    <col min="7433" max="7433" width="12.7109375" bestFit="1" customWidth="1"/>
    <col min="7683" max="7683" width="80.5703125" customWidth="1"/>
    <col min="7684" max="7684" width="29.5703125" customWidth="1"/>
    <col min="7685" max="7685" width="37.5703125" customWidth="1"/>
    <col min="7686" max="7686" width="31.7109375" customWidth="1"/>
    <col min="7687" max="7687" width="34.7109375" customWidth="1"/>
    <col min="7689" max="7689" width="12.7109375" bestFit="1" customWidth="1"/>
    <col min="7939" max="7939" width="80.5703125" customWidth="1"/>
    <col min="7940" max="7940" width="29.5703125" customWidth="1"/>
    <col min="7941" max="7941" width="37.5703125" customWidth="1"/>
    <col min="7942" max="7942" width="31.7109375" customWidth="1"/>
    <col min="7943" max="7943" width="34.7109375" customWidth="1"/>
    <col min="7945" max="7945" width="12.7109375" bestFit="1" customWidth="1"/>
    <col min="8195" max="8195" width="80.5703125" customWidth="1"/>
    <col min="8196" max="8196" width="29.5703125" customWidth="1"/>
    <col min="8197" max="8197" width="37.5703125" customWidth="1"/>
    <col min="8198" max="8198" width="31.7109375" customWidth="1"/>
    <col min="8199" max="8199" width="34.7109375" customWidth="1"/>
    <col min="8201" max="8201" width="12.7109375" bestFit="1" customWidth="1"/>
    <col min="8451" max="8451" width="80.5703125" customWidth="1"/>
    <col min="8452" max="8452" width="29.5703125" customWidth="1"/>
    <col min="8453" max="8453" width="37.5703125" customWidth="1"/>
    <col min="8454" max="8454" width="31.7109375" customWidth="1"/>
    <col min="8455" max="8455" width="34.7109375" customWidth="1"/>
    <col min="8457" max="8457" width="12.7109375" bestFit="1" customWidth="1"/>
    <col min="8707" max="8707" width="80.5703125" customWidth="1"/>
    <col min="8708" max="8708" width="29.5703125" customWidth="1"/>
    <col min="8709" max="8709" width="37.5703125" customWidth="1"/>
    <col min="8710" max="8710" width="31.7109375" customWidth="1"/>
    <col min="8711" max="8711" width="34.7109375" customWidth="1"/>
    <col min="8713" max="8713" width="12.7109375" bestFit="1" customWidth="1"/>
    <col min="8963" max="8963" width="80.5703125" customWidth="1"/>
    <col min="8964" max="8964" width="29.5703125" customWidth="1"/>
    <col min="8965" max="8965" width="37.5703125" customWidth="1"/>
    <col min="8966" max="8966" width="31.7109375" customWidth="1"/>
    <col min="8967" max="8967" width="34.7109375" customWidth="1"/>
    <col min="8969" max="8969" width="12.7109375" bestFit="1" customWidth="1"/>
    <col min="9219" max="9219" width="80.5703125" customWidth="1"/>
    <col min="9220" max="9220" width="29.5703125" customWidth="1"/>
    <col min="9221" max="9221" width="37.5703125" customWidth="1"/>
    <col min="9222" max="9222" width="31.7109375" customWidth="1"/>
    <col min="9223" max="9223" width="34.7109375" customWidth="1"/>
    <col min="9225" max="9225" width="12.7109375" bestFit="1" customWidth="1"/>
    <col min="9475" max="9475" width="80.5703125" customWidth="1"/>
    <col min="9476" max="9476" width="29.5703125" customWidth="1"/>
    <col min="9477" max="9477" width="37.5703125" customWidth="1"/>
    <col min="9478" max="9478" width="31.7109375" customWidth="1"/>
    <col min="9479" max="9479" width="34.7109375" customWidth="1"/>
    <col min="9481" max="9481" width="12.7109375" bestFit="1" customWidth="1"/>
    <col min="9731" max="9731" width="80.5703125" customWidth="1"/>
    <col min="9732" max="9732" width="29.5703125" customWidth="1"/>
    <col min="9733" max="9733" width="37.5703125" customWidth="1"/>
    <col min="9734" max="9734" width="31.7109375" customWidth="1"/>
    <col min="9735" max="9735" width="34.7109375" customWidth="1"/>
    <col min="9737" max="9737" width="12.7109375" bestFit="1" customWidth="1"/>
    <col min="9987" max="9987" width="80.5703125" customWidth="1"/>
    <col min="9988" max="9988" width="29.5703125" customWidth="1"/>
    <col min="9989" max="9989" width="37.5703125" customWidth="1"/>
    <col min="9990" max="9990" width="31.7109375" customWidth="1"/>
    <col min="9991" max="9991" width="34.7109375" customWidth="1"/>
    <col min="9993" max="9993" width="12.7109375" bestFit="1" customWidth="1"/>
    <col min="10243" max="10243" width="80.5703125" customWidth="1"/>
    <col min="10244" max="10244" width="29.5703125" customWidth="1"/>
    <col min="10245" max="10245" width="37.5703125" customWidth="1"/>
    <col min="10246" max="10246" width="31.7109375" customWidth="1"/>
    <col min="10247" max="10247" width="34.7109375" customWidth="1"/>
    <col min="10249" max="10249" width="12.7109375" bestFit="1" customWidth="1"/>
    <col min="10499" max="10499" width="80.5703125" customWidth="1"/>
    <col min="10500" max="10500" width="29.5703125" customWidth="1"/>
    <col min="10501" max="10501" width="37.5703125" customWidth="1"/>
    <col min="10502" max="10502" width="31.7109375" customWidth="1"/>
    <col min="10503" max="10503" width="34.7109375" customWidth="1"/>
    <col min="10505" max="10505" width="12.7109375" bestFit="1" customWidth="1"/>
    <col min="10755" max="10755" width="80.5703125" customWidth="1"/>
    <col min="10756" max="10756" width="29.5703125" customWidth="1"/>
    <col min="10757" max="10757" width="37.5703125" customWidth="1"/>
    <col min="10758" max="10758" width="31.7109375" customWidth="1"/>
    <col min="10759" max="10759" width="34.7109375" customWidth="1"/>
    <col min="10761" max="10761" width="12.7109375" bestFit="1" customWidth="1"/>
    <col min="11011" max="11011" width="80.5703125" customWidth="1"/>
    <col min="11012" max="11012" width="29.5703125" customWidth="1"/>
    <col min="11013" max="11013" width="37.5703125" customWidth="1"/>
    <col min="11014" max="11014" width="31.7109375" customWidth="1"/>
    <col min="11015" max="11015" width="34.7109375" customWidth="1"/>
    <col min="11017" max="11017" width="12.7109375" bestFit="1" customWidth="1"/>
    <col min="11267" max="11267" width="80.5703125" customWidth="1"/>
    <col min="11268" max="11268" width="29.5703125" customWidth="1"/>
    <col min="11269" max="11269" width="37.5703125" customWidth="1"/>
    <col min="11270" max="11270" width="31.7109375" customWidth="1"/>
    <col min="11271" max="11271" width="34.7109375" customWidth="1"/>
    <col min="11273" max="11273" width="12.7109375" bestFit="1" customWidth="1"/>
    <col min="11523" max="11523" width="80.5703125" customWidth="1"/>
    <col min="11524" max="11524" width="29.5703125" customWidth="1"/>
    <col min="11525" max="11525" width="37.5703125" customWidth="1"/>
    <col min="11526" max="11526" width="31.7109375" customWidth="1"/>
    <col min="11527" max="11527" width="34.7109375" customWidth="1"/>
    <col min="11529" max="11529" width="12.7109375" bestFit="1" customWidth="1"/>
    <col min="11779" max="11779" width="80.5703125" customWidth="1"/>
    <col min="11780" max="11780" width="29.5703125" customWidth="1"/>
    <col min="11781" max="11781" width="37.5703125" customWidth="1"/>
    <col min="11782" max="11782" width="31.7109375" customWidth="1"/>
    <col min="11783" max="11783" width="34.7109375" customWidth="1"/>
    <col min="11785" max="11785" width="12.7109375" bestFit="1" customWidth="1"/>
    <col min="12035" max="12035" width="80.5703125" customWidth="1"/>
    <col min="12036" max="12036" width="29.5703125" customWidth="1"/>
    <col min="12037" max="12037" width="37.5703125" customWidth="1"/>
    <col min="12038" max="12038" width="31.7109375" customWidth="1"/>
    <col min="12039" max="12039" width="34.7109375" customWidth="1"/>
    <col min="12041" max="12041" width="12.7109375" bestFit="1" customWidth="1"/>
    <col min="12291" max="12291" width="80.5703125" customWidth="1"/>
    <col min="12292" max="12292" width="29.5703125" customWidth="1"/>
    <col min="12293" max="12293" width="37.5703125" customWidth="1"/>
    <col min="12294" max="12294" width="31.7109375" customWidth="1"/>
    <col min="12295" max="12295" width="34.7109375" customWidth="1"/>
    <col min="12297" max="12297" width="12.7109375" bestFit="1" customWidth="1"/>
    <col min="12547" max="12547" width="80.5703125" customWidth="1"/>
    <col min="12548" max="12548" width="29.5703125" customWidth="1"/>
    <col min="12549" max="12549" width="37.5703125" customWidth="1"/>
    <col min="12550" max="12550" width="31.7109375" customWidth="1"/>
    <col min="12551" max="12551" width="34.7109375" customWidth="1"/>
    <col min="12553" max="12553" width="12.7109375" bestFit="1" customWidth="1"/>
    <col min="12803" max="12803" width="80.5703125" customWidth="1"/>
    <col min="12804" max="12804" width="29.5703125" customWidth="1"/>
    <col min="12805" max="12805" width="37.5703125" customWidth="1"/>
    <col min="12806" max="12806" width="31.7109375" customWidth="1"/>
    <col min="12807" max="12807" width="34.7109375" customWidth="1"/>
    <col min="12809" max="12809" width="12.7109375" bestFit="1" customWidth="1"/>
    <col min="13059" max="13059" width="80.5703125" customWidth="1"/>
    <col min="13060" max="13060" width="29.5703125" customWidth="1"/>
    <col min="13061" max="13061" width="37.5703125" customWidth="1"/>
    <col min="13062" max="13062" width="31.7109375" customWidth="1"/>
    <col min="13063" max="13063" width="34.7109375" customWidth="1"/>
    <col min="13065" max="13065" width="12.7109375" bestFit="1" customWidth="1"/>
    <col min="13315" max="13315" width="80.5703125" customWidth="1"/>
    <col min="13316" max="13316" width="29.5703125" customWidth="1"/>
    <col min="13317" max="13317" width="37.5703125" customWidth="1"/>
    <col min="13318" max="13318" width="31.7109375" customWidth="1"/>
    <col min="13319" max="13319" width="34.7109375" customWidth="1"/>
    <col min="13321" max="13321" width="12.7109375" bestFit="1" customWidth="1"/>
    <col min="13571" max="13571" width="80.5703125" customWidth="1"/>
    <col min="13572" max="13572" width="29.5703125" customWidth="1"/>
    <col min="13573" max="13573" width="37.5703125" customWidth="1"/>
    <col min="13574" max="13574" width="31.7109375" customWidth="1"/>
    <col min="13575" max="13575" width="34.7109375" customWidth="1"/>
    <col min="13577" max="13577" width="12.7109375" bestFit="1" customWidth="1"/>
    <col min="13827" max="13827" width="80.5703125" customWidth="1"/>
    <col min="13828" max="13828" width="29.5703125" customWidth="1"/>
    <col min="13829" max="13829" width="37.5703125" customWidth="1"/>
    <col min="13830" max="13830" width="31.7109375" customWidth="1"/>
    <col min="13831" max="13831" width="34.7109375" customWidth="1"/>
    <col min="13833" max="13833" width="12.7109375" bestFit="1" customWidth="1"/>
    <col min="14083" max="14083" width="80.5703125" customWidth="1"/>
    <col min="14084" max="14084" width="29.5703125" customWidth="1"/>
    <col min="14085" max="14085" width="37.5703125" customWidth="1"/>
    <col min="14086" max="14086" width="31.7109375" customWidth="1"/>
    <col min="14087" max="14087" width="34.7109375" customWidth="1"/>
    <col min="14089" max="14089" width="12.7109375" bestFit="1" customWidth="1"/>
    <col min="14339" max="14339" width="80.5703125" customWidth="1"/>
    <col min="14340" max="14340" width="29.5703125" customWidth="1"/>
    <col min="14341" max="14341" width="37.5703125" customWidth="1"/>
    <col min="14342" max="14342" width="31.7109375" customWidth="1"/>
    <col min="14343" max="14343" width="34.7109375" customWidth="1"/>
    <col min="14345" max="14345" width="12.7109375" bestFit="1" customWidth="1"/>
    <col min="14595" max="14595" width="80.5703125" customWidth="1"/>
    <col min="14596" max="14596" width="29.5703125" customWidth="1"/>
    <col min="14597" max="14597" width="37.5703125" customWidth="1"/>
    <col min="14598" max="14598" width="31.7109375" customWidth="1"/>
    <col min="14599" max="14599" width="34.7109375" customWidth="1"/>
    <col min="14601" max="14601" width="12.7109375" bestFit="1" customWidth="1"/>
    <col min="14851" max="14851" width="80.5703125" customWidth="1"/>
    <col min="14852" max="14852" width="29.5703125" customWidth="1"/>
    <col min="14853" max="14853" width="37.5703125" customWidth="1"/>
    <col min="14854" max="14854" width="31.7109375" customWidth="1"/>
    <col min="14855" max="14855" width="34.7109375" customWidth="1"/>
    <col min="14857" max="14857" width="12.7109375" bestFit="1" customWidth="1"/>
    <col min="15107" max="15107" width="80.5703125" customWidth="1"/>
    <col min="15108" max="15108" width="29.5703125" customWidth="1"/>
    <col min="15109" max="15109" width="37.5703125" customWidth="1"/>
    <col min="15110" max="15110" width="31.7109375" customWidth="1"/>
    <col min="15111" max="15111" width="34.7109375" customWidth="1"/>
    <col min="15113" max="15113" width="12.7109375" bestFit="1" customWidth="1"/>
    <col min="15363" max="15363" width="80.5703125" customWidth="1"/>
    <col min="15364" max="15364" width="29.5703125" customWidth="1"/>
    <col min="15365" max="15365" width="37.5703125" customWidth="1"/>
    <col min="15366" max="15366" width="31.7109375" customWidth="1"/>
    <col min="15367" max="15367" width="34.7109375" customWidth="1"/>
    <col min="15369" max="15369" width="12.7109375" bestFit="1" customWidth="1"/>
    <col min="15619" max="15619" width="80.5703125" customWidth="1"/>
    <col min="15620" max="15620" width="29.5703125" customWidth="1"/>
    <col min="15621" max="15621" width="37.5703125" customWidth="1"/>
    <col min="15622" max="15622" width="31.7109375" customWidth="1"/>
    <col min="15623" max="15623" width="34.7109375" customWidth="1"/>
    <col min="15625" max="15625" width="12.7109375" bestFit="1" customWidth="1"/>
    <col min="15875" max="15875" width="80.5703125" customWidth="1"/>
    <col min="15876" max="15876" width="29.5703125" customWidth="1"/>
    <col min="15877" max="15877" width="37.5703125" customWidth="1"/>
    <col min="15878" max="15878" width="31.7109375" customWidth="1"/>
    <col min="15879" max="15879" width="34.7109375" customWidth="1"/>
    <col min="15881" max="15881" width="12.7109375" bestFit="1" customWidth="1"/>
    <col min="16131" max="16131" width="80.5703125" customWidth="1"/>
    <col min="16132" max="16132" width="29.5703125" customWidth="1"/>
    <col min="16133" max="16133" width="37.5703125" customWidth="1"/>
    <col min="16134" max="16134" width="31.7109375" customWidth="1"/>
    <col min="16135" max="16135" width="34.7109375" customWidth="1"/>
    <col min="16137" max="16137" width="12.7109375" bestFit="1" customWidth="1"/>
  </cols>
  <sheetData>
    <row r="1" spans="1:9" s="1" customFormat="1" ht="16.5" thickBot="1" x14ac:dyDescent="0.3">
      <c r="F1" s="2"/>
      <c r="I1" s="260"/>
    </row>
    <row r="2" spans="1:9" s="1" customFormat="1" ht="16.5" x14ac:dyDescent="0.25">
      <c r="A2" s="281" t="s">
        <v>0</v>
      </c>
      <c r="B2" s="282"/>
      <c r="C2" s="282"/>
      <c r="D2" s="4"/>
      <c r="E2" s="4"/>
      <c r="F2" s="5"/>
      <c r="G2" s="35"/>
      <c r="H2" s="35"/>
      <c r="I2" s="265"/>
    </row>
    <row r="3" spans="1:9" s="1" customFormat="1" ht="16.5" x14ac:dyDescent="0.25">
      <c r="A3" s="283" t="s">
        <v>401</v>
      </c>
      <c r="B3" s="284"/>
      <c r="C3" s="284"/>
      <c r="D3" s="6"/>
      <c r="E3" s="6"/>
      <c r="F3" s="7"/>
      <c r="G3" s="8"/>
      <c r="H3" s="8"/>
      <c r="I3" s="266"/>
    </row>
    <row r="4" spans="1:9" s="1" customFormat="1" ht="16.5" x14ac:dyDescent="0.25">
      <c r="A4" s="283" t="s">
        <v>1</v>
      </c>
      <c r="B4" s="284"/>
      <c r="C4" s="284"/>
      <c r="D4" s="284"/>
      <c r="E4" s="6"/>
      <c r="F4" s="7"/>
      <c r="G4" s="8"/>
      <c r="H4" s="8"/>
      <c r="I4" s="266"/>
    </row>
    <row r="5" spans="1:9" s="1" customFormat="1" ht="16.5" thickBot="1" x14ac:dyDescent="0.3">
      <c r="A5" s="8"/>
      <c r="B5" s="6"/>
      <c r="C5" s="6"/>
      <c r="D5" s="6"/>
      <c r="E5" s="6"/>
      <c r="F5" s="7"/>
      <c r="G5" s="36"/>
      <c r="H5" s="36"/>
      <c r="I5" s="267"/>
    </row>
    <row r="6" spans="1:9" s="1" customFormat="1" ht="43.5" customHeight="1" thickBot="1" x14ac:dyDescent="0.3">
      <c r="A6" s="9">
        <v>1</v>
      </c>
      <c r="B6" s="10"/>
      <c r="C6" s="11" t="s">
        <v>2</v>
      </c>
      <c r="D6" s="52"/>
      <c r="E6" s="39" t="s">
        <v>3</v>
      </c>
      <c r="F6" s="38" t="s">
        <v>4</v>
      </c>
      <c r="G6" s="39" t="s">
        <v>3</v>
      </c>
      <c r="H6" s="39" t="s">
        <v>3</v>
      </c>
      <c r="I6" s="268" t="s">
        <v>402</v>
      </c>
    </row>
    <row r="7" spans="1:9" s="1" customFormat="1" ht="24.95" customHeight="1" thickBot="1" x14ac:dyDescent="0.3">
      <c r="A7" s="12"/>
      <c r="B7" s="13"/>
      <c r="C7" s="40"/>
      <c r="D7" s="53"/>
      <c r="E7" s="54"/>
      <c r="F7" s="55"/>
      <c r="G7" s="54"/>
      <c r="H7" s="54"/>
      <c r="I7" s="92"/>
    </row>
    <row r="8" spans="1:9" s="1" customFormat="1" ht="24.95" customHeight="1" thickBot="1" x14ac:dyDescent="0.3">
      <c r="A8" s="12"/>
      <c r="B8" s="13"/>
      <c r="C8" s="40" t="s">
        <v>5</v>
      </c>
      <c r="D8" s="53"/>
      <c r="E8" s="54"/>
      <c r="F8" s="55"/>
      <c r="G8" s="54"/>
      <c r="H8" s="54"/>
      <c r="I8" s="92"/>
    </row>
    <row r="9" spans="1:9" s="1" customFormat="1" ht="24.95" customHeight="1" thickBot="1" x14ac:dyDescent="0.3">
      <c r="A9" s="12"/>
      <c r="B9" s="13"/>
      <c r="C9" s="41" t="s">
        <v>6</v>
      </c>
      <c r="D9" s="56" t="s">
        <v>7</v>
      </c>
      <c r="E9" s="57">
        <v>66.099999999999994</v>
      </c>
      <c r="F9" s="55">
        <v>6081</v>
      </c>
      <c r="G9" s="57">
        <v>66.099999999999994</v>
      </c>
      <c r="H9" s="76">
        <f>+G9*1.1</f>
        <v>72.709999999999994</v>
      </c>
      <c r="I9" s="92">
        <f>+H9*120</f>
        <v>8725.1999999999989</v>
      </c>
    </row>
    <row r="10" spans="1:9" s="1" customFormat="1" ht="24.95" customHeight="1" thickBot="1" x14ac:dyDescent="0.3">
      <c r="A10" s="12"/>
      <c r="B10" s="13"/>
      <c r="C10" s="41" t="s">
        <v>8</v>
      </c>
      <c r="D10" s="56" t="s">
        <v>7</v>
      </c>
      <c r="E10" s="57">
        <v>176.26</v>
      </c>
      <c r="F10" s="55">
        <v>21281</v>
      </c>
      <c r="G10" s="57">
        <v>176.26</v>
      </c>
      <c r="H10" s="76">
        <f t="shared" ref="H10:H20" si="0">+G10*1.1</f>
        <v>193.886</v>
      </c>
      <c r="I10" s="92">
        <f t="shared" ref="I10:I20" si="1">+H10*120</f>
        <v>23266.32</v>
      </c>
    </row>
    <row r="11" spans="1:9" s="1" customFormat="1" ht="24.95" customHeight="1" thickBot="1" x14ac:dyDescent="0.3">
      <c r="A11" s="12"/>
      <c r="B11" s="13"/>
      <c r="C11" s="41" t="s">
        <v>9</v>
      </c>
      <c r="D11" s="56" t="s">
        <v>7</v>
      </c>
      <c r="E11" s="57">
        <v>66.099999999999994</v>
      </c>
      <c r="F11" s="55">
        <v>6081</v>
      </c>
      <c r="G11" s="57">
        <v>66.099999999999994</v>
      </c>
      <c r="H11" s="76">
        <f t="shared" si="0"/>
        <v>72.709999999999994</v>
      </c>
      <c r="I11" s="92">
        <f t="shared" si="1"/>
        <v>8725.1999999999989</v>
      </c>
    </row>
    <row r="12" spans="1:9" s="1" customFormat="1" ht="24.95" customHeight="1" thickBot="1" x14ac:dyDescent="0.3">
      <c r="A12" s="12"/>
      <c r="B12" s="13"/>
      <c r="C12" s="41" t="s">
        <v>10</v>
      </c>
      <c r="D12" s="56" t="s">
        <v>7</v>
      </c>
      <c r="E12" s="57">
        <v>88.13</v>
      </c>
      <c r="F12" s="55">
        <v>13800</v>
      </c>
      <c r="G12" s="57">
        <v>88.13</v>
      </c>
      <c r="H12" s="76">
        <f t="shared" si="0"/>
        <v>96.942999999999998</v>
      </c>
      <c r="I12" s="92">
        <f t="shared" si="1"/>
        <v>11633.16</v>
      </c>
    </row>
    <row r="13" spans="1:9" s="1" customFormat="1" ht="24.95" customHeight="1" thickBot="1" x14ac:dyDescent="0.3">
      <c r="A13" s="12"/>
      <c r="B13" s="13"/>
      <c r="C13" s="41" t="s">
        <v>11</v>
      </c>
      <c r="D13" s="56" t="s">
        <v>7</v>
      </c>
      <c r="E13" s="57">
        <v>88.13</v>
      </c>
      <c r="F13" s="55">
        <v>13800</v>
      </c>
      <c r="G13" s="57">
        <v>88.13</v>
      </c>
      <c r="H13" s="76">
        <f t="shared" si="0"/>
        <v>96.942999999999998</v>
      </c>
      <c r="I13" s="92">
        <f t="shared" si="1"/>
        <v>11633.16</v>
      </c>
    </row>
    <row r="14" spans="1:9" s="1" customFormat="1" ht="24.95" customHeight="1" thickBot="1" x14ac:dyDescent="0.3">
      <c r="A14" s="12"/>
      <c r="B14" s="13"/>
      <c r="C14" s="41" t="s">
        <v>12</v>
      </c>
      <c r="D14" s="56" t="s">
        <v>7</v>
      </c>
      <c r="E14" s="57">
        <v>88.13</v>
      </c>
      <c r="F14" s="55">
        <v>13800</v>
      </c>
      <c r="G14" s="57">
        <v>88.13</v>
      </c>
      <c r="H14" s="76">
        <f t="shared" si="0"/>
        <v>96.942999999999998</v>
      </c>
      <c r="I14" s="92">
        <f t="shared" si="1"/>
        <v>11633.16</v>
      </c>
    </row>
    <row r="15" spans="1:9" s="1" customFormat="1" ht="24.95" customHeight="1" thickBot="1" x14ac:dyDescent="0.3">
      <c r="A15" s="12"/>
      <c r="B15" s="13"/>
      <c r="C15" s="41" t="s">
        <v>13</v>
      </c>
      <c r="D15" s="56" t="s">
        <v>7</v>
      </c>
      <c r="E15" s="57">
        <v>172.8</v>
      </c>
      <c r="F15" s="55">
        <v>15898</v>
      </c>
      <c r="G15" s="57">
        <v>172.8</v>
      </c>
      <c r="H15" s="76">
        <f t="shared" si="0"/>
        <v>190.08000000000004</v>
      </c>
      <c r="I15" s="92">
        <f t="shared" si="1"/>
        <v>22809.600000000006</v>
      </c>
    </row>
    <row r="16" spans="1:9" s="1" customFormat="1" ht="24.95" customHeight="1" thickBot="1" x14ac:dyDescent="0.3">
      <c r="A16" s="12"/>
      <c r="B16" s="13"/>
      <c r="C16" s="41" t="s">
        <v>14</v>
      </c>
      <c r="D16" s="56" t="s">
        <v>7</v>
      </c>
      <c r="E16" s="57">
        <v>154.19999999999999</v>
      </c>
      <c r="F16" s="55">
        <v>14186</v>
      </c>
      <c r="G16" s="57">
        <v>154.19999999999999</v>
      </c>
      <c r="H16" s="76">
        <f t="shared" si="0"/>
        <v>169.62</v>
      </c>
      <c r="I16" s="92">
        <f t="shared" si="1"/>
        <v>20354.400000000001</v>
      </c>
    </row>
    <row r="17" spans="1:9" s="1" customFormat="1" ht="24.95" customHeight="1" thickBot="1" x14ac:dyDescent="0.3">
      <c r="A17" s="12"/>
      <c r="B17" s="13"/>
      <c r="C17" s="41" t="s">
        <v>15</v>
      </c>
      <c r="D17" s="56" t="s">
        <v>7</v>
      </c>
      <c r="E17" s="57">
        <v>288</v>
      </c>
      <c r="F17" s="55">
        <v>26496</v>
      </c>
      <c r="G17" s="57">
        <v>288</v>
      </c>
      <c r="H17" s="76">
        <f t="shared" si="0"/>
        <v>316.8</v>
      </c>
      <c r="I17" s="92">
        <f t="shared" si="1"/>
        <v>38016</v>
      </c>
    </row>
    <row r="18" spans="1:9" s="1" customFormat="1" ht="24.95" customHeight="1" thickBot="1" x14ac:dyDescent="0.3">
      <c r="A18" s="12"/>
      <c r="B18" s="13"/>
      <c r="C18" s="41" t="s">
        <v>16</v>
      </c>
      <c r="D18" s="56" t="s">
        <v>7</v>
      </c>
      <c r="E18" s="57">
        <v>385.56</v>
      </c>
      <c r="F18" s="55">
        <v>35472</v>
      </c>
      <c r="G18" s="57">
        <v>385.56</v>
      </c>
      <c r="H18" s="76">
        <f t="shared" si="0"/>
        <v>424.11600000000004</v>
      </c>
      <c r="I18" s="92">
        <f t="shared" si="1"/>
        <v>50893.920000000006</v>
      </c>
    </row>
    <row r="19" spans="1:9" s="1" customFormat="1" ht="24.95" customHeight="1" thickBot="1" x14ac:dyDescent="0.3">
      <c r="A19" s="12"/>
      <c r="B19" s="13"/>
      <c r="C19" s="41" t="s">
        <v>17</v>
      </c>
      <c r="D19" s="56" t="s">
        <v>7</v>
      </c>
      <c r="E19" s="57">
        <v>308.45</v>
      </c>
      <c r="F19" s="55">
        <v>28377</v>
      </c>
      <c r="G19" s="57">
        <v>308.45</v>
      </c>
      <c r="H19" s="76">
        <f t="shared" si="0"/>
        <v>339.29500000000002</v>
      </c>
      <c r="I19" s="92">
        <f t="shared" si="1"/>
        <v>40715.4</v>
      </c>
    </row>
    <row r="20" spans="1:9" s="1" customFormat="1" ht="24.95" customHeight="1" thickBot="1" x14ac:dyDescent="0.3">
      <c r="A20" s="12"/>
      <c r="B20" s="13"/>
      <c r="C20" s="41" t="s">
        <v>18</v>
      </c>
      <c r="D20" s="56" t="s">
        <v>7</v>
      </c>
      <c r="E20" s="57">
        <v>231.32</v>
      </c>
      <c r="F20" s="55">
        <v>13800</v>
      </c>
      <c r="G20" s="57">
        <v>231.32</v>
      </c>
      <c r="H20" s="76">
        <f t="shared" si="0"/>
        <v>254.45200000000003</v>
      </c>
      <c r="I20" s="92">
        <f t="shared" si="1"/>
        <v>30534.240000000002</v>
      </c>
    </row>
    <row r="21" spans="1:9" s="1" customFormat="1" ht="24.95" customHeight="1" thickBot="1" x14ac:dyDescent="0.3">
      <c r="A21" s="12"/>
      <c r="B21" s="13"/>
      <c r="C21" s="41"/>
      <c r="D21" s="56"/>
      <c r="E21" s="54"/>
      <c r="F21" s="55" t="s">
        <v>19</v>
      </c>
      <c r="G21" s="54"/>
      <c r="H21" s="77"/>
      <c r="I21" s="92"/>
    </row>
    <row r="22" spans="1:9" s="1" customFormat="1" ht="24.95" customHeight="1" thickBot="1" x14ac:dyDescent="0.3">
      <c r="A22" s="12"/>
      <c r="B22" s="13"/>
      <c r="C22" s="37"/>
      <c r="D22" s="54"/>
      <c r="E22" s="54"/>
      <c r="F22" s="55" t="s">
        <v>19</v>
      </c>
      <c r="G22" s="54"/>
      <c r="H22" s="77"/>
      <c r="I22" s="92"/>
    </row>
    <row r="23" spans="1:9" s="1" customFormat="1" ht="24.95" customHeight="1" thickBot="1" x14ac:dyDescent="0.3">
      <c r="A23" s="12"/>
      <c r="B23" s="13"/>
      <c r="C23" s="41"/>
      <c r="D23" s="56"/>
      <c r="E23" s="54"/>
      <c r="F23" s="55" t="s">
        <v>19</v>
      </c>
      <c r="G23" s="54"/>
      <c r="H23" s="77"/>
      <c r="I23" s="92"/>
    </row>
    <row r="24" spans="1:9" s="1" customFormat="1" ht="24.95" customHeight="1" thickBot="1" x14ac:dyDescent="0.3">
      <c r="A24" s="12" t="s">
        <v>20</v>
      </c>
      <c r="B24" s="13"/>
      <c r="C24" s="40" t="s">
        <v>21</v>
      </c>
      <c r="D24" s="53"/>
      <c r="E24" s="57">
        <v>96</v>
      </c>
      <c r="F24" s="55">
        <v>8832</v>
      </c>
      <c r="G24" s="57">
        <v>96</v>
      </c>
      <c r="H24" s="76">
        <f t="shared" ref="H24" si="2">+G24*1.1</f>
        <v>105.60000000000001</v>
      </c>
      <c r="I24" s="92">
        <f t="shared" ref="I24" si="3">+H24*120</f>
        <v>12672.000000000002</v>
      </c>
    </row>
    <row r="25" spans="1:9" s="1" customFormat="1" ht="24.95" customHeight="1" thickBot="1" x14ac:dyDescent="0.3">
      <c r="A25" s="12"/>
      <c r="B25" s="13"/>
      <c r="C25" s="42" t="s">
        <v>22</v>
      </c>
      <c r="D25" s="53" t="s">
        <v>23</v>
      </c>
      <c r="E25" s="54"/>
      <c r="F25" s="55" t="s">
        <v>19</v>
      </c>
      <c r="G25" s="54"/>
      <c r="H25" s="77">
        <v>0.08</v>
      </c>
      <c r="I25" s="92">
        <f>+H25*110</f>
        <v>8.8000000000000007</v>
      </c>
    </row>
    <row r="26" spans="1:9" s="1" customFormat="1" ht="24.95" customHeight="1" thickBot="1" x14ac:dyDescent="0.3">
      <c r="A26" s="12"/>
      <c r="B26" s="13"/>
      <c r="C26" s="41"/>
      <c r="D26" s="56"/>
      <c r="E26" s="54"/>
      <c r="F26" s="55" t="s">
        <v>19</v>
      </c>
      <c r="G26" s="54"/>
      <c r="H26" s="77"/>
      <c r="I26" s="92"/>
    </row>
    <row r="27" spans="1:9" s="1" customFormat="1" ht="24.95" customHeight="1" thickBot="1" x14ac:dyDescent="0.3">
      <c r="A27" s="12"/>
      <c r="B27" s="13"/>
      <c r="C27" s="40" t="s">
        <v>24</v>
      </c>
      <c r="D27" s="53"/>
      <c r="E27" s="54"/>
      <c r="F27" s="55" t="s">
        <v>19</v>
      </c>
      <c r="G27" s="54"/>
      <c r="H27" s="77"/>
      <c r="I27" s="92"/>
    </row>
    <row r="28" spans="1:9" s="1" customFormat="1" ht="24.95" customHeight="1" thickBot="1" x14ac:dyDescent="0.3">
      <c r="A28" s="12" t="s">
        <v>25</v>
      </c>
      <c r="B28" s="13"/>
      <c r="C28" s="41" t="s">
        <v>26</v>
      </c>
      <c r="D28" s="56" t="s">
        <v>27</v>
      </c>
      <c r="E28" s="57">
        <v>5</v>
      </c>
      <c r="F28" s="55">
        <v>460</v>
      </c>
      <c r="G28" s="57">
        <v>5</v>
      </c>
      <c r="H28" s="76">
        <f t="shared" ref="H28:H35" si="4">+G28*1.1</f>
        <v>5.5</v>
      </c>
      <c r="I28" s="92">
        <f t="shared" ref="I28:I35" si="5">+H28*120</f>
        <v>660</v>
      </c>
    </row>
    <row r="29" spans="1:9" s="1" customFormat="1" ht="24.95" customHeight="1" thickBot="1" x14ac:dyDescent="0.3">
      <c r="A29" s="12"/>
      <c r="B29" s="13"/>
      <c r="C29" s="41" t="s">
        <v>28</v>
      </c>
      <c r="D29" s="56" t="s">
        <v>27</v>
      </c>
      <c r="E29" s="57">
        <v>2.5</v>
      </c>
      <c r="F29" s="55">
        <v>230</v>
      </c>
      <c r="G29" s="57">
        <v>2.5</v>
      </c>
      <c r="H29" s="76">
        <f t="shared" si="4"/>
        <v>2.75</v>
      </c>
      <c r="I29" s="92">
        <f t="shared" si="5"/>
        <v>330</v>
      </c>
    </row>
    <row r="30" spans="1:9" s="1" customFormat="1" ht="24.95" customHeight="1" thickBot="1" x14ac:dyDescent="0.3">
      <c r="A30" s="12" t="s">
        <v>29</v>
      </c>
      <c r="B30" s="13"/>
      <c r="C30" s="40" t="s">
        <v>30</v>
      </c>
      <c r="D30" s="53"/>
      <c r="E30" s="57" t="s">
        <v>31</v>
      </c>
      <c r="F30" s="55" t="s">
        <v>19</v>
      </c>
      <c r="G30" s="57" t="s">
        <v>31</v>
      </c>
      <c r="H30" s="76"/>
      <c r="I30" s="92"/>
    </row>
    <row r="31" spans="1:9" s="1" customFormat="1" ht="24.95" customHeight="1" thickBot="1" x14ac:dyDescent="0.3">
      <c r="A31" s="12"/>
      <c r="B31" s="13"/>
      <c r="C31" s="41" t="s">
        <v>32</v>
      </c>
      <c r="D31" s="56" t="s">
        <v>27</v>
      </c>
      <c r="E31" s="57">
        <v>2.5</v>
      </c>
      <c r="F31" s="55">
        <v>230</v>
      </c>
      <c r="G31" s="57">
        <v>2.5</v>
      </c>
      <c r="H31" s="76">
        <f t="shared" si="4"/>
        <v>2.75</v>
      </c>
      <c r="I31" s="92">
        <f t="shared" si="5"/>
        <v>330</v>
      </c>
    </row>
    <row r="32" spans="1:9" s="1" customFormat="1" ht="24.95" customHeight="1" thickBot="1" x14ac:dyDescent="0.3">
      <c r="A32" s="12"/>
      <c r="B32" s="13"/>
      <c r="C32" s="41" t="s">
        <v>33</v>
      </c>
      <c r="D32" s="56" t="s">
        <v>27</v>
      </c>
      <c r="E32" s="57">
        <v>4.8</v>
      </c>
      <c r="F32" s="55">
        <v>442</v>
      </c>
      <c r="G32" s="57">
        <v>4.8</v>
      </c>
      <c r="H32" s="76">
        <f t="shared" si="4"/>
        <v>5.28</v>
      </c>
      <c r="I32" s="92">
        <f t="shared" si="5"/>
        <v>633.6</v>
      </c>
    </row>
    <row r="33" spans="1:12" s="1" customFormat="1" ht="24.95" customHeight="1" thickBot="1" x14ac:dyDescent="0.3">
      <c r="A33" s="12" t="s">
        <v>34</v>
      </c>
      <c r="B33" s="13"/>
      <c r="C33" s="42" t="s">
        <v>35</v>
      </c>
      <c r="D33" s="53"/>
      <c r="E33" s="57">
        <v>500</v>
      </c>
      <c r="F33" s="55"/>
      <c r="G33" s="57">
        <v>500</v>
      </c>
      <c r="H33" s="76"/>
      <c r="I33" s="92">
        <f t="shared" ref="I33" si="6">+F33/E33</f>
        <v>0</v>
      </c>
    </row>
    <row r="34" spans="1:12" s="1" customFormat="1" ht="24.95" customHeight="1" thickBot="1" x14ac:dyDescent="0.3">
      <c r="A34" s="12"/>
      <c r="B34" s="13"/>
      <c r="C34" s="41" t="s">
        <v>36</v>
      </c>
      <c r="D34" s="56" t="s">
        <v>27</v>
      </c>
      <c r="E34" s="57">
        <v>144</v>
      </c>
      <c r="F34" s="55">
        <v>13248</v>
      </c>
      <c r="G34" s="57">
        <v>144</v>
      </c>
      <c r="H34" s="76">
        <f t="shared" si="4"/>
        <v>158.4</v>
      </c>
      <c r="I34" s="92">
        <f t="shared" si="5"/>
        <v>19008</v>
      </c>
    </row>
    <row r="35" spans="1:12" s="1" customFormat="1" ht="24.95" customHeight="1" thickBot="1" x14ac:dyDescent="0.3">
      <c r="A35" s="12"/>
      <c r="B35" s="13"/>
      <c r="C35" s="41" t="s">
        <v>37</v>
      </c>
      <c r="D35" s="56" t="s">
        <v>27</v>
      </c>
      <c r="E35" s="57">
        <v>288</v>
      </c>
      <c r="F35" s="55">
        <v>26496</v>
      </c>
      <c r="G35" s="57">
        <v>288</v>
      </c>
      <c r="H35" s="76">
        <f t="shared" si="4"/>
        <v>316.8</v>
      </c>
      <c r="I35" s="92">
        <f t="shared" si="5"/>
        <v>38016</v>
      </c>
    </row>
    <row r="36" spans="1:12" s="1" customFormat="1" ht="24.95" customHeight="1" thickBot="1" x14ac:dyDescent="0.3">
      <c r="A36" s="12"/>
      <c r="B36" s="13"/>
      <c r="C36" s="41"/>
      <c r="D36" s="56"/>
      <c r="E36" s="54"/>
      <c r="F36" s="55" t="s">
        <v>19</v>
      </c>
      <c r="G36" s="54"/>
      <c r="H36" s="77"/>
      <c r="I36" s="92"/>
    </row>
    <row r="37" spans="1:12" s="1" customFormat="1" ht="24.95" customHeight="1" thickBot="1" x14ac:dyDescent="0.3">
      <c r="A37" s="12" t="s">
        <v>38</v>
      </c>
      <c r="B37" s="13"/>
      <c r="C37" s="40" t="s">
        <v>39</v>
      </c>
      <c r="D37" s="53"/>
      <c r="E37" s="54"/>
      <c r="F37" s="55" t="s">
        <v>19</v>
      </c>
      <c r="G37" s="54"/>
      <c r="H37" s="77"/>
      <c r="I37" s="92"/>
    </row>
    <row r="38" spans="1:12" s="1" customFormat="1" ht="24.95" customHeight="1" thickBot="1" x14ac:dyDescent="0.3">
      <c r="A38" s="12"/>
      <c r="B38" s="13"/>
      <c r="C38" s="41" t="s">
        <v>40</v>
      </c>
      <c r="D38" s="56" t="s">
        <v>27</v>
      </c>
      <c r="E38" s="57">
        <v>85</v>
      </c>
      <c r="F38" s="55">
        <v>7820</v>
      </c>
      <c r="G38" s="57">
        <v>85</v>
      </c>
      <c r="H38" s="76">
        <f t="shared" ref="H38:H74" si="7">+G38*1.1</f>
        <v>93.500000000000014</v>
      </c>
      <c r="I38" s="92">
        <f t="shared" ref="I38:I74" si="8">+H38*120</f>
        <v>11220.000000000002</v>
      </c>
    </row>
    <row r="39" spans="1:12" s="1" customFormat="1" ht="24.95" customHeight="1" thickBot="1" x14ac:dyDescent="0.3">
      <c r="A39" s="12"/>
      <c r="B39" s="13"/>
      <c r="C39" s="41" t="s">
        <v>41</v>
      </c>
      <c r="D39" s="56" t="s">
        <v>27</v>
      </c>
      <c r="E39" s="57">
        <v>42.5</v>
      </c>
      <c r="F39" s="55">
        <v>3910</v>
      </c>
      <c r="G39" s="57">
        <v>42.5</v>
      </c>
      <c r="H39" s="76">
        <f t="shared" si="7"/>
        <v>46.750000000000007</v>
      </c>
      <c r="I39" s="92">
        <f t="shared" si="8"/>
        <v>5610.0000000000009</v>
      </c>
    </row>
    <row r="40" spans="1:12" s="1" customFormat="1" ht="24.95" customHeight="1" thickBot="1" x14ac:dyDescent="0.3">
      <c r="A40" s="12"/>
      <c r="B40" s="13"/>
      <c r="C40" s="41" t="s">
        <v>42</v>
      </c>
      <c r="D40" s="56" t="s">
        <v>27</v>
      </c>
      <c r="E40" s="57">
        <v>165</v>
      </c>
      <c r="F40" s="55">
        <v>15180</v>
      </c>
      <c r="G40" s="57">
        <v>165</v>
      </c>
      <c r="H40" s="76">
        <f t="shared" si="7"/>
        <v>181.50000000000003</v>
      </c>
      <c r="I40" s="92">
        <f t="shared" si="8"/>
        <v>21780.000000000004</v>
      </c>
    </row>
    <row r="41" spans="1:12" s="1" customFormat="1" ht="24.95" customHeight="1" thickBot="1" x14ac:dyDescent="0.3">
      <c r="A41" s="12"/>
      <c r="B41" s="13"/>
      <c r="C41" s="41" t="s">
        <v>43</v>
      </c>
      <c r="D41" s="56" t="s">
        <v>27</v>
      </c>
      <c r="E41" s="57">
        <v>165</v>
      </c>
      <c r="F41" s="55">
        <v>15180</v>
      </c>
      <c r="G41" s="57">
        <v>165</v>
      </c>
      <c r="H41" s="76">
        <f t="shared" si="7"/>
        <v>181.50000000000003</v>
      </c>
      <c r="I41" s="92">
        <f t="shared" si="8"/>
        <v>21780.000000000004</v>
      </c>
    </row>
    <row r="42" spans="1:12" s="1" customFormat="1" ht="24.95" customHeight="1" thickBot="1" x14ac:dyDescent="0.3">
      <c r="A42" s="12"/>
      <c r="B42" s="13"/>
      <c r="C42" s="41" t="s">
        <v>44</v>
      </c>
      <c r="D42" s="56" t="s">
        <v>27</v>
      </c>
      <c r="E42" s="57">
        <v>165</v>
      </c>
      <c r="F42" s="55">
        <v>15180</v>
      </c>
      <c r="G42" s="57">
        <v>165</v>
      </c>
      <c r="H42" s="76">
        <f t="shared" si="7"/>
        <v>181.50000000000003</v>
      </c>
      <c r="I42" s="92">
        <f t="shared" si="8"/>
        <v>21780.000000000004</v>
      </c>
    </row>
    <row r="43" spans="1:12" s="1" customFormat="1" ht="24.95" customHeight="1" thickBot="1" x14ac:dyDescent="0.3">
      <c r="A43" s="12"/>
      <c r="B43" s="13"/>
      <c r="C43" s="42" t="s">
        <v>45</v>
      </c>
      <c r="D43" s="53"/>
      <c r="E43" s="54"/>
      <c r="F43" s="55" t="s">
        <v>19</v>
      </c>
      <c r="G43" s="54"/>
      <c r="H43" s="77"/>
      <c r="I43" s="92"/>
    </row>
    <row r="44" spans="1:12" s="1" customFormat="1" ht="24.95" customHeight="1" thickBot="1" x14ac:dyDescent="0.3">
      <c r="A44" s="12"/>
      <c r="B44" s="13"/>
      <c r="C44" s="41" t="s">
        <v>46</v>
      </c>
      <c r="D44" s="56" t="s">
        <v>27</v>
      </c>
      <c r="E44" s="57">
        <v>244.8</v>
      </c>
      <c r="F44" s="55">
        <v>92000</v>
      </c>
      <c r="G44" s="57">
        <v>244.8</v>
      </c>
      <c r="H44" s="76">
        <f t="shared" si="7"/>
        <v>269.28000000000003</v>
      </c>
      <c r="I44" s="92">
        <f t="shared" si="8"/>
        <v>32313.600000000002</v>
      </c>
    </row>
    <row r="45" spans="1:12" s="1" customFormat="1" ht="24.95" customHeight="1" thickBot="1" x14ac:dyDescent="0.3">
      <c r="A45" s="12"/>
      <c r="B45" s="13"/>
      <c r="C45" s="41" t="s">
        <v>47</v>
      </c>
      <c r="D45" s="56" t="s">
        <v>27</v>
      </c>
      <c r="E45" s="57">
        <v>489.6</v>
      </c>
      <c r="F45" s="55">
        <v>184000</v>
      </c>
      <c r="G45" s="57">
        <v>489.6</v>
      </c>
      <c r="H45" s="76">
        <f t="shared" si="7"/>
        <v>538.56000000000006</v>
      </c>
      <c r="I45" s="92">
        <f t="shared" si="8"/>
        <v>64627.200000000004</v>
      </c>
    </row>
    <row r="46" spans="1:12" s="1" customFormat="1" ht="24.95" customHeight="1" thickBot="1" x14ac:dyDescent="0.3">
      <c r="A46" s="12"/>
      <c r="B46" s="13"/>
      <c r="C46" s="42" t="s">
        <v>48</v>
      </c>
      <c r="D46" s="53"/>
      <c r="E46" s="54"/>
      <c r="F46" s="55" t="s">
        <v>19</v>
      </c>
      <c r="G46" s="54"/>
      <c r="H46" s="77"/>
      <c r="I46" s="92"/>
    </row>
    <row r="47" spans="1:12" s="1" customFormat="1" ht="24.95" customHeight="1" thickBot="1" x14ac:dyDescent="0.3">
      <c r="A47" s="12"/>
      <c r="B47" s="13"/>
      <c r="C47" s="41" t="s">
        <v>49</v>
      </c>
      <c r="D47" s="56" t="s">
        <v>27</v>
      </c>
      <c r="E47" s="57">
        <v>532</v>
      </c>
      <c r="F47" s="55">
        <v>48944</v>
      </c>
      <c r="G47" s="57">
        <v>532</v>
      </c>
      <c r="H47" s="76">
        <f t="shared" si="7"/>
        <v>585.20000000000005</v>
      </c>
      <c r="I47" s="92">
        <f t="shared" si="8"/>
        <v>70224</v>
      </c>
      <c r="L47" s="85"/>
    </row>
    <row r="48" spans="1:12" s="1" customFormat="1" ht="24.95" customHeight="1" thickBot="1" x14ac:dyDescent="0.3">
      <c r="A48" s="12"/>
      <c r="B48" s="13"/>
      <c r="C48" s="41" t="s">
        <v>50</v>
      </c>
      <c r="D48" s="56" t="s">
        <v>27</v>
      </c>
      <c r="E48" s="57">
        <v>816</v>
      </c>
      <c r="F48" s="55">
        <v>75072</v>
      </c>
      <c r="G48" s="57">
        <v>816</v>
      </c>
      <c r="H48" s="76">
        <f t="shared" si="7"/>
        <v>897.6</v>
      </c>
      <c r="I48" s="92">
        <f t="shared" si="8"/>
        <v>107712</v>
      </c>
      <c r="L48" s="85"/>
    </row>
    <row r="49" spans="1:9" s="1" customFormat="1" ht="24.95" customHeight="1" thickBot="1" x14ac:dyDescent="0.3">
      <c r="A49" s="12"/>
      <c r="B49" s="13"/>
      <c r="C49" s="41" t="s">
        <v>51</v>
      </c>
      <c r="D49" s="56" t="s">
        <v>27</v>
      </c>
      <c r="E49" s="57">
        <v>85</v>
      </c>
      <c r="F49" s="55">
        <v>7820</v>
      </c>
      <c r="G49" s="57">
        <v>85</v>
      </c>
      <c r="H49" s="76">
        <f t="shared" si="7"/>
        <v>93.500000000000014</v>
      </c>
      <c r="I49" s="92">
        <f t="shared" si="8"/>
        <v>11220.000000000002</v>
      </c>
    </row>
    <row r="50" spans="1:9" s="1" customFormat="1" ht="24.95" customHeight="1" thickBot="1" x14ac:dyDescent="0.3">
      <c r="A50" s="12"/>
      <c r="B50" s="13"/>
      <c r="C50" s="41" t="s">
        <v>52</v>
      </c>
      <c r="D50" s="56" t="s">
        <v>27</v>
      </c>
      <c r="E50" s="57">
        <v>230</v>
      </c>
      <c r="F50" s="55">
        <v>21160</v>
      </c>
      <c r="G50" s="57">
        <v>230</v>
      </c>
      <c r="H50" s="76">
        <f t="shared" si="7"/>
        <v>253.00000000000003</v>
      </c>
      <c r="I50" s="92">
        <f t="shared" si="8"/>
        <v>30360.000000000004</v>
      </c>
    </row>
    <row r="51" spans="1:9" s="1" customFormat="1" ht="24.95" customHeight="1" thickBot="1" x14ac:dyDescent="0.3">
      <c r="A51" s="12"/>
      <c r="B51" s="13"/>
      <c r="C51" s="41" t="s">
        <v>53</v>
      </c>
      <c r="D51" s="56" t="s">
        <v>27</v>
      </c>
      <c r="E51" s="57">
        <v>212.5</v>
      </c>
      <c r="F51" s="55">
        <v>19550</v>
      </c>
      <c r="G51" s="57">
        <v>212.5</v>
      </c>
      <c r="H51" s="76">
        <f t="shared" si="7"/>
        <v>233.75000000000003</v>
      </c>
      <c r="I51" s="92">
        <f t="shared" si="8"/>
        <v>28050.000000000004</v>
      </c>
    </row>
    <row r="52" spans="1:9" s="1" customFormat="1" ht="24.95" customHeight="1" thickBot="1" x14ac:dyDescent="0.3">
      <c r="A52" s="12"/>
      <c r="B52" s="13"/>
      <c r="C52" s="41" t="s">
        <v>54</v>
      </c>
      <c r="D52" s="56" t="s">
        <v>27</v>
      </c>
      <c r="E52" s="57">
        <v>52</v>
      </c>
      <c r="F52" s="55">
        <v>4784</v>
      </c>
      <c r="G52" s="57">
        <v>52</v>
      </c>
      <c r="H52" s="76">
        <f t="shared" si="7"/>
        <v>57.2</v>
      </c>
      <c r="I52" s="92">
        <f t="shared" si="8"/>
        <v>6864</v>
      </c>
    </row>
    <row r="53" spans="1:9" s="1" customFormat="1" ht="24.95" customHeight="1" thickBot="1" x14ac:dyDescent="0.3">
      <c r="A53" s="16"/>
      <c r="B53" s="17"/>
      <c r="C53" s="43" t="s">
        <v>55</v>
      </c>
      <c r="D53" s="58" t="s">
        <v>27</v>
      </c>
      <c r="E53" s="59">
        <v>2304</v>
      </c>
      <c r="F53" s="55">
        <v>211968</v>
      </c>
      <c r="G53" s="59">
        <v>2304</v>
      </c>
      <c r="H53" s="76">
        <f t="shared" si="7"/>
        <v>2534.4</v>
      </c>
      <c r="I53" s="92">
        <f t="shared" si="8"/>
        <v>304128</v>
      </c>
    </row>
    <row r="54" spans="1:9" s="1" customFormat="1" ht="24.95" customHeight="1" thickBot="1" x14ac:dyDescent="0.3">
      <c r="A54" s="16"/>
      <c r="B54" s="17"/>
      <c r="C54" s="43" t="s">
        <v>56</v>
      </c>
      <c r="D54" s="58" t="s">
        <v>27</v>
      </c>
      <c r="E54" s="59">
        <v>2305</v>
      </c>
      <c r="F54" s="55">
        <v>212060</v>
      </c>
      <c r="G54" s="59">
        <v>2305</v>
      </c>
      <c r="H54" s="76">
        <f t="shared" si="7"/>
        <v>2535.5</v>
      </c>
      <c r="I54" s="92">
        <f t="shared" si="8"/>
        <v>304260</v>
      </c>
    </row>
    <row r="55" spans="1:9" s="1" customFormat="1" ht="24.95" customHeight="1" thickBot="1" x14ac:dyDescent="0.3">
      <c r="A55" s="12"/>
      <c r="B55" s="13"/>
      <c r="C55" s="41" t="s">
        <v>57</v>
      </c>
      <c r="D55" s="56" t="s">
        <v>27</v>
      </c>
      <c r="E55" s="57">
        <v>195.84</v>
      </c>
      <c r="F55" s="55">
        <v>18017</v>
      </c>
      <c r="G55" s="57">
        <v>195.84</v>
      </c>
      <c r="H55" s="76">
        <f t="shared" si="7"/>
        <v>215.42400000000004</v>
      </c>
      <c r="I55" s="92">
        <f t="shared" si="8"/>
        <v>25850.880000000005</v>
      </c>
    </row>
    <row r="56" spans="1:9" s="1" customFormat="1" ht="24.95" customHeight="1" thickBot="1" x14ac:dyDescent="0.3">
      <c r="A56" s="12"/>
      <c r="B56" s="13"/>
      <c r="C56" s="41" t="s">
        <v>58</v>
      </c>
      <c r="D56" s="56" t="s">
        <v>27</v>
      </c>
      <c r="E56" s="57">
        <v>228.48</v>
      </c>
      <c r="F56" s="55">
        <v>21020</v>
      </c>
      <c r="G56" s="57">
        <v>228.48</v>
      </c>
      <c r="H56" s="76">
        <f t="shared" si="7"/>
        <v>251.328</v>
      </c>
      <c r="I56" s="92">
        <f t="shared" si="8"/>
        <v>30159.360000000001</v>
      </c>
    </row>
    <row r="57" spans="1:9" s="1" customFormat="1" ht="24.95" customHeight="1" thickBot="1" x14ac:dyDescent="0.3">
      <c r="A57" s="12"/>
      <c r="B57" s="13"/>
      <c r="C57" s="41" t="s">
        <v>59</v>
      </c>
      <c r="D57" s="56" t="s">
        <v>27</v>
      </c>
      <c r="E57" s="57">
        <v>114.24</v>
      </c>
      <c r="F57" s="55">
        <v>10510</v>
      </c>
      <c r="G57" s="57">
        <v>114.24</v>
      </c>
      <c r="H57" s="76">
        <f t="shared" si="7"/>
        <v>125.664</v>
      </c>
      <c r="I57" s="92">
        <f t="shared" si="8"/>
        <v>15079.68</v>
      </c>
    </row>
    <row r="58" spans="1:9" s="1" customFormat="1" ht="24.95" customHeight="1" thickBot="1" x14ac:dyDescent="0.3">
      <c r="A58" s="12"/>
      <c r="B58" s="13"/>
      <c r="C58" s="41" t="s">
        <v>60</v>
      </c>
      <c r="D58" s="56" t="s">
        <v>27</v>
      </c>
      <c r="E58" s="57">
        <v>326.39999999999998</v>
      </c>
      <c r="F58" s="55">
        <v>460000</v>
      </c>
      <c r="G58" s="57">
        <v>326.39999999999998</v>
      </c>
      <c r="H58" s="76">
        <f t="shared" si="7"/>
        <v>359.04</v>
      </c>
      <c r="I58" s="92">
        <f t="shared" si="8"/>
        <v>43084.800000000003</v>
      </c>
    </row>
    <row r="59" spans="1:9" s="1" customFormat="1" ht="24.95" customHeight="1" thickBot="1" x14ac:dyDescent="0.3">
      <c r="A59" s="18"/>
      <c r="B59" s="19"/>
      <c r="C59" s="44" t="s">
        <v>61</v>
      </c>
      <c r="D59" s="60" t="s">
        <v>27</v>
      </c>
      <c r="E59" s="57">
        <v>195.84</v>
      </c>
      <c r="F59" s="55">
        <v>345000</v>
      </c>
      <c r="G59" s="57">
        <v>195.84</v>
      </c>
      <c r="H59" s="76">
        <f t="shared" si="7"/>
        <v>215.42400000000004</v>
      </c>
      <c r="I59" s="92">
        <f t="shared" si="8"/>
        <v>25850.880000000005</v>
      </c>
    </row>
    <row r="60" spans="1:9" s="1" customFormat="1" ht="24.95" customHeight="1" thickBot="1" x14ac:dyDescent="0.3">
      <c r="A60" s="12"/>
      <c r="B60" s="13"/>
      <c r="C60" s="41" t="s">
        <v>62</v>
      </c>
      <c r="D60" s="56" t="s">
        <v>27</v>
      </c>
      <c r="E60" s="57">
        <v>261.12</v>
      </c>
      <c r="F60" s="55">
        <v>24023</v>
      </c>
      <c r="G60" s="57">
        <v>261.12</v>
      </c>
      <c r="H60" s="76">
        <f t="shared" si="7"/>
        <v>287.23200000000003</v>
      </c>
      <c r="I60" s="92">
        <f t="shared" si="8"/>
        <v>34467.840000000004</v>
      </c>
    </row>
    <row r="61" spans="1:9" s="1" customFormat="1" ht="24.95" customHeight="1" thickBot="1" x14ac:dyDescent="0.3">
      <c r="A61" s="12"/>
      <c r="B61" s="13"/>
      <c r="C61" s="41" t="s">
        <v>63</v>
      </c>
      <c r="D61" s="56" t="s">
        <v>27</v>
      </c>
      <c r="E61" s="57">
        <v>456.96</v>
      </c>
      <c r="F61" s="55">
        <v>42040</v>
      </c>
      <c r="G61" s="57">
        <v>456.96</v>
      </c>
      <c r="H61" s="76">
        <f t="shared" si="7"/>
        <v>502.65600000000001</v>
      </c>
      <c r="I61" s="92">
        <f t="shared" si="8"/>
        <v>60318.720000000001</v>
      </c>
    </row>
    <row r="62" spans="1:9" s="1" customFormat="1" ht="24.95" customHeight="1" thickBot="1" x14ac:dyDescent="0.3">
      <c r="A62" s="12"/>
      <c r="B62" s="13"/>
      <c r="C62" s="41" t="s">
        <v>64</v>
      </c>
      <c r="D62" s="56" t="s">
        <v>27</v>
      </c>
      <c r="E62" s="57">
        <v>913.92</v>
      </c>
      <c r="F62" s="55">
        <v>84081</v>
      </c>
      <c r="G62" s="57">
        <v>913.92</v>
      </c>
      <c r="H62" s="76">
        <f t="shared" si="7"/>
        <v>1005.312</v>
      </c>
      <c r="I62" s="92">
        <f t="shared" si="8"/>
        <v>120637.44</v>
      </c>
    </row>
    <row r="63" spans="1:9" s="1" customFormat="1" ht="24.95" customHeight="1" thickBot="1" x14ac:dyDescent="0.3">
      <c r="A63" s="12"/>
      <c r="B63" s="13"/>
      <c r="C63" s="41" t="s">
        <v>65</v>
      </c>
      <c r="D63" s="56" t="s">
        <v>27</v>
      </c>
      <c r="E63" s="57">
        <v>114.24</v>
      </c>
      <c r="F63" s="55">
        <v>10510</v>
      </c>
      <c r="G63" s="57">
        <v>114.24</v>
      </c>
      <c r="H63" s="76">
        <f t="shared" si="7"/>
        <v>125.664</v>
      </c>
      <c r="I63" s="92">
        <f t="shared" si="8"/>
        <v>15079.68</v>
      </c>
    </row>
    <row r="64" spans="1:9" s="1" customFormat="1" ht="24.95" customHeight="1" thickBot="1" x14ac:dyDescent="0.3">
      <c r="A64" s="12"/>
      <c r="B64" s="13"/>
      <c r="C64" s="41" t="s">
        <v>66</v>
      </c>
      <c r="D64" s="56" t="s">
        <v>27</v>
      </c>
      <c r="E64" s="57">
        <v>228.48</v>
      </c>
      <c r="F64" s="55">
        <v>21020</v>
      </c>
      <c r="G64" s="57">
        <v>228.48</v>
      </c>
      <c r="H64" s="76">
        <f t="shared" si="7"/>
        <v>251.328</v>
      </c>
      <c r="I64" s="92">
        <f t="shared" si="8"/>
        <v>30159.360000000001</v>
      </c>
    </row>
    <row r="65" spans="1:9" s="1" customFormat="1" ht="24.95" customHeight="1" thickBot="1" x14ac:dyDescent="0.3">
      <c r="A65" s="12"/>
      <c r="B65" s="13"/>
      <c r="C65" s="41" t="s">
        <v>67</v>
      </c>
      <c r="D65" s="56" t="s">
        <v>27</v>
      </c>
      <c r="E65" s="57">
        <v>163.19999999999999</v>
      </c>
      <c r="F65" s="55">
        <v>15014</v>
      </c>
      <c r="G65" s="57">
        <v>163.19999999999999</v>
      </c>
      <c r="H65" s="76">
        <f t="shared" si="7"/>
        <v>179.52</v>
      </c>
      <c r="I65" s="92">
        <f t="shared" si="8"/>
        <v>21542.400000000001</v>
      </c>
    </row>
    <row r="66" spans="1:9" s="1" customFormat="1" ht="24.95" customHeight="1" thickBot="1" x14ac:dyDescent="0.3">
      <c r="A66" s="12"/>
      <c r="B66" s="13"/>
      <c r="C66" s="41" t="s">
        <v>68</v>
      </c>
      <c r="D66" s="56" t="s">
        <v>27</v>
      </c>
      <c r="E66" s="57">
        <v>166.96</v>
      </c>
      <c r="F66" s="55">
        <v>15360</v>
      </c>
      <c r="G66" s="57">
        <v>166.96</v>
      </c>
      <c r="H66" s="76">
        <f t="shared" si="7"/>
        <v>183.65600000000003</v>
      </c>
      <c r="I66" s="92">
        <f t="shared" si="8"/>
        <v>22038.720000000005</v>
      </c>
    </row>
    <row r="67" spans="1:9" s="1" customFormat="1" ht="24.95" customHeight="1" thickBot="1" x14ac:dyDescent="0.3">
      <c r="A67" s="12" t="s">
        <v>69</v>
      </c>
      <c r="B67" s="13"/>
      <c r="C67" s="40" t="s">
        <v>70</v>
      </c>
      <c r="D67" s="53"/>
      <c r="E67" s="54"/>
      <c r="F67" s="55" t="s">
        <v>19</v>
      </c>
      <c r="G67" s="54"/>
      <c r="H67" s="77"/>
      <c r="I67" s="92"/>
    </row>
    <row r="68" spans="1:9" s="1" customFormat="1" ht="24.95" customHeight="1" thickBot="1" x14ac:dyDescent="0.3">
      <c r="A68" s="12"/>
      <c r="B68" s="13"/>
      <c r="C68" s="41" t="s">
        <v>71</v>
      </c>
      <c r="D68" s="56" t="s">
        <v>72</v>
      </c>
      <c r="E68" s="57">
        <v>144</v>
      </c>
      <c r="F68" s="55">
        <v>13248</v>
      </c>
      <c r="G68" s="57">
        <v>144</v>
      </c>
      <c r="H68" s="76">
        <f t="shared" si="7"/>
        <v>158.4</v>
      </c>
      <c r="I68" s="92">
        <f t="shared" si="8"/>
        <v>19008</v>
      </c>
    </row>
    <row r="69" spans="1:9" s="1" customFormat="1" ht="24.95" customHeight="1" thickBot="1" x14ac:dyDescent="0.3">
      <c r="A69" s="12"/>
      <c r="B69" s="13"/>
      <c r="C69" s="41" t="s">
        <v>73</v>
      </c>
      <c r="D69" s="56" t="s">
        <v>72</v>
      </c>
      <c r="E69" s="57">
        <v>240</v>
      </c>
      <c r="F69" s="55">
        <v>22080</v>
      </c>
      <c r="G69" s="57">
        <v>240</v>
      </c>
      <c r="H69" s="76">
        <f t="shared" si="7"/>
        <v>264</v>
      </c>
      <c r="I69" s="92">
        <f t="shared" si="8"/>
        <v>31680</v>
      </c>
    </row>
    <row r="70" spans="1:9" s="1" customFormat="1" ht="24.95" customHeight="1" thickBot="1" x14ac:dyDescent="0.3">
      <c r="A70" s="12"/>
      <c r="B70" s="13"/>
      <c r="C70" s="41" t="s">
        <v>74</v>
      </c>
      <c r="D70" s="56" t="s">
        <v>75</v>
      </c>
      <c r="E70" s="57">
        <v>48</v>
      </c>
      <c r="F70" s="55">
        <v>920</v>
      </c>
      <c r="G70" s="57">
        <v>48</v>
      </c>
      <c r="H70" s="76">
        <f t="shared" si="7"/>
        <v>52.800000000000004</v>
      </c>
      <c r="I70" s="92">
        <f t="shared" si="8"/>
        <v>6336.0000000000009</v>
      </c>
    </row>
    <row r="71" spans="1:9" s="1" customFormat="1" ht="24.95" customHeight="1" thickBot="1" x14ac:dyDescent="0.3">
      <c r="A71" s="12"/>
      <c r="B71" s="13"/>
      <c r="C71" s="41" t="s">
        <v>76</v>
      </c>
      <c r="D71" s="56" t="s">
        <v>75</v>
      </c>
      <c r="E71" s="57">
        <v>48</v>
      </c>
      <c r="F71" s="55">
        <v>920</v>
      </c>
      <c r="G71" s="57">
        <v>48</v>
      </c>
      <c r="H71" s="76">
        <f t="shared" si="7"/>
        <v>52.800000000000004</v>
      </c>
      <c r="I71" s="92">
        <f t="shared" si="8"/>
        <v>6336.0000000000009</v>
      </c>
    </row>
    <row r="72" spans="1:9" s="1" customFormat="1" ht="24.95" customHeight="1" thickBot="1" x14ac:dyDescent="0.3">
      <c r="A72" s="12"/>
      <c r="B72" s="13"/>
      <c r="C72" s="41" t="s">
        <v>77</v>
      </c>
      <c r="D72" s="56" t="s">
        <v>75</v>
      </c>
      <c r="E72" s="57">
        <v>24</v>
      </c>
      <c r="F72" s="55">
        <v>920</v>
      </c>
      <c r="G72" s="57">
        <v>24</v>
      </c>
      <c r="H72" s="76">
        <f t="shared" si="7"/>
        <v>26.400000000000002</v>
      </c>
      <c r="I72" s="92">
        <f t="shared" si="8"/>
        <v>3168.0000000000005</v>
      </c>
    </row>
    <row r="73" spans="1:9" s="1" customFormat="1" ht="24.95" customHeight="1" thickBot="1" x14ac:dyDescent="0.3">
      <c r="A73" s="12"/>
      <c r="B73" s="13"/>
      <c r="C73" s="41" t="s">
        <v>78</v>
      </c>
      <c r="D73" s="56" t="s">
        <v>27</v>
      </c>
      <c r="E73" s="57">
        <v>24</v>
      </c>
      <c r="F73" s="55">
        <v>920</v>
      </c>
      <c r="G73" s="57">
        <v>24</v>
      </c>
      <c r="H73" s="76">
        <f t="shared" si="7"/>
        <v>26.400000000000002</v>
      </c>
      <c r="I73" s="92">
        <f t="shared" si="8"/>
        <v>3168.0000000000005</v>
      </c>
    </row>
    <row r="74" spans="1:9" s="1" customFormat="1" ht="24.95" customHeight="1" thickBot="1" x14ac:dyDescent="0.3">
      <c r="A74" s="12"/>
      <c r="B74" s="13"/>
      <c r="C74" s="41" t="s">
        <v>79</v>
      </c>
      <c r="D74" s="56" t="s">
        <v>27</v>
      </c>
      <c r="E74" s="57">
        <v>336</v>
      </c>
      <c r="F74" s="55">
        <v>92000</v>
      </c>
      <c r="G74" s="57">
        <v>336</v>
      </c>
      <c r="H74" s="76">
        <f t="shared" si="7"/>
        <v>369.6</v>
      </c>
      <c r="I74" s="92">
        <f t="shared" si="8"/>
        <v>44352</v>
      </c>
    </row>
    <row r="75" spans="1:9" s="1" customFormat="1" ht="24.95" customHeight="1" thickBot="1" x14ac:dyDescent="0.3">
      <c r="A75" s="12"/>
      <c r="B75" s="13"/>
      <c r="C75" s="41"/>
      <c r="D75" s="56"/>
      <c r="E75" s="54"/>
      <c r="F75" s="55" t="s">
        <v>19</v>
      </c>
      <c r="G75" s="54"/>
      <c r="H75" s="77"/>
      <c r="I75" s="92"/>
    </row>
    <row r="76" spans="1:9" s="1" customFormat="1" ht="24.95" customHeight="1" thickBot="1" x14ac:dyDescent="0.3">
      <c r="A76" s="12" t="s">
        <v>80</v>
      </c>
      <c r="B76" s="13"/>
      <c r="C76" s="40" t="s">
        <v>81</v>
      </c>
      <c r="D76" s="53"/>
      <c r="E76" s="54"/>
      <c r="F76" s="55" t="s">
        <v>19</v>
      </c>
      <c r="G76" s="54"/>
      <c r="H76" s="77"/>
      <c r="I76" s="92"/>
    </row>
    <row r="77" spans="1:9" s="1" customFormat="1" ht="24.95" customHeight="1" thickBot="1" x14ac:dyDescent="0.3">
      <c r="A77" s="12"/>
      <c r="B77" s="13"/>
      <c r="C77" s="42" t="s">
        <v>82</v>
      </c>
      <c r="D77" s="53"/>
      <c r="E77" s="54"/>
      <c r="F77" s="55" t="s">
        <v>19</v>
      </c>
      <c r="G77" s="54"/>
      <c r="H77" s="77"/>
      <c r="I77" s="92"/>
    </row>
    <row r="78" spans="1:9" s="1" customFormat="1" ht="24.95" customHeight="1" thickBot="1" x14ac:dyDescent="0.3">
      <c r="A78" s="12"/>
      <c r="B78" s="13"/>
      <c r="C78" s="42" t="s">
        <v>83</v>
      </c>
      <c r="D78" s="53"/>
      <c r="E78" s="54"/>
      <c r="F78" s="55" t="s">
        <v>19</v>
      </c>
      <c r="G78" s="54"/>
      <c r="H78" s="77"/>
      <c r="I78" s="92"/>
    </row>
    <row r="79" spans="1:9" s="1" customFormat="1" ht="24.95" customHeight="1" thickBot="1" x14ac:dyDescent="0.3">
      <c r="A79" s="12"/>
      <c r="B79" s="13"/>
      <c r="C79" s="41" t="s">
        <v>84</v>
      </c>
      <c r="D79" s="56" t="s">
        <v>85</v>
      </c>
      <c r="E79" s="54"/>
      <c r="F79" s="55" t="s">
        <v>19</v>
      </c>
      <c r="G79" s="54"/>
      <c r="H79" s="77"/>
      <c r="I79" s="92"/>
    </row>
    <row r="80" spans="1:9" s="1" customFormat="1" ht="24.95" customHeight="1" thickBot="1" x14ac:dyDescent="0.3">
      <c r="A80" s="12"/>
      <c r="B80" s="13"/>
      <c r="C80" s="41"/>
      <c r="D80" s="56"/>
      <c r="E80" s="54"/>
      <c r="F80" s="55" t="s">
        <v>19</v>
      </c>
      <c r="G80" s="54"/>
      <c r="H80" s="77"/>
      <c r="I80" s="92"/>
    </row>
    <row r="81" spans="1:14" s="1" customFormat="1" ht="24.95" customHeight="1" thickBot="1" x14ac:dyDescent="0.3">
      <c r="A81" s="12"/>
      <c r="B81" s="13"/>
      <c r="C81" s="42" t="s">
        <v>86</v>
      </c>
      <c r="D81" s="56"/>
      <c r="E81" s="54"/>
      <c r="F81" s="55" t="s">
        <v>19</v>
      </c>
      <c r="G81" s="54"/>
      <c r="H81" s="77"/>
      <c r="I81" s="92"/>
    </row>
    <row r="82" spans="1:14" s="1" customFormat="1" ht="24.95" customHeight="1" thickBot="1" x14ac:dyDescent="0.3">
      <c r="A82" s="12" t="s">
        <v>87</v>
      </c>
      <c r="B82" s="13"/>
      <c r="C82" s="40" t="s">
        <v>405</v>
      </c>
      <c r="D82" s="56"/>
      <c r="E82" s="54"/>
      <c r="F82" s="55" t="s">
        <v>19</v>
      </c>
      <c r="G82" s="54"/>
      <c r="H82" s="77"/>
      <c r="I82" s="92"/>
    </row>
    <row r="83" spans="1:14" s="1" customFormat="1" ht="24.95" customHeight="1" thickBot="1" x14ac:dyDescent="0.3">
      <c r="A83" s="12"/>
      <c r="B83" s="13"/>
      <c r="C83" s="41" t="s">
        <v>88</v>
      </c>
      <c r="D83" s="56" t="s">
        <v>72</v>
      </c>
      <c r="E83" s="57">
        <v>4</v>
      </c>
      <c r="F83" s="55">
        <v>368</v>
      </c>
      <c r="G83" s="57">
        <v>4</v>
      </c>
      <c r="H83" s="76">
        <v>10</v>
      </c>
      <c r="I83" s="92">
        <f>+H83*120</f>
        <v>1200</v>
      </c>
    </row>
    <row r="84" spans="1:14" s="1" customFormat="1" ht="24.95" customHeight="1" thickBot="1" x14ac:dyDescent="0.3">
      <c r="A84" s="12"/>
      <c r="B84" s="13"/>
      <c r="C84" s="41" t="s">
        <v>89</v>
      </c>
      <c r="D84" s="56" t="s">
        <v>72</v>
      </c>
      <c r="E84" s="57">
        <v>3.2</v>
      </c>
      <c r="F84" s="55">
        <v>294</v>
      </c>
      <c r="G84" s="57">
        <v>3.2</v>
      </c>
      <c r="H84" s="76">
        <v>8</v>
      </c>
      <c r="I84" s="92">
        <f t="shared" ref="I84:I87" si="9">+H84*120</f>
        <v>960</v>
      </c>
    </row>
    <row r="85" spans="1:14" s="1" customFormat="1" ht="24.95" customHeight="1" thickBot="1" x14ac:dyDescent="0.3">
      <c r="A85" s="12"/>
      <c r="B85" s="13"/>
      <c r="C85" s="41" t="s">
        <v>90</v>
      </c>
      <c r="D85" s="56" t="s">
        <v>72</v>
      </c>
      <c r="E85" s="57">
        <v>2.4</v>
      </c>
      <c r="F85" s="55">
        <v>221</v>
      </c>
      <c r="G85" s="57">
        <v>2.4</v>
      </c>
      <c r="H85" s="76">
        <v>6</v>
      </c>
      <c r="I85" s="92">
        <f t="shared" si="9"/>
        <v>720</v>
      </c>
    </row>
    <row r="86" spans="1:14" s="1" customFormat="1" ht="24.95" customHeight="1" thickBot="1" x14ac:dyDescent="0.3">
      <c r="A86" s="12" t="s">
        <v>87</v>
      </c>
      <c r="B86" s="13"/>
      <c r="C86" s="40" t="s">
        <v>404</v>
      </c>
      <c r="D86" s="56"/>
      <c r="E86" s="57"/>
      <c r="F86" s="55"/>
      <c r="G86" s="57"/>
      <c r="H86" s="76"/>
      <c r="I86" s="92">
        <f t="shared" si="9"/>
        <v>0</v>
      </c>
    </row>
    <row r="87" spans="1:14" s="1" customFormat="1" ht="24.95" customHeight="1" thickBot="1" x14ac:dyDescent="0.3">
      <c r="A87" s="12"/>
      <c r="B87" s="13"/>
      <c r="C87" s="41" t="s">
        <v>90</v>
      </c>
      <c r="D87" s="56" t="s">
        <v>72</v>
      </c>
      <c r="E87" s="57">
        <v>2.4</v>
      </c>
      <c r="F87" s="55">
        <v>221</v>
      </c>
      <c r="G87" s="57">
        <v>2.4</v>
      </c>
      <c r="H87" s="76">
        <v>4</v>
      </c>
      <c r="I87" s="92">
        <f t="shared" si="9"/>
        <v>480</v>
      </c>
    </row>
    <row r="88" spans="1:14" s="1" customFormat="1" ht="24.95" customHeight="1" thickBot="1" x14ac:dyDescent="0.3">
      <c r="A88" s="12"/>
      <c r="B88" s="13"/>
      <c r="C88" s="41"/>
      <c r="D88" s="56"/>
      <c r="E88" s="57"/>
      <c r="F88" s="55"/>
      <c r="G88" s="57"/>
      <c r="H88" s="76"/>
      <c r="I88" s="92"/>
    </row>
    <row r="89" spans="1:14" s="1" customFormat="1" ht="24.95" customHeight="1" thickBot="1" x14ac:dyDescent="0.3">
      <c r="A89" s="12"/>
      <c r="B89" s="13"/>
      <c r="C89" s="41"/>
      <c r="D89" s="56"/>
      <c r="E89" s="54"/>
      <c r="F89" s="55" t="s">
        <v>19</v>
      </c>
      <c r="G89" s="54"/>
      <c r="H89" s="77"/>
      <c r="I89" s="92"/>
    </row>
    <row r="90" spans="1:14" s="1" customFormat="1" ht="24.95" customHeight="1" thickBot="1" x14ac:dyDescent="0.3">
      <c r="A90" s="12" t="s">
        <v>91</v>
      </c>
      <c r="B90" s="86"/>
      <c r="C90" s="87" t="s">
        <v>92</v>
      </c>
      <c r="D90" s="88"/>
      <c r="E90" s="89"/>
      <c r="F90" s="90" t="s">
        <v>19</v>
      </c>
      <c r="G90" s="89"/>
      <c r="H90" s="91"/>
      <c r="I90" s="92"/>
      <c r="L90" s="6"/>
      <c r="M90" s="6"/>
      <c r="N90" s="6"/>
    </row>
    <row r="91" spans="1:14" s="1" customFormat="1" ht="58.5" customHeight="1" thickBot="1" x14ac:dyDescent="0.3">
      <c r="A91" s="12"/>
      <c r="B91" s="86"/>
      <c r="C91" s="93" t="s">
        <v>93</v>
      </c>
      <c r="D91" s="88"/>
      <c r="E91" s="89"/>
      <c r="F91" s="94" t="s">
        <v>94</v>
      </c>
      <c r="G91" s="89"/>
      <c r="H91" s="95">
        <f t="shared" ref="H91:H105" si="10">+G91*1.1</f>
        <v>0</v>
      </c>
      <c r="I91" s="94" t="s">
        <v>94</v>
      </c>
      <c r="L91" s="274"/>
      <c r="M91" s="6"/>
      <c r="N91" s="275"/>
    </row>
    <row r="92" spans="1:14" s="1" customFormat="1" ht="33.6" customHeight="1" thickBot="1" x14ac:dyDescent="0.3">
      <c r="A92" s="12"/>
      <c r="B92" s="86"/>
      <c r="C92" s="96"/>
      <c r="D92" s="88"/>
      <c r="E92" s="89"/>
      <c r="F92" s="90"/>
      <c r="G92" s="89"/>
      <c r="H92" s="95">
        <f t="shared" si="10"/>
        <v>0</v>
      </c>
      <c r="I92" s="90"/>
      <c r="L92" s="276"/>
      <c r="M92" s="6"/>
      <c r="N92" s="276"/>
    </row>
    <row r="93" spans="1:14" s="1" customFormat="1" ht="66" customHeight="1" thickBot="1" x14ac:dyDescent="0.3">
      <c r="A93" s="12"/>
      <c r="B93" s="86"/>
      <c r="C93" s="96" t="s">
        <v>95</v>
      </c>
      <c r="D93" s="88"/>
      <c r="E93" s="89"/>
      <c r="F93" s="94" t="s">
        <v>96</v>
      </c>
      <c r="G93" s="89"/>
      <c r="H93" s="95">
        <f t="shared" si="10"/>
        <v>0</v>
      </c>
      <c r="I93" s="94" t="s">
        <v>96</v>
      </c>
      <c r="L93" s="275"/>
      <c r="M93" s="6"/>
      <c r="N93" s="275"/>
    </row>
    <row r="94" spans="1:14" s="1" customFormat="1" ht="33.6" customHeight="1" thickBot="1" x14ac:dyDescent="0.3">
      <c r="A94" s="12"/>
      <c r="B94" s="86"/>
      <c r="C94" s="96"/>
      <c r="D94" s="88"/>
      <c r="E94" s="89"/>
      <c r="F94" s="97"/>
      <c r="G94" s="89"/>
      <c r="H94" s="95">
        <f t="shared" si="10"/>
        <v>0</v>
      </c>
      <c r="I94" s="97"/>
      <c r="L94" s="277"/>
      <c r="M94" s="6"/>
      <c r="N94" s="277"/>
    </row>
    <row r="95" spans="1:14" s="1" customFormat="1" ht="33.6" customHeight="1" thickBot="1" x14ac:dyDescent="0.3">
      <c r="A95" s="12"/>
      <c r="B95" s="86"/>
      <c r="C95" s="96" t="s">
        <v>97</v>
      </c>
      <c r="D95" s="88"/>
      <c r="E95" s="89"/>
      <c r="F95" s="94" t="s">
        <v>94</v>
      </c>
      <c r="G95" s="89"/>
      <c r="H95" s="95">
        <f t="shared" si="10"/>
        <v>0</v>
      </c>
      <c r="I95" s="94" t="s">
        <v>94</v>
      </c>
      <c r="L95" s="275"/>
      <c r="M95" s="6"/>
      <c r="N95" s="275"/>
    </row>
    <row r="96" spans="1:14" s="1" customFormat="1" ht="33.6" customHeight="1" thickBot="1" x14ac:dyDescent="0.3">
      <c r="A96" s="12"/>
      <c r="B96" s="86"/>
      <c r="C96" s="96"/>
      <c r="D96" s="88"/>
      <c r="E96" s="89"/>
      <c r="F96" s="94"/>
      <c r="G96" s="89"/>
      <c r="H96" s="95">
        <f t="shared" si="10"/>
        <v>0</v>
      </c>
      <c r="I96" s="94"/>
      <c r="L96" s="275"/>
      <c r="M96" s="6"/>
      <c r="N96" s="275"/>
    </row>
    <row r="97" spans="1:14" s="1" customFormat="1" ht="33.6" customHeight="1" thickBot="1" x14ac:dyDescent="0.3">
      <c r="A97" s="12"/>
      <c r="B97" s="86"/>
      <c r="C97" s="96" t="s">
        <v>98</v>
      </c>
      <c r="D97" s="88"/>
      <c r="E97" s="89"/>
      <c r="F97" s="94" t="s">
        <v>99</v>
      </c>
      <c r="G97" s="89"/>
      <c r="H97" s="95">
        <f t="shared" si="10"/>
        <v>0</v>
      </c>
      <c r="I97" s="94" t="s">
        <v>99</v>
      </c>
      <c r="L97" s="275"/>
      <c r="M97" s="6"/>
      <c r="N97" s="275"/>
    </row>
    <row r="98" spans="1:14" s="1" customFormat="1" ht="33.6" customHeight="1" thickBot="1" x14ac:dyDescent="0.3">
      <c r="A98" s="12"/>
      <c r="B98" s="86"/>
      <c r="C98" s="96"/>
      <c r="D98" s="88"/>
      <c r="E98" s="89"/>
      <c r="F98" s="97"/>
      <c r="G98" s="89"/>
      <c r="H98" s="95">
        <f t="shared" si="10"/>
        <v>0</v>
      </c>
      <c r="I98" s="97"/>
      <c r="L98" s="277"/>
      <c r="M98" s="6"/>
      <c r="N98" s="277"/>
    </row>
    <row r="99" spans="1:14" s="1" customFormat="1" ht="33.6" customHeight="1" thickBot="1" x14ac:dyDescent="0.3">
      <c r="A99" s="8"/>
      <c r="B99" s="98"/>
      <c r="C99" s="96" t="s">
        <v>100</v>
      </c>
      <c r="D99" s="88"/>
      <c r="E99" s="89"/>
      <c r="F99" s="94" t="s">
        <v>101</v>
      </c>
      <c r="G99" s="89"/>
      <c r="H99" s="95">
        <f t="shared" si="10"/>
        <v>0</v>
      </c>
      <c r="I99" s="94" t="s">
        <v>101</v>
      </c>
      <c r="L99" s="275"/>
      <c r="M99" s="6"/>
      <c r="N99" s="275"/>
    </row>
    <row r="100" spans="1:14" s="1" customFormat="1" ht="33.6" customHeight="1" thickBot="1" x14ac:dyDescent="0.3">
      <c r="A100" s="21"/>
      <c r="B100" s="86"/>
      <c r="C100" s="96"/>
      <c r="D100" s="88"/>
      <c r="E100" s="89"/>
      <c r="F100" s="99"/>
      <c r="G100" s="89"/>
      <c r="H100" s="95">
        <f t="shared" si="10"/>
        <v>0</v>
      </c>
      <c r="I100" s="99"/>
      <c r="L100" s="278"/>
      <c r="M100" s="6"/>
      <c r="N100" s="278"/>
    </row>
    <row r="101" spans="1:14" s="1" customFormat="1" ht="33.6" customHeight="1" thickBot="1" x14ac:dyDescent="0.3">
      <c r="A101" s="12"/>
      <c r="B101" s="86"/>
      <c r="C101" s="96" t="s">
        <v>102</v>
      </c>
      <c r="D101" s="88"/>
      <c r="E101" s="89"/>
      <c r="F101" s="94" t="s">
        <v>103</v>
      </c>
      <c r="G101" s="89"/>
      <c r="H101" s="95">
        <f t="shared" si="10"/>
        <v>0</v>
      </c>
      <c r="I101" s="94" t="s">
        <v>103</v>
      </c>
      <c r="L101" s="275"/>
      <c r="M101" s="6"/>
      <c r="N101" s="275"/>
    </row>
    <row r="102" spans="1:14" s="1" customFormat="1" ht="33.6" customHeight="1" thickBot="1" x14ac:dyDescent="0.3">
      <c r="A102" s="12"/>
      <c r="B102" s="86"/>
      <c r="C102" s="96"/>
      <c r="D102" s="88"/>
      <c r="E102" s="89"/>
      <c r="F102" s="99"/>
      <c r="G102" s="89"/>
      <c r="H102" s="95">
        <f t="shared" si="10"/>
        <v>0</v>
      </c>
      <c r="I102" s="99"/>
      <c r="L102" s="278"/>
      <c r="M102" s="6"/>
      <c r="N102" s="278"/>
    </row>
    <row r="103" spans="1:14" s="1" customFormat="1" ht="33.6" customHeight="1" thickBot="1" x14ac:dyDescent="0.3">
      <c r="A103" s="12"/>
      <c r="B103" s="86"/>
      <c r="C103" s="96" t="s">
        <v>104</v>
      </c>
      <c r="D103" s="88"/>
      <c r="E103" s="89"/>
      <c r="F103" s="94" t="s">
        <v>105</v>
      </c>
      <c r="G103" s="89"/>
      <c r="H103" s="95">
        <f t="shared" si="10"/>
        <v>0</v>
      </c>
      <c r="I103" s="94" t="s">
        <v>105</v>
      </c>
      <c r="L103" s="275"/>
      <c r="M103" s="6"/>
      <c r="N103" s="275"/>
    </row>
    <row r="104" spans="1:14" s="1" customFormat="1" ht="33.6" customHeight="1" thickBot="1" x14ac:dyDescent="0.3">
      <c r="A104" s="12"/>
      <c r="B104" s="86"/>
      <c r="C104" s="96"/>
      <c r="D104" s="88"/>
      <c r="E104" s="89"/>
      <c r="F104" s="94"/>
      <c r="G104" s="89"/>
      <c r="H104" s="95">
        <f t="shared" si="10"/>
        <v>0</v>
      </c>
      <c r="I104" s="94"/>
      <c r="L104" s="275"/>
      <c r="M104" s="6"/>
      <c r="N104" s="275"/>
    </row>
    <row r="105" spans="1:14" s="1" customFormat="1" ht="33.6" customHeight="1" thickBot="1" x14ac:dyDescent="0.3">
      <c r="A105" s="12"/>
      <c r="B105" s="86"/>
      <c r="C105" s="96" t="s">
        <v>106</v>
      </c>
      <c r="D105" s="88"/>
      <c r="E105" s="89"/>
      <c r="F105" s="94" t="s">
        <v>107</v>
      </c>
      <c r="G105" s="89"/>
      <c r="H105" s="95">
        <f t="shared" si="10"/>
        <v>0</v>
      </c>
      <c r="I105" s="94" t="s">
        <v>107</v>
      </c>
      <c r="L105" s="275"/>
      <c r="M105" s="6"/>
      <c r="N105" s="275"/>
    </row>
    <row r="106" spans="1:14" s="1" customFormat="1" ht="24.95" customHeight="1" thickBot="1" x14ac:dyDescent="0.3">
      <c r="A106" s="12"/>
      <c r="B106" s="13"/>
      <c r="C106" s="41"/>
      <c r="D106" s="56"/>
      <c r="E106" s="54"/>
      <c r="F106" s="55" t="s">
        <v>19</v>
      </c>
      <c r="G106" s="54"/>
      <c r="H106" s="77"/>
      <c r="I106" s="92"/>
      <c r="L106" s="6"/>
      <c r="M106" s="6"/>
      <c r="N106" s="6"/>
    </row>
    <row r="107" spans="1:14" s="1" customFormat="1" ht="24.95" customHeight="1" thickBot="1" x14ac:dyDescent="0.3">
      <c r="A107" s="12" t="s">
        <v>108</v>
      </c>
      <c r="B107" s="13"/>
      <c r="C107" s="40" t="s">
        <v>109</v>
      </c>
      <c r="D107" s="56"/>
      <c r="E107" s="54"/>
      <c r="F107" s="55" t="s">
        <v>19</v>
      </c>
      <c r="G107" s="54"/>
      <c r="H107" s="77"/>
      <c r="I107" s="92"/>
      <c r="L107" s="6"/>
      <c r="M107" s="6"/>
      <c r="N107" s="6"/>
    </row>
    <row r="108" spans="1:14" s="1" customFormat="1" ht="24.95" customHeight="1" thickBot="1" x14ac:dyDescent="0.3">
      <c r="A108" s="12"/>
      <c r="B108" s="13"/>
      <c r="C108" s="41" t="s">
        <v>110</v>
      </c>
      <c r="D108" s="56" t="s">
        <v>111</v>
      </c>
      <c r="E108" s="57">
        <v>28.8</v>
      </c>
      <c r="F108" s="55">
        <v>2650</v>
      </c>
      <c r="G108" s="57">
        <v>28.8</v>
      </c>
      <c r="H108" s="76">
        <f t="shared" ref="H108:H109" si="11">+G108*1.1</f>
        <v>31.680000000000003</v>
      </c>
      <c r="I108" s="92">
        <f t="shared" ref="I108:I109" si="12">+H108*120</f>
        <v>3801.6000000000004</v>
      </c>
      <c r="L108" s="6"/>
      <c r="M108" s="6"/>
      <c r="N108" s="6"/>
    </row>
    <row r="109" spans="1:14" s="1" customFormat="1" ht="24.95" customHeight="1" thickBot="1" x14ac:dyDescent="0.3">
      <c r="A109" s="12"/>
      <c r="B109" s="13"/>
      <c r="C109" s="41" t="s">
        <v>112</v>
      </c>
      <c r="D109" s="56" t="s">
        <v>111</v>
      </c>
      <c r="E109" s="57">
        <v>28.8</v>
      </c>
      <c r="F109" s="55">
        <v>2650</v>
      </c>
      <c r="G109" s="57">
        <v>28.8</v>
      </c>
      <c r="H109" s="76">
        <f t="shared" si="11"/>
        <v>31.680000000000003</v>
      </c>
      <c r="I109" s="92">
        <f t="shared" si="12"/>
        <v>3801.6000000000004</v>
      </c>
      <c r="L109" s="6"/>
      <c r="M109" s="6"/>
      <c r="N109" s="6"/>
    </row>
    <row r="110" spans="1:14" s="1" customFormat="1" ht="24.95" customHeight="1" thickBot="1" x14ac:dyDescent="0.3">
      <c r="A110" s="12" t="s">
        <v>113</v>
      </c>
      <c r="B110" s="13"/>
      <c r="C110" s="40" t="s">
        <v>114</v>
      </c>
      <c r="D110" s="56"/>
      <c r="E110" s="54"/>
      <c r="F110" s="55" t="s">
        <v>19</v>
      </c>
      <c r="G110" s="54"/>
      <c r="H110" s="77"/>
      <c r="I110" s="92"/>
      <c r="L110" s="6"/>
      <c r="M110" s="6"/>
      <c r="N110" s="6"/>
    </row>
    <row r="111" spans="1:14" s="1" customFormat="1" ht="24.95" customHeight="1" thickBot="1" x14ac:dyDescent="0.3">
      <c r="A111" s="12"/>
      <c r="B111" s="13"/>
      <c r="C111" s="42"/>
      <c r="D111" s="56"/>
      <c r="E111" s="54"/>
      <c r="F111" s="55" t="s">
        <v>19</v>
      </c>
      <c r="G111" s="54"/>
      <c r="H111" s="77"/>
      <c r="I111" s="92"/>
      <c r="L111" s="6"/>
      <c r="M111" s="6"/>
      <c r="N111" s="6"/>
    </row>
    <row r="112" spans="1:14" s="1" customFormat="1" ht="24.95" customHeight="1" thickBot="1" x14ac:dyDescent="0.3">
      <c r="A112" s="12" t="s">
        <v>115</v>
      </c>
      <c r="B112" s="13"/>
      <c r="C112" s="87" t="s">
        <v>116</v>
      </c>
      <c r="D112" s="88"/>
      <c r="E112" s="89"/>
      <c r="F112" s="90" t="s">
        <v>19</v>
      </c>
      <c r="G112" s="89"/>
      <c r="H112" s="91"/>
      <c r="I112" s="92"/>
      <c r="L112" s="6"/>
      <c r="M112" s="6"/>
      <c r="N112" s="6"/>
    </row>
    <row r="113" spans="1:14" s="1" customFormat="1" ht="24.95" customHeight="1" thickBot="1" x14ac:dyDescent="0.3">
      <c r="A113" s="12"/>
      <c r="B113" s="13"/>
      <c r="C113" s="96" t="s">
        <v>117</v>
      </c>
      <c r="D113" s="88" t="s">
        <v>118</v>
      </c>
      <c r="E113" s="243">
        <v>2</v>
      </c>
      <c r="F113" s="90">
        <v>184</v>
      </c>
      <c r="G113" s="243">
        <v>2</v>
      </c>
      <c r="H113" s="95">
        <f>+I113/120</f>
        <v>2.5</v>
      </c>
      <c r="I113" s="92">
        <v>300</v>
      </c>
      <c r="L113" s="6"/>
      <c r="M113" s="6"/>
      <c r="N113" s="6"/>
    </row>
    <row r="114" spans="1:14" s="1" customFormat="1" ht="24.95" customHeight="1" thickBot="1" x14ac:dyDescent="0.3">
      <c r="A114" s="12"/>
      <c r="B114" s="13"/>
      <c r="C114" s="93"/>
      <c r="D114" s="88"/>
      <c r="E114" s="89"/>
      <c r="F114" s="90" t="s">
        <v>19</v>
      </c>
      <c r="G114" s="89"/>
      <c r="H114" s="91"/>
      <c r="I114" s="92"/>
      <c r="L114" s="6"/>
      <c r="M114" s="6"/>
      <c r="N114" s="6"/>
    </row>
    <row r="115" spans="1:14" s="1" customFormat="1" ht="24.95" customHeight="1" thickBot="1" x14ac:dyDescent="0.3">
      <c r="A115" s="12"/>
      <c r="B115" s="13"/>
      <c r="C115" s="87" t="s">
        <v>119</v>
      </c>
      <c r="D115" s="88"/>
      <c r="E115" s="89"/>
      <c r="F115" s="90" t="s">
        <v>19</v>
      </c>
      <c r="G115" s="89"/>
      <c r="H115" s="91"/>
      <c r="I115" s="92"/>
      <c r="L115" s="6"/>
      <c r="M115" s="6"/>
      <c r="N115" s="6"/>
    </row>
    <row r="116" spans="1:14" s="1" customFormat="1" ht="24.95" customHeight="1" thickBot="1" x14ac:dyDescent="0.3">
      <c r="A116" s="12"/>
      <c r="B116" s="13"/>
      <c r="C116" s="96" t="s">
        <v>120</v>
      </c>
      <c r="D116" s="88" t="s">
        <v>118</v>
      </c>
      <c r="E116" s="243">
        <v>1</v>
      </c>
      <c r="F116" s="90">
        <v>92</v>
      </c>
      <c r="G116" s="243">
        <v>1</v>
      </c>
      <c r="H116" s="95">
        <f>+I116/120</f>
        <v>2.0833333333333335</v>
      </c>
      <c r="I116" s="92">
        <v>250</v>
      </c>
      <c r="L116" s="6"/>
      <c r="M116" s="6"/>
      <c r="N116" s="6"/>
    </row>
    <row r="117" spans="1:14" s="1" customFormat="1" ht="24.95" customHeight="1" thickBot="1" x14ac:dyDescent="0.3">
      <c r="A117" s="12"/>
      <c r="B117" s="13"/>
      <c r="C117" s="96" t="s">
        <v>121</v>
      </c>
      <c r="D117" s="88"/>
      <c r="E117" s="89"/>
      <c r="F117" s="90" t="s">
        <v>19</v>
      </c>
      <c r="G117" s="89"/>
      <c r="H117" s="91"/>
      <c r="I117" s="92"/>
      <c r="L117" s="6"/>
      <c r="M117" s="6"/>
      <c r="N117" s="6"/>
    </row>
    <row r="118" spans="1:14" s="1" customFormat="1" ht="24.95" customHeight="1" thickBot="1" x14ac:dyDescent="0.3">
      <c r="A118" s="12"/>
      <c r="B118" s="13"/>
      <c r="C118" s="96" t="s">
        <v>122</v>
      </c>
      <c r="D118" s="88"/>
      <c r="E118" s="89"/>
      <c r="F118" s="90" t="s">
        <v>19</v>
      </c>
      <c r="G118" s="89"/>
      <c r="H118" s="91"/>
      <c r="I118" s="92"/>
      <c r="L118" s="6"/>
      <c r="M118" s="6"/>
      <c r="N118" s="6"/>
    </row>
    <row r="119" spans="1:14" s="1" customFormat="1" ht="24.95" customHeight="1" thickBot="1" x14ac:dyDescent="0.3">
      <c r="A119" s="12"/>
      <c r="B119" s="13"/>
      <c r="C119" s="42"/>
      <c r="D119" s="56"/>
      <c r="E119" s="54"/>
      <c r="F119" s="55" t="s">
        <v>19</v>
      </c>
      <c r="G119" s="54"/>
      <c r="H119" s="77"/>
      <c r="I119" s="92"/>
      <c r="L119" s="6"/>
      <c r="M119" s="6"/>
      <c r="N119" s="6"/>
    </row>
    <row r="120" spans="1:14" s="1" customFormat="1" ht="24.95" customHeight="1" thickBot="1" x14ac:dyDescent="0.3">
      <c r="A120" s="12"/>
      <c r="B120" s="13"/>
      <c r="C120" s="41"/>
      <c r="D120" s="56"/>
      <c r="E120" s="54"/>
      <c r="F120" s="55" t="s">
        <v>19</v>
      </c>
      <c r="G120" s="54"/>
      <c r="H120" s="77"/>
      <c r="I120" s="92"/>
      <c r="L120" s="6"/>
      <c r="M120" s="6"/>
      <c r="N120" s="6"/>
    </row>
    <row r="121" spans="1:14" s="1" customFormat="1" ht="24.95" customHeight="1" thickBot="1" x14ac:dyDescent="0.3">
      <c r="A121" s="12"/>
      <c r="B121" s="13"/>
      <c r="C121" s="41"/>
      <c r="D121" s="56"/>
      <c r="E121" s="54"/>
      <c r="F121" s="55" t="s">
        <v>19</v>
      </c>
      <c r="G121" s="54"/>
      <c r="H121" s="77"/>
      <c r="I121" s="92"/>
      <c r="L121" s="6"/>
      <c r="M121" s="6"/>
      <c r="N121" s="6"/>
    </row>
    <row r="122" spans="1:14" s="1" customFormat="1" ht="24.95" customHeight="1" thickBot="1" x14ac:dyDescent="0.3">
      <c r="A122" s="12" t="s">
        <v>29</v>
      </c>
      <c r="B122" s="13"/>
      <c r="C122" s="42" t="s">
        <v>123</v>
      </c>
      <c r="D122" s="56"/>
      <c r="E122" s="54"/>
      <c r="F122" s="55" t="s">
        <v>19</v>
      </c>
      <c r="G122" s="54"/>
      <c r="H122" s="77"/>
      <c r="I122" s="92"/>
      <c r="L122" s="6"/>
      <c r="M122" s="6"/>
      <c r="N122" s="6"/>
    </row>
    <row r="123" spans="1:14" s="1" customFormat="1" ht="24.95" customHeight="1" thickBot="1" x14ac:dyDescent="0.3">
      <c r="A123" s="12"/>
      <c r="B123" s="13"/>
      <c r="C123" s="41"/>
      <c r="D123" s="56"/>
      <c r="E123" s="54"/>
      <c r="F123" s="55" t="s">
        <v>19</v>
      </c>
      <c r="G123" s="54"/>
      <c r="H123" s="77"/>
      <c r="I123" s="92"/>
      <c r="L123" s="6"/>
      <c r="M123" s="6"/>
      <c r="N123" s="6"/>
    </row>
    <row r="124" spans="1:14" s="1" customFormat="1" ht="24.95" customHeight="1" thickBot="1" x14ac:dyDescent="0.3">
      <c r="A124" s="12"/>
      <c r="B124" s="13"/>
      <c r="C124" s="41" t="s">
        <v>124</v>
      </c>
      <c r="D124" s="56" t="s">
        <v>111</v>
      </c>
      <c r="E124" s="57">
        <v>10</v>
      </c>
      <c r="F124" s="55">
        <v>920</v>
      </c>
      <c r="G124" s="57">
        <v>10</v>
      </c>
      <c r="H124" s="76">
        <f t="shared" ref="H124:H127" si="13">+G124*1.1</f>
        <v>11</v>
      </c>
      <c r="I124" s="92">
        <f t="shared" ref="I124:I127" si="14">+H124*120</f>
        <v>1320</v>
      </c>
      <c r="L124" s="6"/>
      <c r="M124" s="6"/>
      <c r="N124" s="6"/>
    </row>
    <row r="125" spans="1:14" s="1" customFormat="1" ht="24.95" customHeight="1" thickBot="1" x14ac:dyDescent="0.3">
      <c r="A125" s="12"/>
      <c r="B125" s="13"/>
      <c r="C125" s="41" t="s">
        <v>125</v>
      </c>
      <c r="D125" s="56" t="s">
        <v>111</v>
      </c>
      <c r="E125" s="57">
        <v>12</v>
      </c>
      <c r="F125" s="55">
        <v>1104</v>
      </c>
      <c r="G125" s="57">
        <v>12</v>
      </c>
      <c r="H125" s="76">
        <f t="shared" si="13"/>
        <v>13.200000000000001</v>
      </c>
      <c r="I125" s="92">
        <f t="shared" si="14"/>
        <v>1584.0000000000002</v>
      </c>
      <c r="L125" s="6"/>
      <c r="M125" s="6"/>
      <c r="N125" s="6"/>
    </row>
    <row r="126" spans="1:14" s="1" customFormat="1" ht="24.95" customHeight="1" thickBot="1" x14ac:dyDescent="0.3">
      <c r="A126" s="12"/>
      <c r="B126" s="13"/>
      <c r="C126" s="41" t="s">
        <v>126</v>
      </c>
      <c r="D126" s="56" t="s">
        <v>111</v>
      </c>
      <c r="E126" s="57">
        <v>20</v>
      </c>
      <c r="F126" s="55">
        <v>1840</v>
      </c>
      <c r="G126" s="57">
        <v>20</v>
      </c>
      <c r="H126" s="76">
        <f t="shared" si="13"/>
        <v>22</v>
      </c>
      <c r="I126" s="92">
        <f t="shared" si="14"/>
        <v>2640</v>
      </c>
      <c r="L126" s="6"/>
      <c r="M126" s="6"/>
      <c r="N126" s="6"/>
    </row>
    <row r="127" spans="1:14" s="1" customFormat="1" ht="24.95" customHeight="1" thickBot="1" x14ac:dyDescent="0.3">
      <c r="A127" s="12"/>
      <c r="B127" s="13"/>
      <c r="C127" s="41" t="s">
        <v>127</v>
      </c>
      <c r="D127" s="56" t="s">
        <v>111</v>
      </c>
      <c r="E127" s="57">
        <v>40</v>
      </c>
      <c r="F127" s="55">
        <v>3680</v>
      </c>
      <c r="G127" s="57">
        <v>40</v>
      </c>
      <c r="H127" s="76">
        <f t="shared" si="13"/>
        <v>44</v>
      </c>
      <c r="I127" s="92">
        <f t="shared" si="14"/>
        <v>5280</v>
      </c>
      <c r="L127" s="6"/>
      <c r="M127" s="6"/>
      <c r="N127" s="6"/>
    </row>
    <row r="128" spans="1:14" s="1" customFormat="1" ht="24.95" customHeight="1" thickBot="1" x14ac:dyDescent="0.3">
      <c r="A128" s="12"/>
      <c r="B128" s="13"/>
      <c r="C128" s="47"/>
      <c r="D128" s="62"/>
      <c r="E128" s="57" t="s">
        <v>31</v>
      </c>
      <c r="F128" s="55" t="s">
        <v>19</v>
      </c>
      <c r="G128" s="57" t="s">
        <v>31</v>
      </c>
      <c r="H128" s="76"/>
      <c r="I128" s="92"/>
      <c r="L128" s="6"/>
      <c r="M128" s="6"/>
      <c r="N128" s="6"/>
    </row>
    <row r="129" spans="1:14" s="1" customFormat="1" ht="24.95" customHeight="1" thickBot="1" x14ac:dyDescent="0.3">
      <c r="A129" s="12"/>
      <c r="B129" s="13"/>
      <c r="C129" s="41"/>
      <c r="D129" s="56"/>
      <c r="E129" s="54"/>
      <c r="F129" s="55" t="s">
        <v>19</v>
      </c>
      <c r="G129" s="54"/>
      <c r="H129" s="77"/>
      <c r="I129" s="92"/>
      <c r="L129" s="6"/>
      <c r="M129" s="6"/>
      <c r="N129" s="6"/>
    </row>
    <row r="130" spans="1:14" s="1" customFormat="1" ht="24.95" customHeight="1" thickBot="1" x14ac:dyDescent="0.3">
      <c r="A130" s="12"/>
      <c r="B130" s="13"/>
      <c r="C130" s="40" t="s">
        <v>128</v>
      </c>
      <c r="D130" s="56"/>
      <c r="E130" s="54"/>
      <c r="F130" s="55" t="s">
        <v>19</v>
      </c>
      <c r="G130" s="54"/>
      <c r="H130" s="77"/>
      <c r="I130" s="92"/>
      <c r="L130" s="6"/>
      <c r="M130" s="6"/>
      <c r="N130" s="6"/>
    </row>
    <row r="131" spans="1:14" s="1" customFormat="1" ht="24.95" customHeight="1" thickBot="1" x14ac:dyDescent="0.3">
      <c r="A131" s="12"/>
      <c r="B131" s="13"/>
      <c r="C131" s="41"/>
      <c r="D131" s="56"/>
      <c r="E131" s="54"/>
      <c r="F131" s="55" t="s">
        <v>19</v>
      </c>
      <c r="G131" s="54"/>
      <c r="H131" s="77"/>
      <c r="I131" s="92"/>
      <c r="L131" s="6"/>
      <c r="M131" s="6"/>
      <c r="N131" s="6"/>
    </row>
    <row r="132" spans="1:14" s="1" customFormat="1" ht="24.95" customHeight="1" thickBot="1" x14ac:dyDescent="0.3">
      <c r="A132" s="12"/>
      <c r="B132" s="13"/>
      <c r="C132" s="41" t="s">
        <v>129</v>
      </c>
      <c r="D132" s="56"/>
      <c r="E132" s="54"/>
      <c r="F132" s="63" t="s">
        <v>130</v>
      </c>
      <c r="G132" s="54"/>
      <c r="H132" s="77"/>
      <c r="I132" s="269" t="s">
        <v>130</v>
      </c>
      <c r="L132" s="6"/>
      <c r="M132" s="6"/>
      <c r="N132" s="6"/>
    </row>
    <row r="133" spans="1:14" s="1" customFormat="1" ht="24.95" customHeight="1" thickBot="1" x14ac:dyDescent="0.3">
      <c r="A133" s="12"/>
      <c r="B133" s="13"/>
      <c r="C133" s="41" t="s">
        <v>131</v>
      </c>
      <c r="D133" s="56"/>
      <c r="E133" s="54"/>
      <c r="F133" s="63" t="s">
        <v>132</v>
      </c>
      <c r="G133" s="54"/>
      <c r="H133" s="77"/>
      <c r="I133" s="269" t="s">
        <v>132</v>
      </c>
      <c r="L133" s="6"/>
      <c r="M133" s="6"/>
      <c r="N133" s="6"/>
    </row>
    <row r="134" spans="1:14" s="1" customFormat="1" ht="24.95" customHeight="1" thickBot="1" x14ac:dyDescent="0.3">
      <c r="A134" s="12"/>
      <c r="B134" s="13"/>
      <c r="C134" s="41" t="s">
        <v>133</v>
      </c>
      <c r="D134" s="56"/>
      <c r="E134" s="57">
        <v>5</v>
      </c>
      <c r="F134" s="55">
        <v>460</v>
      </c>
      <c r="G134" s="57">
        <v>5</v>
      </c>
      <c r="H134" s="76">
        <f t="shared" ref="H134:H135" si="15">+G134*1.1</f>
        <v>5.5</v>
      </c>
      <c r="I134" s="92">
        <f t="shared" ref="I134:I135" si="16">+H134*120</f>
        <v>660</v>
      </c>
      <c r="L134" s="6"/>
      <c r="M134" s="6"/>
      <c r="N134" s="6"/>
    </row>
    <row r="135" spans="1:14" s="1" customFormat="1" ht="24.95" customHeight="1" thickBot="1" x14ac:dyDescent="0.3">
      <c r="A135" s="12"/>
      <c r="B135" s="13"/>
      <c r="C135" s="41" t="s">
        <v>134</v>
      </c>
      <c r="D135" s="56"/>
      <c r="E135" s="57">
        <v>10</v>
      </c>
      <c r="F135" s="55">
        <v>920</v>
      </c>
      <c r="G135" s="57">
        <v>10</v>
      </c>
      <c r="H135" s="76">
        <f t="shared" si="15"/>
        <v>11</v>
      </c>
      <c r="I135" s="92">
        <f t="shared" si="16"/>
        <v>1320</v>
      </c>
      <c r="L135" s="6"/>
      <c r="M135" s="6"/>
      <c r="N135" s="6"/>
    </row>
    <row r="136" spans="1:14" s="1" customFormat="1" ht="24.95" customHeight="1" thickBot="1" x14ac:dyDescent="0.3">
      <c r="A136" s="12"/>
      <c r="B136" s="13"/>
      <c r="C136" s="41"/>
      <c r="D136" s="56"/>
      <c r="E136" s="54"/>
      <c r="F136" s="55" t="s">
        <v>19</v>
      </c>
      <c r="G136" s="54"/>
      <c r="H136" s="77"/>
      <c r="I136" s="92"/>
      <c r="L136" s="6"/>
      <c r="M136" s="6"/>
      <c r="N136" s="6"/>
    </row>
    <row r="137" spans="1:14" s="1" customFormat="1" ht="24.95" customHeight="1" thickBot="1" x14ac:dyDescent="0.3">
      <c r="A137" s="12">
        <v>1.6</v>
      </c>
      <c r="B137" s="13"/>
      <c r="C137" s="40" t="s">
        <v>135</v>
      </c>
      <c r="D137" s="53"/>
      <c r="E137" s="54"/>
      <c r="F137" s="55" t="s">
        <v>19</v>
      </c>
      <c r="G137" s="54"/>
      <c r="H137" s="77"/>
      <c r="I137" s="92"/>
      <c r="L137" s="6"/>
      <c r="M137" s="6"/>
      <c r="N137" s="6"/>
    </row>
    <row r="138" spans="1:14" s="1" customFormat="1" ht="24.95" customHeight="1" thickBot="1" x14ac:dyDescent="0.3">
      <c r="A138" s="12"/>
      <c r="B138" s="13"/>
      <c r="C138" s="42" t="s">
        <v>136</v>
      </c>
      <c r="D138" s="56"/>
      <c r="E138" s="54"/>
      <c r="F138" s="55" t="s">
        <v>19</v>
      </c>
      <c r="G138" s="54"/>
      <c r="H138" s="77"/>
      <c r="I138" s="92"/>
      <c r="L138" s="6"/>
      <c r="M138" s="6"/>
      <c r="N138" s="6"/>
    </row>
    <row r="139" spans="1:14" s="1" customFormat="1" ht="24.95" customHeight="1" thickBot="1" x14ac:dyDescent="0.3">
      <c r="A139" s="12"/>
      <c r="B139" s="13"/>
      <c r="C139" s="42"/>
      <c r="D139" s="56"/>
      <c r="E139" s="54"/>
      <c r="F139" s="55" t="s">
        <v>19</v>
      </c>
      <c r="G139" s="54"/>
      <c r="H139" s="77"/>
      <c r="I139" s="92"/>
      <c r="L139" s="6"/>
      <c r="M139" s="6"/>
      <c r="N139" s="6"/>
    </row>
    <row r="140" spans="1:14" s="1" customFormat="1" ht="24.95" customHeight="1" thickBot="1" x14ac:dyDescent="0.3">
      <c r="A140" s="12"/>
      <c r="B140" s="13"/>
      <c r="C140" s="40" t="s">
        <v>137</v>
      </c>
      <c r="D140" s="56"/>
      <c r="E140" s="54"/>
      <c r="F140" s="55" t="s">
        <v>19</v>
      </c>
      <c r="G140" s="54"/>
      <c r="H140" s="77"/>
      <c r="I140" s="92"/>
      <c r="L140" s="6"/>
      <c r="M140" s="6"/>
      <c r="N140" s="6"/>
    </row>
    <row r="141" spans="1:14" s="1" customFormat="1" ht="24.95" customHeight="1" thickBot="1" x14ac:dyDescent="0.3">
      <c r="A141" s="12"/>
      <c r="B141" s="13"/>
      <c r="C141" s="41"/>
      <c r="D141" s="56"/>
      <c r="E141" s="54"/>
      <c r="F141" s="55" t="s">
        <v>19</v>
      </c>
      <c r="G141" s="54"/>
      <c r="H141" s="77"/>
      <c r="I141" s="92"/>
      <c r="L141" s="6"/>
      <c r="M141" s="6"/>
      <c r="N141" s="6"/>
    </row>
    <row r="142" spans="1:14" s="1" customFormat="1" ht="24.95" customHeight="1" thickBot="1" x14ac:dyDescent="0.3">
      <c r="A142" s="12"/>
      <c r="B142" s="13"/>
      <c r="C142" s="41" t="s">
        <v>138</v>
      </c>
      <c r="D142" s="56"/>
      <c r="E142" s="54"/>
      <c r="F142" s="55" t="s">
        <v>19</v>
      </c>
      <c r="G142" s="54"/>
      <c r="H142" s="77"/>
      <c r="I142" s="92"/>
      <c r="L142" s="6"/>
      <c r="M142" s="6"/>
      <c r="N142" s="6"/>
    </row>
    <row r="143" spans="1:14" s="1" customFormat="1" ht="24.95" customHeight="1" thickBot="1" x14ac:dyDescent="0.3">
      <c r="A143" s="12"/>
      <c r="B143" s="13"/>
      <c r="C143" s="41" t="s">
        <v>139</v>
      </c>
      <c r="D143" s="56"/>
      <c r="E143" s="54"/>
      <c r="F143" s="55" t="s">
        <v>19</v>
      </c>
      <c r="G143" s="54"/>
      <c r="H143" s="77"/>
      <c r="I143" s="92"/>
      <c r="L143" s="6"/>
      <c r="M143" s="6"/>
      <c r="N143" s="6"/>
    </row>
    <row r="144" spans="1:14" s="1" customFormat="1" ht="24.95" customHeight="1" thickBot="1" x14ac:dyDescent="0.3">
      <c r="A144" s="12"/>
      <c r="B144" s="13"/>
      <c r="C144" s="41" t="s">
        <v>140</v>
      </c>
      <c r="D144" s="56"/>
      <c r="E144" s="54"/>
      <c r="F144" s="55" t="s">
        <v>19</v>
      </c>
      <c r="G144" s="54"/>
      <c r="H144" s="77"/>
      <c r="I144" s="92"/>
      <c r="L144" s="6"/>
      <c r="M144" s="6"/>
      <c r="N144" s="6"/>
    </row>
    <row r="145" spans="1:14" s="1" customFormat="1" ht="24.95" customHeight="1" thickBot="1" x14ac:dyDescent="0.3">
      <c r="A145" s="12"/>
      <c r="B145" s="13"/>
      <c r="C145" s="41" t="s">
        <v>141</v>
      </c>
      <c r="D145" s="56"/>
      <c r="E145" s="54"/>
      <c r="F145" s="55" t="s">
        <v>19</v>
      </c>
      <c r="G145" s="54"/>
      <c r="H145" s="77"/>
      <c r="I145" s="92"/>
      <c r="L145" s="6"/>
      <c r="M145" s="6"/>
      <c r="N145" s="6"/>
    </row>
    <row r="146" spans="1:14" s="1" customFormat="1" ht="24.95" customHeight="1" thickBot="1" x14ac:dyDescent="0.3">
      <c r="A146" s="12"/>
      <c r="B146" s="13"/>
      <c r="C146" s="41" t="s">
        <v>142</v>
      </c>
      <c r="D146" s="56"/>
      <c r="E146" s="54"/>
      <c r="F146" s="55" t="s">
        <v>19</v>
      </c>
      <c r="G146" s="54"/>
      <c r="H146" s="77"/>
      <c r="I146" s="92"/>
      <c r="L146" s="6"/>
      <c r="M146" s="6"/>
      <c r="N146" s="6"/>
    </row>
    <row r="147" spans="1:14" s="1" customFormat="1" ht="24.95" customHeight="1" thickBot="1" x14ac:dyDescent="0.3">
      <c r="A147" s="12"/>
      <c r="B147" s="13"/>
      <c r="C147" s="41" t="s">
        <v>143</v>
      </c>
      <c r="D147" s="56"/>
      <c r="E147" s="57">
        <v>35</v>
      </c>
      <c r="F147" s="55">
        <v>3220</v>
      </c>
      <c r="G147" s="57">
        <v>35</v>
      </c>
      <c r="H147" s="76">
        <f t="shared" ref="H147" si="17">+G147*1.1</f>
        <v>38.5</v>
      </c>
      <c r="I147" s="92">
        <f t="shared" ref="I147" si="18">+H147*120</f>
        <v>4620</v>
      </c>
      <c r="L147" s="6"/>
      <c r="M147" s="6"/>
      <c r="N147" s="6"/>
    </row>
    <row r="148" spans="1:14" s="1" customFormat="1" ht="24.95" customHeight="1" thickBot="1" x14ac:dyDescent="0.3">
      <c r="A148" s="12"/>
      <c r="B148" s="13"/>
      <c r="C148" s="41"/>
      <c r="D148" s="56"/>
      <c r="E148" s="54"/>
      <c r="F148" s="55" t="s">
        <v>19</v>
      </c>
      <c r="G148" s="54"/>
      <c r="H148" s="77"/>
      <c r="I148" s="92"/>
      <c r="L148" s="6"/>
      <c r="M148" s="6"/>
      <c r="N148" s="6"/>
    </row>
    <row r="149" spans="1:14" s="1" customFormat="1" ht="24.95" customHeight="1" thickBot="1" x14ac:dyDescent="0.3">
      <c r="A149" s="12"/>
      <c r="B149" s="13"/>
      <c r="C149" s="40" t="s">
        <v>144</v>
      </c>
      <c r="D149" s="56"/>
      <c r="E149" s="54"/>
      <c r="F149" s="55" t="s">
        <v>19</v>
      </c>
      <c r="G149" s="54"/>
      <c r="H149" s="77"/>
      <c r="I149" s="92"/>
      <c r="L149" s="6"/>
      <c r="M149" s="6"/>
      <c r="N149" s="6"/>
    </row>
    <row r="150" spans="1:14" s="1" customFormat="1" ht="24.95" customHeight="1" thickBot="1" x14ac:dyDescent="0.3">
      <c r="A150" s="12"/>
      <c r="B150" s="13"/>
      <c r="C150" s="41"/>
      <c r="D150" s="56"/>
      <c r="E150" s="54"/>
      <c r="F150" s="55" t="s">
        <v>19</v>
      </c>
      <c r="G150" s="54"/>
      <c r="H150" s="77"/>
      <c r="I150" s="92"/>
      <c r="L150" s="6"/>
      <c r="M150" s="6"/>
      <c r="N150" s="6"/>
    </row>
    <row r="151" spans="1:14" s="1" customFormat="1" ht="24.95" customHeight="1" thickBot="1" x14ac:dyDescent="0.3">
      <c r="A151" s="12"/>
      <c r="B151" s="13"/>
      <c r="C151" s="41" t="s">
        <v>145</v>
      </c>
      <c r="D151" s="56"/>
      <c r="E151" s="54"/>
      <c r="F151" s="55" t="s">
        <v>19</v>
      </c>
      <c r="G151" s="54"/>
      <c r="H151" s="77"/>
      <c r="I151" s="92"/>
      <c r="L151" s="6"/>
      <c r="M151" s="6"/>
      <c r="N151" s="6"/>
    </row>
    <row r="152" spans="1:14" s="1" customFormat="1" ht="24.95" customHeight="1" thickBot="1" x14ac:dyDescent="0.3">
      <c r="A152" s="12"/>
      <c r="B152" s="13"/>
      <c r="C152" s="41" t="s">
        <v>140</v>
      </c>
      <c r="D152" s="56"/>
      <c r="E152" s="54"/>
      <c r="F152" s="55" t="s">
        <v>19</v>
      </c>
      <c r="G152" s="54"/>
      <c r="H152" s="77"/>
      <c r="I152" s="92"/>
      <c r="L152" s="6"/>
      <c r="M152" s="6"/>
      <c r="N152" s="6"/>
    </row>
    <row r="153" spans="1:14" s="1" customFormat="1" ht="24.95" customHeight="1" thickBot="1" x14ac:dyDescent="0.3">
      <c r="A153" s="12"/>
      <c r="B153" s="13"/>
      <c r="C153" s="41" t="s">
        <v>141</v>
      </c>
      <c r="D153" s="56"/>
      <c r="E153" s="54"/>
      <c r="F153" s="55" t="s">
        <v>19</v>
      </c>
      <c r="G153" s="54"/>
      <c r="H153" s="77"/>
      <c r="I153" s="92"/>
      <c r="L153" s="6"/>
      <c r="M153" s="6"/>
      <c r="N153" s="6"/>
    </row>
    <row r="154" spans="1:14" s="1" customFormat="1" ht="24.95" customHeight="1" thickBot="1" x14ac:dyDescent="0.3">
      <c r="A154" s="12"/>
      <c r="B154" s="13"/>
      <c r="C154" s="41" t="s">
        <v>142</v>
      </c>
      <c r="D154" s="56"/>
      <c r="E154" s="54"/>
      <c r="F154" s="55" t="s">
        <v>19</v>
      </c>
      <c r="G154" s="54"/>
      <c r="H154" s="77"/>
      <c r="I154" s="92"/>
      <c r="L154" s="6"/>
      <c r="M154" s="6"/>
      <c r="N154" s="6"/>
    </row>
    <row r="155" spans="1:14" s="1" customFormat="1" ht="24.95" customHeight="1" thickBot="1" x14ac:dyDescent="0.3">
      <c r="A155" s="12"/>
      <c r="B155" s="13"/>
      <c r="C155" s="41" t="s">
        <v>143</v>
      </c>
      <c r="D155" s="56"/>
      <c r="E155" s="57">
        <v>35</v>
      </c>
      <c r="F155" s="55">
        <v>3220</v>
      </c>
      <c r="G155" s="57">
        <v>35</v>
      </c>
      <c r="H155" s="76">
        <f t="shared" ref="H155" si="19">+G155*1.1</f>
        <v>38.5</v>
      </c>
      <c r="I155" s="92">
        <f t="shared" ref="I155" si="20">+H155*120</f>
        <v>4620</v>
      </c>
      <c r="L155" s="6"/>
      <c r="M155" s="6"/>
      <c r="N155" s="6"/>
    </row>
    <row r="156" spans="1:14" s="1" customFormat="1" ht="24.95" customHeight="1" thickBot="1" x14ac:dyDescent="0.3">
      <c r="A156" s="12"/>
      <c r="B156" s="13"/>
      <c r="C156" s="41"/>
      <c r="D156" s="56"/>
      <c r="E156" s="54"/>
      <c r="F156" s="55" t="s">
        <v>19</v>
      </c>
      <c r="G156" s="54"/>
      <c r="H156" s="77"/>
      <c r="I156" s="92"/>
      <c r="L156" s="6"/>
      <c r="M156" s="6"/>
      <c r="N156" s="6"/>
    </row>
    <row r="157" spans="1:14" s="1" customFormat="1" ht="24.95" customHeight="1" thickBot="1" x14ac:dyDescent="0.3">
      <c r="A157" s="12"/>
      <c r="B157" s="13"/>
      <c r="C157" s="40" t="s">
        <v>146</v>
      </c>
      <c r="D157" s="56"/>
      <c r="E157" s="54"/>
      <c r="F157" s="55" t="s">
        <v>19</v>
      </c>
      <c r="G157" s="54"/>
      <c r="H157" s="77"/>
      <c r="I157" s="92"/>
      <c r="L157" s="6"/>
      <c r="M157" s="6"/>
      <c r="N157" s="6"/>
    </row>
    <row r="158" spans="1:14" s="1" customFormat="1" ht="24.95" customHeight="1" thickBot="1" x14ac:dyDescent="0.3">
      <c r="A158" s="12"/>
      <c r="B158" s="13"/>
      <c r="C158" s="41" t="s">
        <v>145</v>
      </c>
      <c r="D158" s="56"/>
      <c r="E158" s="57">
        <v>50</v>
      </c>
      <c r="F158" s="55">
        <v>4600</v>
      </c>
      <c r="G158" s="57">
        <v>50</v>
      </c>
      <c r="H158" s="76">
        <f t="shared" ref="H158:H161" si="21">+G158*1.1</f>
        <v>55.000000000000007</v>
      </c>
      <c r="I158" s="92">
        <f t="shared" ref="I158:I161" si="22">+H158*120</f>
        <v>6600.0000000000009</v>
      </c>
      <c r="L158" s="6"/>
      <c r="M158" s="6"/>
      <c r="N158" s="6"/>
    </row>
    <row r="159" spans="1:14" s="1" customFormat="1" ht="24.95" customHeight="1" thickBot="1" x14ac:dyDescent="0.3">
      <c r="A159" s="12"/>
      <c r="B159" s="13"/>
      <c r="C159" s="41" t="s">
        <v>140</v>
      </c>
      <c r="D159" s="56"/>
      <c r="E159" s="57">
        <v>150</v>
      </c>
      <c r="F159" s="55">
        <v>13800</v>
      </c>
      <c r="G159" s="57">
        <v>150</v>
      </c>
      <c r="H159" s="76">
        <f t="shared" si="21"/>
        <v>165</v>
      </c>
      <c r="I159" s="92">
        <f t="shared" si="22"/>
        <v>19800</v>
      </c>
      <c r="L159" s="6"/>
      <c r="M159" s="6"/>
      <c r="N159" s="6"/>
    </row>
    <row r="160" spans="1:14" s="1" customFormat="1" ht="24.95" customHeight="1" thickBot="1" x14ac:dyDescent="0.3">
      <c r="A160" s="12"/>
      <c r="B160" s="13"/>
      <c r="C160" s="41" t="s">
        <v>141</v>
      </c>
      <c r="D160" s="56"/>
      <c r="E160" s="57">
        <v>500</v>
      </c>
      <c r="F160" s="55">
        <v>46000</v>
      </c>
      <c r="G160" s="57">
        <v>500</v>
      </c>
      <c r="H160" s="76">
        <f t="shared" si="21"/>
        <v>550</v>
      </c>
      <c r="I160" s="92">
        <f t="shared" si="22"/>
        <v>66000</v>
      </c>
      <c r="L160" s="6"/>
      <c r="M160" s="6"/>
      <c r="N160" s="6"/>
    </row>
    <row r="161" spans="1:14" s="1" customFormat="1" ht="24.95" customHeight="1" thickBot="1" x14ac:dyDescent="0.3">
      <c r="A161" s="12"/>
      <c r="B161" s="13"/>
      <c r="C161" s="41" t="s">
        <v>142</v>
      </c>
      <c r="D161" s="56"/>
      <c r="E161" s="59">
        <v>1000</v>
      </c>
      <c r="F161" s="55">
        <v>92000</v>
      </c>
      <c r="G161" s="59">
        <v>1000</v>
      </c>
      <c r="H161" s="76">
        <f t="shared" si="21"/>
        <v>1100</v>
      </c>
      <c r="I161" s="92">
        <f t="shared" si="22"/>
        <v>132000</v>
      </c>
      <c r="L161" s="6"/>
      <c r="M161" s="6"/>
      <c r="N161" s="6"/>
    </row>
    <row r="162" spans="1:14" s="1" customFormat="1" ht="24.95" customHeight="1" thickBot="1" x14ac:dyDescent="0.3">
      <c r="A162" s="12"/>
      <c r="B162" s="13"/>
      <c r="C162" s="41"/>
      <c r="D162" s="56"/>
      <c r="E162" s="54"/>
      <c r="F162" s="55" t="s">
        <v>19</v>
      </c>
      <c r="G162" s="54"/>
      <c r="H162" s="77"/>
      <c r="I162" s="92"/>
      <c r="L162" s="6"/>
      <c r="M162" s="6"/>
      <c r="N162" s="6"/>
    </row>
    <row r="163" spans="1:14" s="1" customFormat="1" ht="24.95" customHeight="1" thickBot="1" x14ac:dyDescent="0.3">
      <c r="A163" s="12"/>
      <c r="B163" s="13"/>
      <c r="C163" s="40" t="s">
        <v>147</v>
      </c>
      <c r="D163" s="56"/>
      <c r="E163" s="54"/>
      <c r="F163" s="55" t="s">
        <v>19</v>
      </c>
      <c r="G163" s="54"/>
      <c r="H163" s="77"/>
      <c r="I163" s="92"/>
      <c r="L163" s="6"/>
      <c r="M163" s="6"/>
      <c r="N163" s="6"/>
    </row>
    <row r="164" spans="1:14" s="1" customFormat="1" ht="24.95" customHeight="1" thickBot="1" x14ac:dyDescent="0.3">
      <c r="A164" s="12"/>
      <c r="B164" s="13"/>
      <c r="C164" s="41"/>
      <c r="D164" s="56"/>
      <c r="E164" s="54"/>
      <c r="F164" s="55" t="s">
        <v>19</v>
      </c>
      <c r="G164" s="54"/>
      <c r="H164" s="77"/>
      <c r="I164" s="92"/>
      <c r="L164" s="6"/>
      <c r="M164" s="6"/>
      <c r="N164" s="6"/>
    </row>
    <row r="165" spans="1:14" s="1" customFormat="1" ht="24.95" customHeight="1" thickBot="1" x14ac:dyDescent="0.3">
      <c r="A165" s="12"/>
      <c r="B165" s="13"/>
      <c r="C165" s="41" t="s">
        <v>148</v>
      </c>
      <c r="D165" s="56"/>
      <c r="E165" s="57">
        <v>200</v>
      </c>
      <c r="F165" s="55">
        <v>18400</v>
      </c>
      <c r="G165" s="57">
        <v>200</v>
      </c>
      <c r="H165" s="76">
        <f t="shared" ref="H165:H169" si="23">+G165*1.1</f>
        <v>220.00000000000003</v>
      </c>
      <c r="I165" s="92">
        <f t="shared" ref="I165:I169" si="24">+H165*120</f>
        <v>26400.000000000004</v>
      </c>
      <c r="L165" s="6"/>
      <c r="M165" s="6"/>
      <c r="N165" s="6"/>
    </row>
    <row r="166" spans="1:14" s="1" customFormat="1" ht="24.95" customHeight="1" thickBot="1" x14ac:dyDescent="0.3">
      <c r="A166" s="12"/>
      <c r="B166" s="13"/>
      <c r="C166" s="41" t="s">
        <v>149</v>
      </c>
      <c r="D166" s="56"/>
      <c r="E166" s="57">
        <v>200</v>
      </c>
      <c r="F166" s="55">
        <v>18400</v>
      </c>
      <c r="G166" s="57">
        <v>200</v>
      </c>
      <c r="H166" s="76">
        <f t="shared" si="23"/>
        <v>220.00000000000003</v>
      </c>
      <c r="I166" s="92">
        <f t="shared" si="24"/>
        <v>26400.000000000004</v>
      </c>
      <c r="L166" s="6"/>
      <c r="M166" s="6"/>
      <c r="N166" s="6"/>
    </row>
    <row r="167" spans="1:14" s="1" customFormat="1" ht="24.95" customHeight="1" thickBot="1" x14ac:dyDescent="0.3">
      <c r="A167" s="12"/>
      <c r="B167" s="13"/>
      <c r="C167" s="41"/>
      <c r="D167" s="56"/>
      <c r="E167" s="54"/>
      <c r="F167" s="55" t="s">
        <v>19</v>
      </c>
      <c r="G167" s="54"/>
      <c r="H167" s="77"/>
      <c r="I167" s="92"/>
      <c r="L167" s="6"/>
      <c r="M167" s="6"/>
      <c r="N167" s="6"/>
    </row>
    <row r="168" spans="1:14" s="1" customFormat="1" ht="24.95" customHeight="1" thickBot="1" x14ac:dyDescent="0.3">
      <c r="A168" s="12"/>
      <c r="B168" s="13"/>
      <c r="C168" s="41" t="s">
        <v>150</v>
      </c>
      <c r="D168" s="56"/>
      <c r="E168" s="57">
        <v>500</v>
      </c>
      <c r="F168" s="55">
        <v>46000</v>
      </c>
      <c r="G168" s="57">
        <v>500</v>
      </c>
      <c r="H168" s="76">
        <f t="shared" si="23"/>
        <v>550</v>
      </c>
      <c r="I168" s="92">
        <f t="shared" si="24"/>
        <v>66000</v>
      </c>
      <c r="L168" s="6"/>
      <c r="M168" s="6"/>
      <c r="N168" s="6"/>
    </row>
    <row r="169" spans="1:14" s="1" customFormat="1" ht="24.95" customHeight="1" thickBot="1" x14ac:dyDescent="0.3">
      <c r="A169" s="12"/>
      <c r="B169" s="13"/>
      <c r="C169" s="41" t="s">
        <v>151</v>
      </c>
      <c r="D169" s="56"/>
      <c r="E169" s="57">
        <v>500</v>
      </c>
      <c r="F169" s="55">
        <v>46000</v>
      </c>
      <c r="G169" s="57">
        <v>500</v>
      </c>
      <c r="H169" s="76">
        <f t="shared" si="23"/>
        <v>550</v>
      </c>
      <c r="I169" s="92">
        <f t="shared" si="24"/>
        <v>66000</v>
      </c>
      <c r="L169" s="6"/>
      <c r="M169" s="6"/>
      <c r="N169" s="6"/>
    </row>
    <row r="170" spans="1:14" s="1" customFormat="1" ht="24.95" customHeight="1" thickBot="1" x14ac:dyDescent="0.3">
      <c r="A170" s="12"/>
      <c r="B170" s="13"/>
      <c r="C170" s="41"/>
      <c r="D170" s="56"/>
      <c r="E170" s="54"/>
      <c r="F170" s="55" t="s">
        <v>19</v>
      </c>
      <c r="G170" s="54"/>
      <c r="H170" s="77"/>
      <c r="I170" s="92"/>
      <c r="L170" s="6"/>
      <c r="M170" s="6"/>
      <c r="N170" s="6"/>
    </row>
    <row r="171" spans="1:14" s="1" customFormat="1" ht="24.95" customHeight="1" thickBot="1" x14ac:dyDescent="0.3">
      <c r="A171" s="12"/>
      <c r="B171" s="13"/>
      <c r="C171" s="40" t="s">
        <v>152</v>
      </c>
      <c r="D171" s="56"/>
      <c r="E171" s="54"/>
      <c r="F171" s="55" t="s">
        <v>19</v>
      </c>
      <c r="G171" s="54"/>
      <c r="H171" s="77"/>
      <c r="I171" s="92"/>
      <c r="L171" s="6"/>
      <c r="M171" s="6"/>
      <c r="N171" s="6"/>
    </row>
    <row r="172" spans="1:14" s="1" customFormat="1" ht="24.95" customHeight="1" thickBot="1" x14ac:dyDescent="0.3">
      <c r="A172" s="12"/>
      <c r="B172" s="13"/>
      <c r="C172" s="42"/>
      <c r="D172" s="56"/>
      <c r="E172" s="54"/>
      <c r="F172" s="55" t="s">
        <v>19</v>
      </c>
      <c r="G172" s="54"/>
      <c r="H172" s="77"/>
      <c r="I172" s="92"/>
      <c r="L172" s="6"/>
      <c r="M172" s="6"/>
      <c r="N172" s="6"/>
    </row>
    <row r="173" spans="1:14" s="1" customFormat="1" ht="24.95" customHeight="1" thickBot="1" x14ac:dyDescent="0.3">
      <c r="A173" s="12"/>
      <c r="B173" s="13"/>
      <c r="C173" s="40" t="s">
        <v>153</v>
      </c>
      <c r="D173" s="56"/>
      <c r="E173" s="54"/>
      <c r="F173" s="55" t="s">
        <v>19</v>
      </c>
      <c r="G173" s="54"/>
      <c r="H173" s="77"/>
      <c r="I173" s="92"/>
      <c r="L173" s="6"/>
      <c r="M173" s="6"/>
      <c r="N173" s="6"/>
    </row>
    <row r="174" spans="1:14" s="1" customFormat="1" ht="24.95" customHeight="1" thickBot="1" x14ac:dyDescent="0.3">
      <c r="A174" s="12"/>
      <c r="B174" s="13"/>
      <c r="C174" s="41" t="s">
        <v>154</v>
      </c>
      <c r="D174" s="56"/>
      <c r="E174" s="57">
        <v>200</v>
      </c>
      <c r="F174" s="55">
        <v>18400</v>
      </c>
      <c r="G174" s="57">
        <v>200</v>
      </c>
      <c r="H174" s="76">
        <f t="shared" ref="H174:H175" si="25">+G174*1.1</f>
        <v>220.00000000000003</v>
      </c>
      <c r="I174" s="92">
        <f t="shared" ref="I174:I175" si="26">+H174*120</f>
        <v>26400.000000000004</v>
      </c>
      <c r="L174" s="6"/>
      <c r="M174" s="6"/>
      <c r="N174" s="6"/>
    </row>
    <row r="175" spans="1:14" s="1" customFormat="1" ht="24.95" customHeight="1" thickBot="1" x14ac:dyDescent="0.3">
      <c r="A175" s="12"/>
      <c r="B175" s="13"/>
      <c r="C175" s="41" t="s">
        <v>155</v>
      </c>
      <c r="D175" s="56"/>
      <c r="E175" s="57">
        <v>200</v>
      </c>
      <c r="F175" s="55">
        <v>18400</v>
      </c>
      <c r="G175" s="57">
        <v>200</v>
      </c>
      <c r="H175" s="76">
        <f t="shared" si="25"/>
        <v>220.00000000000003</v>
      </c>
      <c r="I175" s="92">
        <f t="shared" si="26"/>
        <v>26400.000000000004</v>
      </c>
      <c r="L175" s="6"/>
      <c r="M175" s="6"/>
      <c r="N175" s="6"/>
    </row>
    <row r="176" spans="1:14" s="1" customFormat="1" ht="24.95" customHeight="1" thickBot="1" x14ac:dyDescent="0.3">
      <c r="A176" s="12"/>
      <c r="B176" s="13"/>
      <c r="C176" s="41"/>
      <c r="D176" s="56"/>
      <c r="E176" s="54"/>
      <c r="F176" s="55" t="s">
        <v>19</v>
      </c>
      <c r="G176" s="54"/>
      <c r="H176" s="77"/>
      <c r="I176" s="92"/>
      <c r="L176" s="6"/>
      <c r="M176" s="6"/>
      <c r="N176" s="6"/>
    </row>
    <row r="177" spans="1:14" s="1" customFormat="1" ht="24.95" customHeight="1" thickBot="1" x14ac:dyDescent="0.3">
      <c r="A177" s="12"/>
      <c r="B177" s="13"/>
      <c r="C177" s="40" t="s">
        <v>156</v>
      </c>
      <c r="D177" s="56"/>
      <c r="E177" s="54"/>
      <c r="F177" s="55" t="s">
        <v>19</v>
      </c>
      <c r="G177" s="54"/>
      <c r="H177" s="77"/>
      <c r="I177" s="92"/>
      <c r="L177" s="6"/>
      <c r="M177" s="6"/>
      <c r="N177" s="6"/>
    </row>
    <row r="178" spans="1:14" s="1" customFormat="1" ht="24.95" customHeight="1" thickBot="1" x14ac:dyDescent="0.3">
      <c r="A178" s="8"/>
      <c r="B178" s="6"/>
      <c r="C178" s="6"/>
      <c r="D178" s="64"/>
      <c r="E178" s="54"/>
      <c r="F178" s="55" t="s">
        <v>19</v>
      </c>
      <c r="G178" s="54"/>
      <c r="H178" s="77"/>
      <c r="I178" s="92"/>
      <c r="L178" s="6"/>
      <c r="M178" s="6"/>
      <c r="N178" s="6"/>
    </row>
    <row r="179" spans="1:14" s="1" customFormat="1" ht="24.95" customHeight="1" thickBot="1" x14ac:dyDescent="0.3">
      <c r="A179" s="21"/>
      <c r="B179" s="10"/>
      <c r="C179" s="48" t="s">
        <v>154</v>
      </c>
      <c r="D179" s="56"/>
      <c r="E179" s="57">
        <v>300</v>
      </c>
      <c r="F179" s="55">
        <v>24341</v>
      </c>
      <c r="G179" s="57">
        <v>300</v>
      </c>
      <c r="H179" s="76">
        <f t="shared" ref="H179:H204" si="27">+G179*1.1</f>
        <v>330</v>
      </c>
      <c r="I179" s="92">
        <f t="shared" ref="I179:I204" si="28">+H179*120</f>
        <v>39600</v>
      </c>
      <c r="L179" s="6"/>
      <c r="M179" s="6"/>
      <c r="N179" s="6"/>
    </row>
    <row r="180" spans="1:14" s="1" customFormat="1" ht="24.95" customHeight="1" thickBot="1" x14ac:dyDescent="0.3">
      <c r="A180" s="12"/>
      <c r="B180" s="13"/>
      <c r="C180" s="41" t="s">
        <v>155</v>
      </c>
      <c r="D180" s="56"/>
      <c r="E180" s="57">
        <v>300</v>
      </c>
      <c r="F180" s="55">
        <v>24341</v>
      </c>
      <c r="G180" s="57">
        <v>300</v>
      </c>
      <c r="H180" s="76">
        <f t="shared" si="27"/>
        <v>330</v>
      </c>
      <c r="I180" s="92">
        <f t="shared" si="28"/>
        <v>39600</v>
      </c>
      <c r="L180" s="6"/>
      <c r="M180" s="6"/>
      <c r="N180" s="6"/>
    </row>
    <row r="181" spans="1:14" s="1" customFormat="1" ht="24.95" customHeight="1" thickBot="1" x14ac:dyDescent="0.3">
      <c r="A181" s="12"/>
      <c r="B181" s="13"/>
      <c r="C181" s="40" t="s">
        <v>157</v>
      </c>
      <c r="D181" s="53"/>
      <c r="E181" s="54"/>
      <c r="F181" s="55" t="s">
        <v>19</v>
      </c>
      <c r="G181" s="54"/>
      <c r="H181" s="77"/>
      <c r="I181" s="92"/>
      <c r="L181" s="6"/>
      <c r="M181" s="6"/>
      <c r="N181" s="6"/>
    </row>
    <row r="182" spans="1:14" s="1" customFormat="1" ht="24.95" customHeight="1" thickBot="1" x14ac:dyDescent="0.3">
      <c r="A182" s="12"/>
      <c r="B182" s="13"/>
      <c r="C182" s="41" t="s">
        <v>158</v>
      </c>
      <c r="D182" s="56"/>
      <c r="E182" s="57">
        <v>20</v>
      </c>
      <c r="F182" s="55">
        <v>1840</v>
      </c>
      <c r="G182" s="57">
        <v>20</v>
      </c>
      <c r="H182" s="76">
        <f t="shared" si="27"/>
        <v>22</v>
      </c>
      <c r="I182" s="92">
        <f t="shared" si="28"/>
        <v>2640</v>
      </c>
      <c r="L182" s="6"/>
      <c r="M182" s="6"/>
      <c r="N182" s="6"/>
    </row>
    <row r="183" spans="1:14" s="1" customFormat="1" ht="24.95" customHeight="1" thickBot="1" x14ac:dyDescent="0.3">
      <c r="A183" s="12"/>
      <c r="B183" s="13"/>
      <c r="C183" s="41" t="s">
        <v>159</v>
      </c>
      <c r="D183" s="56"/>
      <c r="E183" s="57">
        <v>20</v>
      </c>
      <c r="F183" s="55">
        <v>1840</v>
      </c>
      <c r="G183" s="57">
        <v>20</v>
      </c>
      <c r="H183" s="76">
        <f t="shared" si="27"/>
        <v>22</v>
      </c>
      <c r="I183" s="92">
        <f t="shared" si="28"/>
        <v>2640</v>
      </c>
      <c r="L183" s="6"/>
      <c r="M183" s="6"/>
      <c r="N183" s="6"/>
    </row>
    <row r="184" spans="1:14" s="1" customFormat="1" ht="24.95" customHeight="1" thickBot="1" x14ac:dyDescent="0.3">
      <c r="A184" s="12"/>
      <c r="B184" s="13"/>
      <c r="C184" s="41" t="s">
        <v>160</v>
      </c>
      <c r="D184" s="56"/>
      <c r="E184" s="57">
        <v>20</v>
      </c>
      <c r="F184" s="55">
        <v>1840</v>
      </c>
      <c r="G184" s="57">
        <v>20</v>
      </c>
      <c r="H184" s="76">
        <f t="shared" si="27"/>
        <v>22</v>
      </c>
      <c r="I184" s="92">
        <f t="shared" si="28"/>
        <v>2640</v>
      </c>
      <c r="L184" s="6"/>
      <c r="M184" s="6"/>
      <c r="N184" s="6"/>
    </row>
    <row r="185" spans="1:14" s="1" customFormat="1" ht="24.95" customHeight="1" thickBot="1" x14ac:dyDescent="0.3">
      <c r="A185" s="12"/>
      <c r="B185" s="13"/>
      <c r="C185" s="41" t="s">
        <v>161</v>
      </c>
      <c r="D185" s="56"/>
      <c r="E185" s="57">
        <v>20</v>
      </c>
      <c r="F185" s="55">
        <v>1840</v>
      </c>
      <c r="G185" s="57">
        <v>20</v>
      </c>
      <c r="H185" s="76">
        <f t="shared" si="27"/>
        <v>22</v>
      </c>
      <c r="I185" s="92">
        <f t="shared" si="28"/>
        <v>2640</v>
      </c>
      <c r="L185" s="6"/>
      <c r="M185" s="6"/>
      <c r="N185" s="6"/>
    </row>
    <row r="186" spans="1:14" s="1" customFormat="1" ht="24.95" customHeight="1" thickBot="1" x14ac:dyDescent="0.3">
      <c r="A186" s="12"/>
      <c r="B186" s="13"/>
      <c r="C186" s="41" t="s">
        <v>162</v>
      </c>
      <c r="D186" s="56"/>
      <c r="E186" s="57">
        <v>20</v>
      </c>
      <c r="F186" s="55">
        <v>1840</v>
      </c>
      <c r="G186" s="57">
        <v>20</v>
      </c>
      <c r="H186" s="76">
        <f t="shared" si="27"/>
        <v>22</v>
      </c>
      <c r="I186" s="92">
        <f t="shared" si="28"/>
        <v>2640</v>
      </c>
      <c r="L186" s="6"/>
      <c r="M186" s="6"/>
      <c r="N186" s="6"/>
    </row>
    <row r="187" spans="1:14" s="1" customFormat="1" ht="24.95" customHeight="1" thickBot="1" x14ac:dyDescent="0.3">
      <c r="A187" s="12"/>
      <c r="B187" s="13"/>
      <c r="C187" s="41" t="s">
        <v>163</v>
      </c>
      <c r="D187" s="56"/>
      <c r="E187" s="57">
        <v>20</v>
      </c>
      <c r="F187" s="55">
        <v>1840</v>
      </c>
      <c r="G187" s="57">
        <v>20</v>
      </c>
      <c r="H187" s="76">
        <f t="shared" si="27"/>
        <v>22</v>
      </c>
      <c r="I187" s="92">
        <f t="shared" si="28"/>
        <v>2640</v>
      </c>
      <c r="L187" s="6"/>
      <c r="M187" s="6"/>
      <c r="N187" s="6"/>
    </row>
    <row r="188" spans="1:14" s="1" customFormat="1" ht="24.95" customHeight="1" thickBot="1" x14ac:dyDescent="0.3">
      <c r="A188" s="12"/>
      <c r="B188" s="13"/>
      <c r="C188" s="41" t="s">
        <v>164</v>
      </c>
      <c r="D188" s="56"/>
      <c r="E188" s="57">
        <v>20</v>
      </c>
      <c r="F188" s="55">
        <v>1840</v>
      </c>
      <c r="G188" s="57">
        <v>20</v>
      </c>
      <c r="H188" s="76">
        <f t="shared" si="27"/>
        <v>22</v>
      </c>
      <c r="I188" s="92">
        <f t="shared" si="28"/>
        <v>2640</v>
      </c>
      <c r="L188" s="6"/>
      <c r="M188" s="6"/>
      <c r="N188" s="6"/>
    </row>
    <row r="189" spans="1:14" s="1" customFormat="1" ht="24.95" customHeight="1" thickBot="1" x14ac:dyDescent="0.3">
      <c r="A189" s="12"/>
      <c r="B189" s="13"/>
      <c r="C189" s="41" t="s">
        <v>165</v>
      </c>
      <c r="D189" s="56"/>
      <c r="E189" s="57">
        <v>20</v>
      </c>
      <c r="F189" s="55">
        <v>1840</v>
      </c>
      <c r="G189" s="57">
        <v>20</v>
      </c>
      <c r="H189" s="76">
        <f t="shared" si="27"/>
        <v>22</v>
      </c>
      <c r="I189" s="92">
        <f t="shared" si="28"/>
        <v>2640</v>
      </c>
      <c r="L189" s="6"/>
      <c r="M189" s="6"/>
      <c r="N189" s="6"/>
    </row>
    <row r="190" spans="1:14" s="1" customFormat="1" ht="24.95" customHeight="1" thickBot="1" x14ac:dyDescent="0.3">
      <c r="A190" s="12"/>
      <c r="B190" s="13"/>
      <c r="C190" s="41" t="s">
        <v>166</v>
      </c>
      <c r="D190" s="56"/>
      <c r="E190" s="57">
        <v>20</v>
      </c>
      <c r="F190" s="55">
        <v>1840</v>
      </c>
      <c r="G190" s="57">
        <v>20</v>
      </c>
      <c r="H190" s="76">
        <f t="shared" si="27"/>
        <v>22</v>
      </c>
      <c r="I190" s="92">
        <f t="shared" si="28"/>
        <v>2640</v>
      </c>
      <c r="L190" s="6"/>
      <c r="M190" s="6"/>
      <c r="N190" s="6"/>
    </row>
    <row r="191" spans="1:14" s="1" customFormat="1" ht="24.95" customHeight="1" thickBot="1" x14ac:dyDescent="0.3">
      <c r="A191" s="12"/>
      <c r="B191" s="13"/>
      <c r="C191" s="41" t="s">
        <v>167</v>
      </c>
      <c r="D191" s="56"/>
      <c r="E191" s="57">
        <v>20</v>
      </c>
      <c r="F191" s="55">
        <v>1840</v>
      </c>
      <c r="G191" s="57">
        <v>20</v>
      </c>
      <c r="H191" s="76">
        <f t="shared" si="27"/>
        <v>22</v>
      </c>
      <c r="I191" s="92">
        <f t="shared" si="28"/>
        <v>2640</v>
      </c>
      <c r="L191" s="6"/>
      <c r="M191" s="6"/>
      <c r="N191" s="6"/>
    </row>
    <row r="192" spans="1:14" s="1" customFormat="1" ht="24.95" customHeight="1" thickBot="1" x14ac:dyDescent="0.3">
      <c r="A192" s="12"/>
      <c r="B192" s="13"/>
      <c r="C192" s="41" t="s">
        <v>168</v>
      </c>
      <c r="D192" s="56"/>
      <c r="E192" s="57">
        <v>200</v>
      </c>
      <c r="F192" s="55">
        <v>18400</v>
      </c>
      <c r="G192" s="57">
        <v>200</v>
      </c>
      <c r="H192" s="76">
        <f t="shared" si="27"/>
        <v>220.00000000000003</v>
      </c>
      <c r="I192" s="92">
        <f t="shared" si="28"/>
        <v>26400.000000000004</v>
      </c>
      <c r="L192" s="6"/>
      <c r="M192" s="6"/>
      <c r="N192" s="6"/>
    </row>
    <row r="193" spans="1:14" s="1" customFormat="1" ht="24.95" customHeight="1" thickBot="1" x14ac:dyDescent="0.3">
      <c r="A193" s="12"/>
      <c r="B193" s="13"/>
      <c r="C193" s="41" t="s">
        <v>169</v>
      </c>
      <c r="D193" s="56"/>
      <c r="E193" s="57">
        <v>80</v>
      </c>
      <c r="F193" s="55">
        <v>7360</v>
      </c>
      <c r="G193" s="57">
        <v>80</v>
      </c>
      <c r="H193" s="76">
        <f t="shared" si="27"/>
        <v>88</v>
      </c>
      <c r="I193" s="92">
        <f t="shared" si="28"/>
        <v>10560</v>
      </c>
      <c r="L193" s="6"/>
      <c r="M193" s="6"/>
      <c r="N193" s="6"/>
    </row>
    <row r="194" spans="1:14" s="1" customFormat="1" ht="24.95" customHeight="1" thickBot="1" x14ac:dyDescent="0.3">
      <c r="A194" s="12"/>
      <c r="B194" s="13"/>
      <c r="C194" s="41" t="s">
        <v>170</v>
      </c>
      <c r="D194" s="56"/>
      <c r="E194" s="57">
        <v>80</v>
      </c>
      <c r="F194" s="55">
        <v>7360</v>
      </c>
      <c r="G194" s="57">
        <v>80</v>
      </c>
      <c r="H194" s="76">
        <f t="shared" si="27"/>
        <v>88</v>
      </c>
      <c r="I194" s="92">
        <f t="shared" si="28"/>
        <v>10560</v>
      </c>
      <c r="L194" s="6"/>
      <c r="M194" s="6"/>
      <c r="N194" s="6"/>
    </row>
    <row r="195" spans="1:14" s="1" customFormat="1" ht="24.95" customHeight="1" thickBot="1" x14ac:dyDescent="0.3">
      <c r="A195" s="12"/>
      <c r="B195" s="13"/>
      <c r="C195" s="41" t="s">
        <v>171</v>
      </c>
      <c r="D195" s="56"/>
      <c r="E195" s="57">
        <v>80</v>
      </c>
      <c r="F195" s="55">
        <v>7360</v>
      </c>
      <c r="G195" s="57">
        <v>80</v>
      </c>
      <c r="H195" s="76">
        <f t="shared" si="27"/>
        <v>88</v>
      </c>
      <c r="I195" s="92">
        <f t="shared" si="28"/>
        <v>10560</v>
      </c>
      <c r="L195" s="6"/>
      <c r="M195" s="6"/>
      <c r="N195" s="6"/>
    </row>
    <row r="196" spans="1:14" s="1" customFormat="1" ht="24.95" customHeight="1" thickBot="1" x14ac:dyDescent="0.3">
      <c r="A196" s="12"/>
      <c r="B196" s="13"/>
      <c r="C196" s="41" t="s">
        <v>172</v>
      </c>
      <c r="D196" s="56"/>
      <c r="E196" s="57">
        <v>500</v>
      </c>
      <c r="F196" s="55">
        <v>46000</v>
      </c>
      <c r="G196" s="57">
        <v>500</v>
      </c>
      <c r="H196" s="76">
        <f t="shared" si="27"/>
        <v>550</v>
      </c>
      <c r="I196" s="92">
        <f t="shared" si="28"/>
        <v>66000</v>
      </c>
      <c r="L196" s="6"/>
      <c r="M196" s="6"/>
      <c r="N196" s="6"/>
    </row>
    <row r="197" spans="1:14" s="1" customFormat="1" ht="24.95" customHeight="1" thickBot="1" x14ac:dyDescent="0.3">
      <c r="A197" s="12"/>
      <c r="B197" s="13"/>
      <c r="C197" s="40" t="s">
        <v>173</v>
      </c>
      <c r="D197" s="53"/>
      <c r="E197" s="54"/>
      <c r="F197" s="55" t="s">
        <v>19</v>
      </c>
      <c r="G197" s="54"/>
      <c r="H197" s="77"/>
      <c r="I197" s="92"/>
      <c r="L197" s="6"/>
      <c r="M197" s="6"/>
      <c r="N197" s="6"/>
    </row>
    <row r="198" spans="1:14" s="1" customFormat="1" ht="24.95" customHeight="1" thickBot="1" x14ac:dyDescent="0.3">
      <c r="A198" s="12"/>
      <c r="B198" s="13"/>
      <c r="C198" s="41" t="s">
        <v>174</v>
      </c>
      <c r="D198" s="56"/>
      <c r="E198" s="59">
        <v>1500</v>
      </c>
      <c r="F198" s="55">
        <v>138000</v>
      </c>
      <c r="G198" s="59">
        <v>1500</v>
      </c>
      <c r="H198" s="76">
        <f t="shared" si="27"/>
        <v>1650.0000000000002</v>
      </c>
      <c r="I198" s="92">
        <f t="shared" si="28"/>
        <v>198000.00000000003</v>
      </c>
      <c r="L198" s="6"/>
      <c r="M198" s="6"/>
      <c r="N198" s="6"/>
    </row>
    <row r="199" spans="1:14" s="1" customFormat="1" ht="24.95" customHeight="1" thickBot="1" x14ac:dyDescent="0.3">
      <c r="A199" s="12"/>
      <c r="B199" s="13"/>
      <c r="C199" s="41" t="s">
        <v>175</v>
      </c>
      <c r="D199" s="56"/>
      <c r="E199" s="59">
        <v>1200</v>
      </c>
      <c r="F199" s="55">
        <v>110400</v>
      </c>
      <c r="G199" s="59">
        <v>1200</v>
      </c>
      <c r="H199" s="76">
        <f t="shared" si="27"/>
        <v>1320</v>
      </c>
      <c r="I199" s="92">
        <f t="shared" si="28"/>
        <v>158400</v>
      </c>
      <c r="L199" s="6"/>
      <c r="M199" s="6"/>
      <c r="N199" s="6"/>
    </row>
    <row r="200" spans="1:14" s="1" customFormat="1" ht="24.95" customHeight="1" thickBot="1" x14ac:dyDescent="0.3">
      <c r="A200" s="12"/>
      <c r="B200" s="13"/>
      <c r="C200" s="41" t="s">
        <v>176</v>
      </c>
      <c r="D200" s="56"/>
      <c r="E200" s="59">
        <v>1700</v>
      </c>
      <c r="F200" s="55">
        <v>156400</v>
      </c>
      <c r="G200" s="59">
        <v>1700</v>
      </c>
      <c r="H200" s="76">
        <f t="shared" si="27"/>
        <v>1870.0000000000002</v>
      </c>
      <c r="I200" s="92">
        <f t="shared" si="28"/>
        <v>224400.00000000003</v>
      </c>
      <c r="L200" s="6"/>
      <c r="M200" s="6"/>
      <c r="N200" s="6"/>
    </row>
    <row r="201" spans="1:14" s="1" customFormat="1" ht="24.95" customHeight="1" thickBot="1" x14ac:dyDescent="0.3">
      <c r="A201" s="12"/>
      <c r="B201" s="13"/>
      <c r="C201" s="41" t="s">
        <v>177</v>
      </c>
      <c r="D201" s="56"/>
      <c r="E201" s="57">
        <v>300</v>
      </c>
      <c r="F201" s="55">
        <v>27600</v>
      </c>
      <c r="G201" s="57">
        <v>300</v>
      </c>
      <c r="H201" s="76">
        <f t="shared" si="27"/>
        <v>330</v>
      </c>
      <c r="I201" s="92">
        <f t="shared" si="28"/>
        <v>39600</v>
      </c>
      <c r="L201" s="6"/>
      <c r="M201" s="6"/>
      <c r="N201" s="6"/>
    </row>
    <row r="202" spans="1:14" s="1" customFormat="1" ht="24.95" customHeight="1" thickBot="1" x14ac:dyDescent="0.3">
      <c r="A202" s="12"/>
      <c r="B202" s="13"/>
      <c r="C202" s="41" t="s">
        <v>178</v>
      </c>
      <c r="D202" s="56"/>
      <c r="E202" s="57">
        <v>250</v>
      </c>
      <c r="F202" s="55">
        <v>23000</v>
      </c>
      <c r="G202" s="57">
        <v>250</v>
      </c>
      <c r="H202" s="76">
        <f t="shared" si="27"/>
        <v>275</v>
      </c>
      <c r="I202" s="92">
        <f t="shared" si="28"/>
        <v>33000</v>
      </c>
      <c r="L202" s="6"/>
      <c r="M202" s="6"/>
      <c r="N202" s="6"/>
    </row>
    <row r="203" spans="1:14" s="1" customFormat="1" ht="24.95" customHeight="1" thickBot="1" x14ac:dyDescent="0.3">
      <c r="A203" s="12"/>
      <c r="B203" s="13"/>
      <c r="C203" s="41" t="s">
        <v>179</v>
      </c>
      <c r="D203" s="56"/>
      <c r="E203" s="57">
        <v>100</v>
      </c>
      <c r="F203" s="55">
        <v>9200</v>
      </c>
      <c r="G203" s="57">
        <v>100</v>
      </c>
      <c r="H203" s="76">
        <f t="shared" si="27"/>
        <v>110.00000000000001</v>
      </c>
      <c r="I203" s="92">
        <f t="shared" si="28"/>
        <v>13200.000000000002</v>
      </c>
      <c r="L203" s="6"/>
      <c r="M203" s="6"/>
      <c r="N203" s="6"/>
    </row>
    <row r="204" spans="1:14" s="1" customFormat="1" ht="24.95" customHeight="1" thickBot="1" x14ac:dyDescent="0.3">
      <c r="A204" s="12"/>
      <c r="B204" s="13"/>
      <c r="C204" s="41" t="s">
        <v>180</v>
      </c>
      <c r="D204" s="56"/>
      <c r="E204" s="57">
        <v>30</v>
      </c>
      <c r="F204" s="55">
        <v>2760</v>
      </c>
      <c r="G204" s="57">
        <v>30</v>
      </c>
      <c r="H204" s="76">
        <f t="shared" si="27"/>
        <v>33</v>
      </c>
      <c r="I204" s="92">
        <f t="shared" si="28"/>
        <v>3960</v>
      </c>
      <c r="L204" s="6"/>
      <c r="M204" s="6"/>
      <c r="N204" s="6"/>
    </row>
    <row r="205" spans="1:14" s="1" customFormat="1" ht="24.95" customHeight="1" thickBot="1" x14ac:dyDescent="0.3">
      <c r="A205" s="22">
        <v>2</v>
      </c>
      <c r="B205" s="13"/>
      <c r="C205" s="42" t="s">
        <v>181</v>
      </c>
      <c r="D205" s="56"/>
      <c r="E205" s="54"/>
      <c r="F205" s="55" t="s">
        <v>19</v>
      </c>
      <c r="G205" s="54"/>
      <c r="H205" s="77"/>
      <c r="I205" s="92"/>
      <c r="L205" s="6"/>
      <c r="M205" s="6"/>
      <c r="N205" s="6"/>
    </row>
    <row r="206" spans="1:14" s="1" customFormat="1" ht="24.95" customHeight="1" thickBot="1" x14ac:dyDescent="0.3">
      <c r="A206" s="12">
        <v>2.1</v>
      </c>
      <c r="B206" s="13"/>
      <c r="C206" s="42" t="s">
        <v>182</v>
      </c>
      <c r="D206" s="53"/>
      <c r="E206" s="54"/>
      <c r="F206" s="55" t="s">
        <v>19</v>
      </c>
      <c r="G206" s="54"/>
      <c r="H206" s="77"/>
      <c r="I206" s="92"/>
      <c r="L206" s="6"/>
      <c r="M206" s="6"/>
      <c r="N206" s="6"/>
    </row>
    <row r="207" spans="1:14" s="1" customFormat="1" ht="24.95" customHeight="1" thickBot="1" x14ac:dyDescent="0.3">
      <c r="A207" s="12"/>
      <c r="B207" s="13"/>
      <c r="C207" s="42"/>
      <c r="D207" s="53" t="s">
        <v>183</v>
      </c>
      <c r="E207" s="65" t="s">
        <v>3</v>
      </c>
      <c r="F207" s="61" t="s">
        <v>4</v>
      </c>
      <c r="G207" s="65" t="s">
        <v>3</v>
      </c>
      <c r="H207" s="78"/>
      <c r="I207" s="92"/>
      <c r="L207" s="6"/>
      <c r="M207" s="6"/>
      <c r="N207" s="6"/>
    </row>
    <row r="208" spans="1:14" s="1" customFormat="1" ht="24.95" customHeight="1" thickBot="1" x14ac:dyDescent="0.3">
      <c r="A208" s="12"/>
      <c r="B208" s="13"/>
      <c r="C208" s="41"/>
      <c r="D208" s="56"/>
      <c r="E208" s="54"/>
      <c r="F208" s="55" t="s">
        <v>19</v>
      </c>
      <c r="G208" s="54"/>
      <c r="H208" s="77"/>
      <c r="I208" s="92"/>
      <c r="L208" s="6"/>
      <c r="M208" s="6"/>
      <c r="N208" s="6"/>
    </row>
    <row r="209" spans="1:14" s="1" customFormat="1" ht="24.95" customHeight="1" thickBot="1" x14ac:dyDescent="0.3">
      <c r="A209" s="12"/>
      <c r="B209" s="13"/>
      <c r="C209" s="41" t="s">
        <v>184</v>
      </c>
      <c r="D209" s="60" t="s">
        <v>111</v>
      </c>
      <c r="E209" s="57">
        <v>4</v>
      </c>
      <c r="F209" s="55">
        <v>325</v>
      </c>
      <c r="G209" s="57">
        <v>4</v>
      </c>
      <c r="H209" s="76">
        <f t="shared" ref="H209:H224" si="29">+G209*1.1</f>
        <v>4.4000000000000004</v>
      </c>
      <c r="I209" s="92">
        <f t="shared" ref="I209:I224" si="30">+H209*120</f>
        <v>528</v>
      </c>
      <c r="L209" s="6"/>
      <c r="M209" s="6"/>
      <c r="N209" s="6"/>
    </row>
    <row r="210" spans="1:14" s="1" customFormat="1" ht="24.95" customHeight="1" thickBot="1" x14ac:dyDescent="0.3">
      <c r="A210" s="12"/>
      <c r="B210" s="13"/>
      <c r="C210" s="41" t="s">
        <v>185</v>
      </c>
      <c r="D210" s="56" t="s">
        <v>111</v>
      </c>
      <c r="E210" s="57">
        <v>10</v>
      </c>
      <c r="F210" s="55">
        <v>811</v>
      </c>
      <c r="G210" s="57">
        <v>10</v>
      </c>
      <c r="H210" s="76">
        <f t="shared" si="29"/>
        <v>11</v>
      </c>
      <c r="I210" s="92">
        <f t="shared" si="30"/>
        <v>1320</v>
      </c>
      <c r="L210" s="6"/>
      <c r="M210" s="6"/>
      <c r="N210" s="6"/>
    </row>
    <row r="211" spans="1:14" s="1" customFormat="1" ht="24.95" customHeight="1" thickBot="1" x14ac:dyDescent="0.3">
      <c r="A211" s="12"/>
      <c r="B211" s="13"/>
      <c r="C211" s="41" t="s">
        <v>186</v>
      </c>
      <c r="D211" s="56" t="s">
        <v>111</v>
      </c>
      <c r="E211" s="57">
        <v>20</v>
      </c>
      <c r="F211" s="55">
        <v>1623</v>
      </c>
      <c r="G211" s="57">
        <v>20</v>
      </c>
      <c r="H211" s="76">
        <f t="shared" si="29"/>
        <v>22</v>
      </c>
      <c r="I211" s="92">
        <f t="shared" si="30"/>
        <v>2640</v>
      </c>
      <c r="L211" s="6"/>
      <c r="M211" s="6"/>
      <c r="N211" s="6"/>
    </row>
    <row r="212" spans="1:14" s="1" customFormat="1" ht="24.95" customHeight="1" thickBot="1" x14ac:dyDescent="0.3">
      <c r="A212" s="16"/>
      <c r="B212" s="17"/>
      <c r="C212" s="43" t="s">
        <v>187</v>
      </c>
      <c r="D212" s="58" t="s">
        <v>111</v>
      </c>
      <c r="E212" s="57">
        <v>10</v>
      </c>
      <c r="F212" s="55">
        <v>811</v>
      </c>
      <c r="G212" s="57">
        <v>10</v>
      </c>
      <c r="H212" s="76">
        <f t="shared" si="29"/>
        <v>11</v>
      </c>
      <c r="I212" s="92">
        <f t="shared" si="30"/>
        <v>1320</v>
      </c>
      <c r="L212" s="6"/>
      <c r="M212" s="6"/>
      <c r="N212" s="6"/>
    </row>
    <row r="213" spans="1:14" s="1" customFormat="1" ht="24.95" customHeight="1" thickBot="1" x14ac:dyDescent="0.3">
      <c r="A213" s="12"/>
      <c r="B213" s="13"/>
      <c r="C213" s="41" t="s">
        <v>188</v>
      </c>
      <c r="D213" s="56" t="s">
        <v>111</v>
      </c>
      <c r="E213" s="57">
        <v>10</v>
      </c>
      <c r="F213" s="55">
        <v>811</v>
      </c>
      <c r="G213" s="57">
        <v>10</v>
      </c>
      <c r="H213" s="76">
        <f t="shared" si="29"/>
        <v>11</v>
      </c>
      <c r="I213" s="92">
        <f t="shared" si="30"/>
        <v>1320</v>
      </c>
      <c r="L213" s="6"/>
      <c r="M213" s="6"/>
      <c r="N213" s="6"/>
    </row>
    <row r="214" spans="1:14" s="1" customFormat="1" ht="24.95" customHeight="1" thickBot="1" x14ac:dyDescent="0.3">
      <c r="A214" s="12"/>
      <c r="B214" s="13"/>
      <c r="C214" s="41" t="s">
        <v>189</v>
      </c>
      <c r="D214" s="56" t="s">
        <v>111</v>
      </c>
      <c r="E214" s="57">
        <v>15</v>
      </c>
      <c r="F214" s="55">
        <v>1217</v>
      </c>
      <c r="G214" s="57">
        <v>15</v>
      </c>
      <c r="H214" s="76">
        <f t="shared" si="29"/>
        <v>16.5</v>
      </c>
      <c r="I214" s="92">
        <f t="shared" si="30"/>
        <v>1980</v>
      </c>
      <c r="L214" s="6"/>
      <c r="M214" s="6"/>
      <c r="N214" s="6"/>
    </row>
    <row r="215" spans="1:14" s="1" customFormat="1" ht="24.95" customHeight="1" thickBot="1" x14ac:dyDescent="0.3">
      <c r="A215" s="12"/>
      <c r="B215" s="13"/>
      <c r="C215" s="41" t="s">
        <v>190</v>
      </c>
      <c r="D215" s="56" t="s">
        <v>111</v>
      </c>
      <c r="E215" s="57">
        <v>30</v>
      </c>
      <c r="F215" s="55">
        <v>2434</v>
      </c>
      <c r="G215" s="57">
        <v>30</v>
      </c>
      <c r="H215" s="76">
        <f t="shared" si="29"/>
        <v>33</v>
      </c>
      <c r="I215" s="92">
        <f t="shared" si="30"/>
        <v>3960</v>
      </c>
      <c r="L215" s="6"/>
      <c r="M215" s="6"/>
      <c r="N215" s="6"/>
    </row>
    <row r="216" spans="1:14" s="1" customFormat="1" ht="24.95" customHeight="1" thickBot="1" x14ac:dyDescent="0.3">
      <c r="A216" s="12"/>
      <c r="B216" s="13"/>
      <c r="C216" s="41" t="s">
        <v>191</v>
      </c>
      <c r="D216" s="56" t="s">
        <v>111</v>
      </c>
      <c r="E216" s="57">
        <v>45</v>
      </c>
      <c r="F216" s="55">
        <v>3651</v>
      </c>
      <c r="G216" s="57">
        <v>45</v>
      </c>
      <c r="H216" s="76">
        <f t="shared" si="29"/>
        <v>49.500000000000007</v>
      </c>
      <c r="I216" s="92">
        <f t="shared" si="30"/>
        <v>5940.0000000000009</v>
      </c>
      <c r="L216" s="6"/>
      <c r="M216" s="6"/>
      <c r="N216" s="6"/>
    </row>
    <row r="217" spans="1:14" s="1" customFormat="1" ht="24.95" customHeight="1" thickBot="1" x14ac:dyDescent="0.3">
      <c r="A217" s="12"/>
      <c r="B217" s="13"/>
      <c r="C217" s="41" t="s">
        <v>192</v>
      </c>
      <c r="D217" s="56" t="s">
        <v>111</v>
      </c>
      <c r="E217" s="57">
        <v>50</v>
      </c>
      <c r="F217" s="55">
        <v>4057</v>
      </c>
      <c r="G217" s="57">
        <v>50</v>
      </c>
      <c r="H217" s="76">
        <f t="shared" si="29"/>
        <v>55.000000000000007</v>
      </c>
      <c r="I217" s="92">
        <f t="shared" si="30"/>
        <v>6600.0000000000009</v>
      </c>
      <c r="L217" s="6"/>
      <c r="M217" s="6"/>
      <c r="N217" s="6"/>
    </row>
    <row r="218" spans="1:14" s="1" customFormat="1" ht="24.95" customHeight="1" thickBot="1" x14ac:dyDescent="0.3">
      <c r="A218" s="12"/>
      <c r="B218" s="13"/>
      <c r="C218" s="41" t="s">
        <v>193</v>
      </c>
      <c r="D218" s="56" t="s">
        <v>111</v>
      </c>
      <c r="E218" s="57">
        <v>20</v>
      </c>
      <c r="F218" s="55">
        <v>1623</v>
      </c>
      <c r="G218" s="57">
        <v>20</v>
      </c>
      <c r="H218" s="76">
        <f t="shared" si="29"/>
        <v>22</v>
      </c>
      <c r="I218" s="92">
        <f t="shared" si="30"/>
        <v>2640</v>
      </c>
      <c r="L218" s="6"/>
      <c r="M218" s="6"/>
      <c r="N218" s="6"/>
    </row>
    <row r="219" spans="1:14" s="1" customFormat="1" ht="24.95" customHeight="1" thickBot="1" x14ac:dyDescent="0.3">
      <c r="A219" s="12"/>
      <c r="B219" s="13"/>
      <c r="C219" s="41" t="s">
        <v>194</v>
      </c>
      <c r="D219" s="56" t="s">
        <v>111</v>
      </c>
      <c r="E219" s="57">
        <v>25</v>
      </c>
      <c r="F219" s="55">
        <v>2028</v>
      </c>
      <c r="G219" s="57">
        <v>25</v>
      </c>
      <c r="H219" s="76">
        <f t="shared" si="29"/>
        <v>27.500000000000004</v>
      </c>
      <c r="I219" s="92">
        <f t="shared" si="30"/>
        <v>3300.0000000000005</v>
      </c>
      <c r="L219" s="6"/>
      <c r="M219" s="6"/>
      <c r="N219" s="6"/>
    </row>
    <row r="220" spans="1:14" s="1" customFormat="1" ht="24.95" customHeight="1" thickBot="1" x14ac:dyDescent="0.3">
      <c r="A220" s="12"/>
      <c r="B220" s="13"/>
      <c r="C220" s="41" t="s">
        <v>195</v>
      </c>
      <c r="D220" s="56" t="s">
        <v>111</v>
      </c>
      <c r="E220" s="57">
        <v>30</v>
      </c>
      <c r="F220" s="55">
        <v>2434</v>
      </c>
      <c r="G220" s="57">
        <v>30</v>
      </c>
      <c r="H220" s="76">
        <f t="shared" si="29"/>
        <v>33</v>
      </c>
      <c r="I220" s="92">
        <f t="shared" si="30"/>
        <v>3960</v>
      </c>
      <c r="L220" s="6"/>
      <c r="M220" s="6"/>
      <c r="N220" s="6"/>
    </row>
    <row r="221" spans="1:14" s="1" customFormat="1" ht="24.95" customHeight="1" thickBot="1" x14ac:dyDescent="0.3">
      <c r="A221" s="12"/>
      <c r="B221" s="13"/>
      <c r="C221" s="41" t="s">
        <v>196</v>
      </c>
      <c r="D221" s="56" t="s">
        <v>111</v>
      </c>
      <c r="E221" s="57">
        <v>30</v>
      </c>
      <c r="F221" s="55">
        <v>2434</v>
      </c>
      <c r="G221" s="57">
        <v>30</v>
      </c>
      <c r="H221" s="76">
        <f t="shared" si="29"/>
        <v>33</v>
      </c>
      <c r="I221" s="92">
        <f t="shared" si="30"/>
        <v>3960</v>
      </c>
      <c r="L221" s="6"/>
      <c r="M221" s="6"/>
      <c r="N221" s="6"/>
    </row>
    <row r="222" spans="1:14" s="1" customFormat="1" ht="24.95" customHeight="1" thickBot="1" x14ac:dyDescent="0.3">
      <c r="A222" s="12"/>
      <c r="B222" s="13"/>
      <c r="C222" s="41" t="s">
        <v>197</v>
      </c>
      <c r="D222" s="56" t="s">
        <v>111</v>
      </c>
      <c r="E222" s="57">
        <v>25</v>
      </c>
      <c r="F222" s="55">
        <v>2028</v>
      </c>
      <c r="G222" s="57">
        <v>25</v>
      </c>
      <c r="H222" s="76">
        <f t="shared" si="29"/>
        <v>27.500000000000004</v>
      </c>
      <c r="I222" s="92">
        <f t="shared" si="30"/>
        <v>3300.0000000000005</v>
      </c>
      <c r="L222" s="6"/>
      <c r="M222" s="6"/>
      <c r="N222" s="6"/>
    </row>
    <row r="223" spans="1:14" s="1" customFormat="1" ht="24.95" customHeight="1" thickBot="1" x14ac:dyDescent="0.3">
      <c r="A223" s="12"/>
      <c r="B223" s="13"/>
      <c r="C223" s="41" t="s">
        <v>198</v>
      </c>
      <c r="D223" s="56" t="s">
        <v>111</v>
      </c>
      <c r="E223" s="57">
        <v>25</v>
      </c>
      <c r="F223" s="55">
        <v>2028</v>
      </c>
      <c r="G223" s="57">
        <v>25</v>
      </c>
      <c r="H223" s="76">
        <f t="shared" si="29"/>
        <v>27.500000000000004</v>
      </c>
      <c r="I223" s="92">
        <f t="shared" si="30"/>
        <v>3300.0000000000005</v>
      </c>
      <c r="L223" s="6"/>
      <c r="M223" s="6"/>
      <c r="N223" s="6"/>
    </row>
    <row r="224" spans="1:14" s="1" customFormat="1" ht="24.95" customHeight="1" thickBot="1" x14ac:dyDescent="0.3">
      <c r="A224" s="12"/>
      <c r="B224" s="13"/>
      <c r="C224" s="41" t="s">
        <v>199</v>
      </c>
      <c r="D224" s="56" t="s">
        <v>111</v>
      </c>
      <c r="E224" s="57">
        <v>13</v>
      </c>
      <c r="F224" s="55">
        <v>1055</v>
      </c>
      <c r="G224" s="57">
        <v>13</v>
      </c>
      <c r="H224" s="76">
        <f t="shared" si="29"/>
        <v>14.3</v>
      </c>
      <c r="I224" s="92">
        <f t="shared" si="30"/>
        <v>1716</v>
      </c>
      <c r="L224" s="6"/>
      <c r="M224" s="6"/>
      <c r="N224" s="6"/>
    </row>
    <row r="225" spans="1:14" s="1" customFormat="1" ht="24.95" customHeight="1" thickBot="1" x14ac:dyDescent="0.3">
      <c r="A225" s="12"/>
      <c r="B225" s="13"/>
      <c r="C225" s="42" t="s">
        <v>200</v>
      </c>
      <c r="D225" s="53"/>
      <c r="E225" s="66" t="s">
        <v>201</v>
      </c>
      <c r="F225" s="63" t="s">
        <v>202</v>
      </c>
      <c r="G225" s="66" t="s">
        <v>201</v>
      </c>
      <c r="H225" s="79"/>
      <c r="I225" s="92"/>
      <c r="L225" s="6"/>
      <c r="M225" s="6"/>
      <c r="N225" s="6"/>
    </row>
    <row r="226" spans="1:14" s="1" customFormat="1" ht="24.95" customHeight="1" thickBot="1" x14ac:dyDescent="0.3">
      <c r="A226" s="12"/>
      <c r="B226" s="13"/>
      <c r="C226" s="37"/>
      <c r="D226" s="54"/>
      <c r="E226" s="54"/>
      <c r="F226" s="55"/>
      <c r="G226" s="54"/>
      <c r="H226" s="77"/>
      <c r="I226" s="92"/>
      <c r="L226" s="6"/>
      <c r="M226" s="6"/>
      <c r="N226" s="6"/>
    </row>
    <row r="227" spans="1:14" s="1" customFormat="1" ht="24.95" customHeight="1" thickBot="1" x14ac:dyDescent="0.3">
      <c r="A227" s="12" t="s">
        <v>203</v>
      </c>
      <c r="B227" s="13"/>
      <c r="C227" s="42" t="s">
        <v>204</v>
      </c>
      <c r="D227" s="53"/>
      <c r="E227" s="54"/>
      <c r="F227" s="55"/>
      <c r="G227" s="54"/>
      <c r="H227" s="77"/>
      <c r="I227" s="92"/>
      <c r="L227" s="6"/>
      <c r="M227" s="6"/>
      <c r="N227" s="6"/>
    </row>
    <row r="228" spans="1:14" s="1" customFormat="1" ht="24.95" customHeight="1" thickBot="1" x14ac:dyDescent="0.3">
      <c r="A228" s="12"/>
      <c r="B228" s="13"/>
      <c r="C228" s="41" t="s">
        <v>184</v>
      </c>
      <c r="D228" s="56" t="s">
        <v>111</v>
      </c>
      <c r="E228" s="57">
        <v>6</v>
      </c>
      <c r="F228" s="55">
        <v>552</v>
      </c>
      <c r="G228" s="57">
        <v>6</v>
      </c>
      <c r="H228" s="76">
        <f t="shared" ref="H228:H247" si="31">+G228*1.1</f>
        <v>6.6000000000000005</v>
      </c>
      <c r="I228" s="92">
        <f t="shared" ref="I228:I247" si="32">+H228*120</f>
        <v>792.00000000000011</v>
      </c>
      <c r="L228" s="6"/>
      <c r="M228" s="6"/>
      <c r="N228" s="6"/>
    </row>
    <row r="229" spans="1:14" s="1" customFormat="1" ht="24.95" customHeight="1" thickBot="1" x14ac:dyDescent="0.3">
      <c r="A229" s="12"/>
      <c r="B229" s="13"/>
      <c r="C229" s="41" t="s">
        <v>205</v>
      </c>
      <c r="D229" s="56" t="s">
        <v>111</v>
      </c>
      <c r="E229" s="57">
        <v>7</v>
      </c>
      <c r="F229" s="55">
        <v>368</v>
      </c>
      <c r="G229" s="57">
        <v>7</v>
      </c>
      <c r="H229" s="76">
        <f t="shared" si="31"/>
        <v>7.7000000000000011</v>
      </c>
      <c r="I229" s="92">
        <f t="shared" si="32"/>
        <v>924.00000000000011</v>
      </c>
      <c r="L229" s="6"/>
      <c r="M229" s="6"/>
      <c r="N229" s="6"/>
    </row>
    <row r="230" spans="1:14" s="1" customFormat="1" ht="24.95" customHeight="1" thickBot="1" x14ac:dyDescent="0.3">
      <c r="A230" s="12"/>
      <c r="B230" s="13"/>
      <c r="C230" s="41" t="s">
        <v>206</v>
      </c>
      <c r="D230" s="56" t="s">
        <v>111</v>
      </c>
      <c r="E230" s="57">
        <v>7</v>
      </c>
      <c r="F230" s="55">
        <v>644</v>
      </c>
      <c r="G230" s="57">
        <v>7</v>
      </c>
      <c r="H230" s="76">
        <f t="shared" si="31"/>
        <v>7.7000000000000011</v>
      </c>
      <c r="I230" s="92">
        <f t="shared" si="32"/>
        <v>924.00000000000011</v>
      </c>
      <c r="L230" s="6"/>
      <c r="M230" s="6"/>
      <c r="N230" s="6"/>
    </row>
    <row r="231" spans="1:14" s="1" customFormat="1" ht="24.95" customHeight="1" thickBot="1" x14ac:dyDescent="0.3">
      <c r="A231" s="12"/>
      <c r="B231" s="13"/>
      <c r="C231" s="41" t="s">
        <v>207</v>
      </c>
      <c r="D231" s="56" t="s">
        <v>111</v>
      </c>
      <c r="E231" s="57">
        <v>7</v>
      </c>
      <c r="F231" s="55">
        <v>644</v>
      </c>
      <c r="G231" s="57">
        <v>7</v>
      </c>
      <c r="H231" s="76">
        <f t="shared" si="31"/>
        <v>7.7000000000000011</v>
      </c>
      <c r="I231" s="92">
        <f t="shared" si="32"/>
        <v>924.00000000000011</v>
      </c>
      <c r="L231" s="6"/>
      <c r="M231" s="6"/>
      <c r="N231" s="6"/>
    </row>
    <row r="232" spans="1:14" s="1" customFormat="1" ht="24.95" customHeight="1" thickBot="1" x14ac:dyDescent="0.3">
      <c r="A232" s="12"/>
      <c r="B232" s="13"/>
      <c r="C232" s="41" t="s">
        <v>208</v>
      </c>
      <c r="D232" s="56" t="s">
        <v>111</v>
      </c>
      <c r="E232" s="57">
        <v>7</v>
      </c>
      <c r="F232" s="55">
        <v>644</v>
      </c>
      <c r="G232" s="57">
        <v>7</v>
      </c>
      <c r="H232" s="76">
        <f t="shared" si="31"/>
        <v>7.7000000000000011</v>
      </c>
      <c r="I232" s="92">
        <f t="shared" si="32"/>
        <v>924.00000000000011</v>
      </c>
      <c r="L232" s="6"/>
      <c r="M232" s="6"/>
      <c r="N232" s="6"/>
    </row>
    <row r="233" spans="1:14" s="1" customFormat="1" ht="24.95" customHeight="1" thickBot="1" x14ac:dyDescent="0.3">
      <c r="A233" s="12"/>
      <c r="B233" s="13"/>
      <c r="C233" s="41" t="s">
        <v>209</v>
      </c>
      <c r="D233" s="56" t="s">
        <v>111</v>
      </c>
      <c r="E233" s="57">
        <v>7</v>
      </c>
      <c r="F233" s="55">
        <v>644</v>
      </c>
      <c r="G233" s="57">
        <v>7</v>
      </c>
      <c r="H233" s="76">
        <f t="shared" si="31"/>
        <v>7.7000000000000011</v>
      </c>
      <c r="I233" s="92">
        <f t="shared" si="32"/>
        <v>924.00000000000011</v>
      </c>
      <c r="L233" s="6"/>
      <c r="M233" s="6"/>
      <c r="N233" s="6"/>
    </row>
    <row r="234" spans="1:14" s="1" customFormat="1" ht="24.95" customHeight="1" thickBot="1" x14ac:dyDescent="0.3">
      <c r="A234" s="12"/>
      <c r="B234" s="13"/>
      <c r="C234" s="41" t="s">
        <v>210</v>
      </c>
      <c r="D234" s="56" t="s">
        <v>111</v>
      </c>
      <c r="E234" s="57">
        <v>7</v>
      </c>
      <c r="F234" s="55">
        <v>644</v>
      </c>
      <c r="G234" s="57">
        <v>7</v>
      </c>
      <c r="H234" s="76">
        <f t="shared" si="31"/>
        <v>7.7000000000000011</v>
      </c>
      <c r="I234" s="92">
        <f t="shared" si="32"/>
        <v>924.00000000000011</v>
      </c>
      <c r="L234" s="6"/>
      <c r="M234" s="6"/>
      <c r="N234" s="6"/>
    </row>
    <row r="235" spans="1:14" s="1" customFormat="1" ht="24.95" customHeight="1" thickBot="1" x14ac:dyDescent="0.3">
      <c r="A235" s="12"/>
      <c r="B235" s="13"/>
      <c r="C235" s="41" t="s">
        <v>211</v>
      </c>
      <c r="D235" s="53" t="s">
        <v>212</v>
      </c>
      <c r="E235" s="57">
        <v>24</v>
      </c>
      <c r="F235" s="55">
        <v>2208</v>
      </c>
      <c r="G235" s="57">
        <v>24</v>
      </c>
      <c r="H235" s="76">
        <f t="shared" si="31"/>
        <v>26.400000000000002</v>
      </c>
      <c r="I235" s="92">
        <f t="shared" si="32"/>
        <v>3168.0000000000005</v>
      </c>
      <c r="L235" s="6"/>
      <c r="M235" s="6"/>
      <c r="N235" s="6"/>
    </row>
    <row r="236" spans="1:14" s="1" customFormat="1" ht="24.95" customHeight="1" thickBot="1" x14ac:dyDescent="0.3">
      <c r="A236" s="12"/>
      <c r="B236" s="13"/>
      <c r="C236" s="41" t="s">
        <v>213</v>
      </c>
      <c r="D236" s="56" t="s">
        <v>111</v>
      </c>
      <c r="E236" s="57">
        <v>250</v>
      </c>
      <c r="F236" s="55">
        <v>23000</v>
      </c>
      <c r="G236" s="57">
        <v>250</v>
      </c>
      <c r="H236" s="76">
        <f t="shared" si="31"/>
        <v>275</v>
      </c>
      <c r="I236" s="92">
        <f t="shared" si="32"/>
        <v>33000</v>
      </c>
      <c r="L236" s="6"/>
      <c r="M236" s="6"/>
      <c r="N236" s="6"/>
    </row>
    <row r="237" spans="1:14" s="1" customFormat="1" ht="24.95" customHeight="1" thickBot="1" x14ac:dyDescent="0.3">
      <c r="A237" s="12"/>
      <c r="B237" s="13"/>
      <c r="C237" s="49"/>
      <c r="D237" s="60"/>
      <c r="E237" s="54"/>
      <c r="F237" s="55" t="s">
        <v>19</v>
      </c>
      <c r="G237" s="54"/>
      <c r="H237" s="76">
        <f t="shared" si="31"/>
        <v>0</v>
      </c>
      <c r="I237" s="92"/>
      <c r="L237" s="6"/>
      <c r="M237" s="6"/>
      <c r="N237" s="6"/>
    </row>
    <row r="238" spans="1:14" s="1" customFormat="1" ht="24.95" customHeight="1" thickBot="1" x14ac:dyDescent="0.3">
      <c r="A238" s="12"/>
      <c r="B238" s="13"/>
      <c r="C238" s="46" t="s">
        <v>214</v>
      </c>
      <c r="D238" s="67" t="s">
        <v>111</v>
      </c>
      <c r="E238" s="57">
        <v>35</v>
      </c>
      <c r="F238" s="55">
        <v>3220</v>
      </c>
      <c r="G238" s="57">
        <v>35</v>
      </c>
      <c r="H238" s="76">
        <f t="shared" si="31"/>
        <v>38.5</v>
      </c>
      <c r="I238" s="92">
        <f t="shared" si="32"/>
        <v>4620</v>
      </c>
      <c r="L238" s="6"/>
      <c r="M238" s="6"/>
      <c r="N238" s="6"/>
    </row>
    <row r="239" spans="1:14" s="1" customFormat="1" ht="24.95" customHeight="1" thickBot="1" x14ac:dyDescent="0.3">
      <c r="A239" s="12"/>
      <c r="B239" s="13"/>
      <c r="C239" s="41" t="s">
        <v>215</v>
      </c>
      <c r="D239" s="56" t="s">
        <v>111</v>
      </c>
      <c r="E239" s="57">
        <v>100</v>
      </c>
      <c r="F239" s="55">
        <v>23000</v>
      </c>
      <c r="G239" s="57">
        <v>100</v>
      </c>
      <c r="H239" s="76">
        <f t="shared" si="31"/>
        <v>110.00000000000001</v>
      </c>
      <c r="I239" s="92">
        <f t="shared" si="32"/>
        <v>13200.000000000002</v>
      </c>
      <c r="L239" s="6"/>
      <c r="M239" s="6"/>
      <c r="N239" s="6"/>
    </row>
    <row r="240" spans="1:14" s="1" customFormat="1" ht="24.95" customHeight="1" thickBot="1" x14ac:dyDescent="0.3">
      <c r="A240" s="12"/>
      <c r="B240" s="13"/>
      <c r="C240" s="41" t="s">
        <v>216</v>
      </c>
      <c r="D240" s="56" t="s">
        <v>111</v>
      </c>
      <c r="E240" s="57">
        <v>100</v>
      </c>
      <c r="F240" s="55">
        <v>9200</v>
      </c>
      <c r="G240" s="57">
        <v>100</v>
      </c>
      <c r="H240" s="76">
        <f t="shared" si="31"/>
        <v>110.00000000000001</v>
      </c>
      <c r="I240" s="92">
        <f t="shared" si="32"/>
        <v>13200.000000000002</v>
      </c>
      <c r="L240" s="6"/>
      <c r="M240" s="6"/>
      <c r="N240" s="6"/>
    </row>
    <row r="241" spans="1:14" s="1" customFormat="1" ht="24.95" customHeight="1" thickBot="1" x14ac:dyDescent="0.3">
      <c r="A241" s="12"/>
      <c r="B241" s="13"/>
      <c r="C241" s="41" t="s">
        <v>217</v>
      </c>
      <c r="D241" s="56" t="s">
        <v>111</v>
      </c>
      <c r="E241" s="57">
        <v>60</v>
      </c>
      <c r="F241" s="55">
        <v>5520</v>
      </c>
      <c r="G241" s="57">
        <v>60</v>
      </c>
      <c r="H241" s="76">
        <f t="shared" si="31"/>
        <v>66</v>
      </c>
      <c r="I241" s="92">
        <f t="shared" si="32"/>
        <v>7920</v>
      </c>
      <c r="L241" s="6"/>
      <c r="M241" s="6"/>
      <c r="N241" s="6"/>
    </row>
    <row r="242" spans="1:14" s="1" customFormat="1" ht="24.95" customHeight="1" thickBot="1" x14ac:dyDescent="0.3">
      <c r="A242" s="12"/>
      <c r="B242" s="13"/>
      <c r="C242" s="41" t="s">
        <v>218</v>
      </c>
      <c r="D242" s="56" t="s">
        <v>111</v>
      </c>
      <c r="E242" s="57">
        <v>30</v>
      </c>
      <c r="F242" s="55">
        <v>2760</v>
      </c>
      <c r="G242" s="57">
        <v>30</v>
      </c>
      <c r="H242" s="76">
        <f t="shared" si="31"/>
        <v>33</v>
      </c>
      <c r="I242" s="92">
        <f t="shared" si="32"/>
        <v>3960</v>
      </c>
      <c r="L242" s="6"/>
      <c r="M242" s="6"/>
      <c r="N242" s="6"/>
    </row>
    <row r="243" spans="1:14" s="1" customFormat="1" ht="24.95" customHeight="1" thickBot="1" x14ac:dyDescent="0.3">
      <c r="A243" s="12"/>
      <c r="B243" s="13"/>
      <c r="C243" s="41" t="s">
        <v>219</v>
      </c>
      <c r="D243" s="56" t="s">
        <v>111</v>
      </c>
      <c r="E243" s="57">
        <v>30</v>
      </c>
      <c r="F243" s="55">
        <v>2760</v>
      </c>
      <c r="G243" s="57">
        <v>30</v>
      </c>
      <c r="H243" s="76">
        <f t="shared" si="31"/>
        <v>33</v>
      </c>
      <c r="I243" s="92">
        <f t="shared" si="32"/>
        <v>3960</v>
      </c>
      <c r="L243" s="6"/>
      <c r="M243" s="6"/>
      <c r="N243" s="6"/>
    </row>
    <row r="244" spans="1:14" s="1" customFormat="1" ht="24.95" customHeight="1" thickBot="1" x14ac:dyDescent="0.3">
      <c r="A244" s="12"/>
      <c r="B244" s="13"/>
      <c r="C244" s="41" t="s">
        <v>220</v>
      </c>
      <c r="D244" s="56" t="s">
        <v>111</v>
      </c>
      <c r="E244" s="57">
        <v>32</v>
      </c>
      <c r="F244" s="55">
        <v>2944</v>
      </c>
      <c r="G244" s="57">
        <v>32</v>
      </c>
      <c r="H244" s="76">
        <f t="shared" si="31"/>
        <v>35.200000000000003</v>
      </c>
      <c r="I244" s="92">
        <f t="shared" si="32"/>
        <v>4224</v>
      </c>
      <c r="L244" s="6"/>
      <c r="M244" s="6"/>
      <c r="N244" s="6"/>
    </row>
    <row r="245" spans="1:14" s="1" customFormat="1" ht="24.95" customHeight="1" thickBot="1" x14ac:dyDescent="0.3">
      <c r="A245" s="12"/>
      <c r="B245" s="13"/>
      <c r="C245" s="41" t="s">
        <v>221</v>
      </c>
      <c r="D245" s="56" t="s">
        <v>111</v>
      </c>
      <c r="E245" s="57">
        <v>15</v>
      </c>
      <c r="F245" s="55">
        <v>1380</v>
      </c>
      <c r="G245" s="57">
        <v>15</v>
      </c>
      <c r="H245" s="76">
        <f t="shared" si="31"/>
        <v>16.5</v>
      </c>
      <c r="I245" s="92">
        <f t="shared" si="32"/>
        <v>1980</v>
      </c>
      <c r="L245" s="6"/>
      <c r="M245" s="6"/>
      <c r="N245" s="6"/>
    </row>
    <row r="246" spans="1:14" s="1" customFormat="1" ht="24.95" customHeight="1" thickBot="1" x14ac:dyDescent="0.3">
      <c r="A246" s="12"/>
      <c r="B246" s="13"/>
      <c r="C246" s="41" t="s">
        <v>222</v>
      </c>
      <c r="D246" s="56" t="s">
        <v>111</v>
      </c>
      <c r="E246" s="57">
        <v>15</v>
      </c>
      <c r="F246" s="55">
        <v>1380</v>
      </c>
      <c r="G246" s="57">
        <v>15</v>
      </c>
      <c r="H246" s="76">
        <f t="shared" si="31"/>
        <v>16.5</v>
      </c>
      <c r="I246" s="92">
        <f t="shared" si="32"/>
        <v>1980</v>
      </c>
      <c r="L246" s="6"/>
      <c r="M246" s="6"/>
      <c r="N246" s="6"/>
    </row>
    <row r="247" spans="1:14" s="1" customFormat="1" ht="24.95" customHeight="1" thickBot="1" x14ac:dyDescent="0.3">
      <c r="A247" s="12"/>
      <c r="B247" s="13"/>
      <c r="C247" s="41" t="s">
        <v>223</v>
      </c>
      <c r="D247" s="56" t="s">
        <v>111</v>
      </c>
      <c r="E247" s="57">
        <v>30</v>
      </c>
      <c r="F247" s="55">
        <v>2760</v>
      </c>
      <c r="G247" s="57">
        <v>30</v>
      </c>
      <c r="H247" s="76">
        <f t="shared" si="31"/>
        <v>33</v>
      </c>
      <c r="I247" s="92">
        <f t="shared" si="32"/>
        <v>3960</v>
      </c>
      <c r="L247" s="6"/>
      <c r="M247" s="6"/>
      <c r="N247" s="6"/>
    </row>
    <row r="248" spans="1:14" s="1" customFormat="1" ht="24.95" customHeight="1" thickBot="1" x14ac:dyDescent="0.3">
      <c r="A248" s="12"/>
      <c r="B248" s="13"/>
      <c r="C248" s="41"/>
      <c r="D248" s="56"/>
      <c r="E248" s="54"/>
      <c r="F248" s="55"/>
      <c r="G248" s="54"/>
      <c r="H248" s="77"/>
      <c r="I248" s="92"/>
      <c r="L248" s="6"/>
      <c r="M248" s="6"/>
      <c r="N248" s="6"/>
    </row>
    <row r="249" spans="1:14" s="1" customFormat="1" ht="24.95" customHeight="1" thickBot="1" x14ac:dyDescent="0.3">
      <c r="A249" s="12"/>
      <c r="B249" s="13"/>
      <c r="C249" s="41"/>
      <c r="D249" s="56"/>
      <c r="E249" s="54"/>
      <c r="F249" s="55"/>
      <c r="G249" s="54"/>
      <c r="H249" s="77"/>
      <c r="I249" s="92"/>
      <c r="L249" s="6"/>
      <c r="M249" s="6"/>
      <c r="N249" s="6"/>
    </row>
    <row r="250" spans="1:14" s="1" customFormat="1" ht="24.95" customHeight="1" thickBot="1" x14ac:dyDescent="0.3">
      <c r="A250" s="12">
        <v>2.2000000000000002</v>
      </c>
      <c r="B250" s="13"/>
      <c r="C250" s="42" t="s">
        <v>224</v>
      </c>
      <c r="D250" s="56"/>
      <c r="E250" s="54"/>
      <c r="F250" s="55"/>
      <c r="G250" s="54"/>
      <c r="H250" s="77"/>
      <c r="I250" s="92"/>
      <c r="L250" s="6"/>
      <c r="M250" s="6"/>
      <c r="N250" s="6"/>
    </row>
    <row r="251" spans="1:14" s="1" customFormat="1" ht="24.95" customHeight="1" thickBot="1" x14ac:dyDescent="0.3">
      <c r="A251" s="12"/>
      <c r="B251" s="13"/>
      <c r="C251" s="41"/>
      <c r="D251" s="56"/>
      <c r="E251" s="54"/>
      <c r="F251" s="55"/>
      <c r="G251" s="54"/>
      <c r="H251" s="77"/>
      <c r="I251" s="92"/>
      <c r="L251" s="6"/>
      <c r="M251" s="6"/>
      <c r="N251" s="6"/>
    </row>
    <row r="252" spans="1:14" s="1" customFormat="1" ht="24.95" customHeight="1" thickBot="1" x14ac:dyDescent="0.3">
      <c r="A252" s="12" t="s">
        <v>225</v>
      </c>
      <c r="B252" s="13"/>
      <c r="C252" s="40" t="s">
        <v>226</v>
      </c>
      <c r="D252" s="53"/>
      <c r="E252" s="54"/>
      <c r="F252" s="55"/>
      <c r="G252" s="54"/>
      <c r="H252" s="77"/>
      <c r="I252" s="92"/>
      <c r="L252" s="6"/>
      <c r="M252" s="6"/>
      <c r="N252" s="6"/>
    </row>
    <row r="253" spans="1:14" s="1" customFormat="1" ht="24.95" customHeight="1" thickBot="1" x14ac:dyDescent="0.3">
      <c r="A253" s="12"/>
      <c r="B253" s="13"/>
      <c r="C253" s="40"/>
      <c r="D253" s="53"/>
      <c r="E253" s="54"/>
      <c r="F253" s="55"/>
      <c r="G253" s="54"/>
      <c r="H253" s="77"/>
      <c r="I253" s="92"/>
      <c r="L253" s="6"/>
      <c r="M253" s="6"/>
      <c r="N253" s="6"/>
    </row>
    <row r="254" spans="1:14" s="1" customFormat="1" ht="24.95" customHeight="1" thickBot="1" x14ac:dyDescent="0.3">
      <c r="A254" s="12"/>
      <c r="B254" s="13"/>
      <c r="C254" s="40" t="s">
        <v>227</v>
      </c>
      <c r="D254" s="53"/>
      <c r="E254" s="54"/>
      <c r="F254" s="55"/>
      <c r="G254" s="54"/>
      <c r="H254" s="77"/>
      <c r="I254" s="92"/>
      <c r="L254" s="6"/>
      <c r="M254" s="6"/>
      <c r="N254" s="6"/>
    </row>
    <row r="255" spans="1:14" s="1" customFormat="1" ht="24.95" customHeight="1" thickBot="1" x14ac:dyDescent="0.3">
      <c r="A255" s="12"/>
      <c r="B255" s="13"/>
      <c r="C255" s="41" t="s">
        <v>228</v>
      </c>
      <c r="D255" s="56"/>
      <c r="E255" s="57">
        <v>0.3</v>
      </c>
      <c r="F255" s="55">
        <v>28</v>
      </c>
      <c r="G255" s="57">
        <v>0.3</v>
      </c>
      <c r="H255" s="76">
        <f t="shared" ref="H255:H257" si="33">+G255*1.1</f>
        <v>0.33</v>
      </c>
      <c r="I255" s="92">
        <f t="shared" ref="I255:I257" si="34">+H255*120</f>
        <v>39.6</v>
      </c>
      <c r="L255" s="6"/>
      <c r="M255" s="6"/>
      <c r="N255" s="6"/>
    </row>
    <row r="256" spans="1:14" s="1" customFormat="1" ht="24.95" customHeight="1" thickBot="1" x14ac:dyDescent="0.3">
      <c r="A256" s="12"/>
      <c r="B256" s="13"/>
      <c r="C256" s="41" t="s">
        <v>229</v>
      </c>
      <c r="D256" s="56"/>
      <c r="E256" s="57">
        <v>0.45</v>
      </c>
      <c r="F256" s="55">
        <v>41</v>
      </c>
      <c r="G256" s="57">
        <v>0.45</v>
      </c>
      <c r="H256" s="76">
        <f t="shared" si="33"/>
        <v>0.49500000000000005</v>
      </c>
      <c r="I256" s="92">
        <f t="shared" si="34"/>
        <v>59.400000000000006</v>
      </c>
      <c r="L256" s="6"/>
      <c r="M256" s="6"/>
      <c r="N256" s="6"/>
    </row>
    <row r="257" spans="1:14" s="1" customFormat="1" ht="24.95" customHeight="1" thickBot="1" x14ac:dyDescent="0.3">
      <c r="A257" s="12"/>
      <c r="B257" s="13"/>
      <c r="C257" s="41" t="s">
        <v>230</v>
      </c>
      <c r="D257" s="56"/>
      <c r="E257" s="57">
        <v>0.65</v>
      </c>
      <c r="F257" s="55">
        <v>60</v>
      </c>
      <c r="G257" s="57">
        <v>0.65</v>
      </c>
      <c r="H257" s="76">
        <f t="shared" si="33"/>
        <v>0.71500000000000008</v>
      </c>
      <c r="I257" s="92">
        <f t="shared" si="34"/>
        <v>85.800000000000011</v>
      </c>
      <c r="L257" s="6"/>
      <c r="M257" s="6"/>
      <c r="N257" s="6"/>
    </row>
    <row r="258" spans="1:14" s="1" customFormat="1" ht="24.95" customHeight="1" thickBot="1" x14ac:dyDescent="0.3">
      <c r="A258" s="12"/>
      <c r="B258" s="13"/>
      <c r="C258" s="41"/>
      <c r="D258" s="56"/>
      <c r="E258" s="54"/>
      <c r="F258" s="55" t="s">
        <v>19</v>
      </c>
      <c r="G258" s="54"/>
      <c r="H258" s="77"/>
      <c r="I258" s="92"/>
      <c r="L258" s="6"/>
      <c r="M258" s="6"/>
      <c r="N258" s="6"/>
    </row>
    <row r="259" spans="1:14" s="1" customFormat="1" ht="24.95" customHeight="1" thickBot="1" x14ac:dyDescent="0.3">
      <c r="A259" s="12"/>
      <c r="B259" s="13"/>
      <c r="C259" s="40" t="s">
        <v>140</v>
      </c>
      <c r="D259" s="53"/>
      <c r="E259" s="54"/>
      <c r="F259" s="55" t="s">
        <v>19</v>
      </c>
      <c r="G259" s="54"/>
      <c r="H259" s="77"/>
      <c r="I259" s="92"/>
      <c r="L259" s="6"/>
      <c r="M259" s="6"/>
      <c r="N259" s="6"/>
    </row>
    <row r="260" spans="1:14" s="1" customFormat="1" ht="24.95" customHeight="1" thickBot="1" x14ac:dyDescent="0.3">
      <c r="A260" s="12"/>
      <c r="B260" s="13"/>
      <c r="C260" s="41" t="s">
        <v>228</v>
      </c>
      <c r="D260" s="56"/>
      <c r="E260" s="57">
        <v>0.38</v>
      </c>
      <c r="F260" s="55">
        <v>35</v>
      </c>
      <c r="G260" s="57">
        <v>0.38</v>
      </c>
      <c r="H260" s="76">
        <f t="shared" ref="H260:H262" si="35">+G260*1.1</f>
        <v>0.41800000000000004</v>
      </c>
      <c r="I260" s="92">
        <f t="shared" ref="I260:I262" si="36">+H260*120</f>
        <v>50.160000000000004</v>
      </c>
      <c r="L260" s="6"/>
      <c r="M260" s="6"/>
      <c r="N260" s="6"/>
    </row>
    <row r="261" spans="1:14" s="1" customFormat="1" ht="24.95" customHeight="1" thickBot="1" x14ac:dyDescent="0.3">
      <c r="A261" s="12"/>
      <c r="B261" s="13"/>
      <c r="C261" s="41" t="s">
        <v>229</v>
      </c>
      <c r="D261" s="56"/>
      <c r="E261" s="57">
        <v>0.54</v>
      </c>
      <c r="F261" s="55">
        <v>50</v>
      </c>
      <c r="G261" s="57">
        <v>0.54</v>
      </c>
      <c r="H261" s="76">
        <f t="shared" si="35"/>
        <v>0.59400000000000008</v>
      </c>
      <c r="I261" s="92">
        <f t="shared" si="36"/>
        <v>71.280000000000015</v>
      </c>
      <c r="L261" s="6"/>
      <c r="M261" s="6"/>
      <c r="N261" s="6"/>
    </row>
    <row r="262" spans="1:14" s="1" customFormat="1" ht="24.95" customHeight="1" thickBot="1" x14ac:dyDescent="0.3">
      <c r="A262" s="12"/>
      <c r="B262" s="13"/>
      <c r="C262" s="41" t="s">
        <v>230</v>
      </c>
      <c r="D262" s="56"/>
      <c r="E262" s="57">
        <v>0.81</v>
      </c>
      <c r="F262" s="55">
        <v>75</v>
      </c>
      <c r="G262" s="57">
        <v>0.81</v>
      </c>
      <c r="H262" s="76">
        <f t="shared" si="35"/>
        <v>0.89100000000000013</v>
      </c>
      <c r="I262" s="92">
        <f t="shared" si="36"/>
        <v>106.92000000000002</v>
      </c>
      <c r="L262" s="6"/>
      <c r="M262" s="6"/>
      <c r="N262" s="6"/>
    </row>
    <row r="263" spans="1:14" s="1" customFormat="1" ht="24.95" customHeight="1" thickBot="1" x14ac:dyDescent="0.3">
      <c r="A263" s="12"/>
      <c r="B263" s="13"/>
      <c r="C263" s="41"/>
      <c r="D263" s="56"/>
      <c r="E263" s="54"/>
      <c r="F263" s="55" t="s">
        <v>19</v>
      </c>
      <c r="G263" s="54"/>
      <c r="H263" s="77"/>
      <c r="I263" s="92"/>
      <c r="L263" s="6"/>
      <c r="M263" s="6"/>
      <c r="N263" s="6"/>
    </row>
    <row r="264" spans="1:14" s="1" customFormat="1" ht="24.95" customHeight="1" thickBot="1" x14ac:dyDescent="0.3">
      <c r="A264" s="12"/>
      <c r="B264" s="13"/>
      <c r="C264" s="40" t="s">
        <v>231</v>
      </c>
      <c r="D264" s="53"/>
      <c r="E264" s="54"/>
      <c r="F264" s="55" t="s">
        <v>19</v>
      </c>
      <c r="G264" s="54"/>
      <c r="H264" s="77"/>
      <c r="I264" s="92"/>
      <c r="L264" s="6"/>
      <c r="M264" s="6"/>
      <c r="N264" s="6"/>
    </row>
    <row r="265" spans="1:14" s="1" customFormat="1" ht="24.95" customHeight="1" thickBot="1" x14ac:dyDescent="0.3">
      <c r="A265" s="12"/>
      <c r="B265" s="13"/>
      <c r="C265" s="41" t="s">
        <v>232</v>
      </c>
      <c r="D265" s="56"/>
      <c r="E265" s="57">
        <v>0.75</v>
      </c>
      <c r="F265" s="55">
        <v>69</v>
      </c>
      <c r="G265" s="57">
        <v>0.75</v>
      </c>
      <c r="H265" s="76">
        <f t="shared" ref="H265:H266" si="37">+G265*1.1</f>
        <v>0.82500000000000007</v>
      </c>
      <c r="I265" s="92">
        <f t="shared" ref="I265:I266" si="38">+H265*120</f>
        <v>99.000000000000014</v>
      </c>
      <c r="L265" s="6"/>
      <c r="M265" s="6"/>
      <c r="N265" s="6"/>
    </row>
    <row r="266" spans="1:14" s="1" customFormat="1" ht="24.95" customHeight="1" thickBot="1" x14ac:dyDescent="0.3">
      <c r="A266" s="12"/>
      <c r="B266" s="13"/>
      <c r="C266" s="41" t="s">
        <v>233</v>
      </c>
      <c r="D266" s="56"/>
      <c r="E266" s="57">
        <v>1.5</v>
      </c>
      <c r="F266" s="55">
        <v>138</v>
      </c>
      <c r="G266" s="57">
        <v>1.5</v>
      </c>
      <c r="H266" s="76">
        <f t="shared" si="37"/>
        <v>1.6500000000000001</v>
      </c>
      <c r="I266" s="92">
        <f t="shared" si="38"/>
        <v>198.00000000000003</v>
      </c>
      <c r="L266" s="6"/>
      <c r="M266" s="6"/>
      <c r="N266" s="6"/>
    </row>
    <row r="267" spans="1:14" s="1" customFormat="1" ht="24.95" customHeight="1" thickBot="1" x14ac:dyDescent="0.3">
      <c r="A267" s="12"/>
      <c r="B267" s="13"/>
      <c r="C267" s="41"/>
      <c r="D267" s="56"/>
      <c r="E267" s="54"/>
      <c r="F267" s="55" t="s">
        <v>19</v>
      </c>
      <c r="G267" s="54"/>
      <c r="H267" s="77"/>
      <c r="I267" s="92"/>
      <c r="L267" s="6"/>
      <c r="M267" s="6"/>
      <c r="N267" s="6"/>
    </row>
    <row r="268" spans="1:14" s="1" customFormat="1" ht="24.95" customHeight="1" thickBot="1" x14ac:dyDescent="0.3">
      <c r="A268" s="12"/>
      <c r="B268" s="13"/>
      <c r="C268" s="40" t="s">
        <v>234</v>
      </c>
      <c r="D268" s="56"/>
      <c r="E268" s="54"/>
      <c r="F268" s="55" t="s">
        <v>19</v>
      </c>
      <c r="G268" s="54"/>
      <c r="H268" s="77"/>
      <c r="I268" s="92"/>
      <c r="L268" s="6"/>
      <c r="M268" s="6"/>
      <c r="N268" s="6"/>
    </row>
    <row r="269" spans="1:14" s="1" customFormat="1" ht="24.95" customHeight="1" thickBot="1" x14ac:dyDescent="0.3">
      <c r="A269" s="12"/>
      <c r="B269" s="13"/>
      <c r="C269" s="41" t="s">
        <v>232</v>
      </c>
      <c r="D269" s="56"/>
      <c r="E269" s="57">
        <v>1.5</v>
      </c>
      <c r="F269" s="55">
        <v>138</v>
      </c>
      <c r="G269" s="57">
        <v>1.5</v>
      </c>
      <c r="H269" s="76">
        <f t="shared" ref="H269:H270" si="39">+G269*1.1</f>
        <v>1.6500000000000001</v>
      </c>
      <c r="I269" s="92">
        <f t="shared" ref="I269:I270" si="40">+H269*120</f>
        <v>198.00000000000003</v>
      </c>
      <c r="L269" s="6"/>
      <c r="M269" s="6"/>
      <c r="N269" s="6"/>
    </row>
    <row r="270" spans="1:14" s="1" customFormat="1" ht="24.95" customHeight="1" thickBot="1" x14ac:dyDescent="0.3">
      <c r="A270" s="12"/>
      <c r="B270" s="13"/>
      <c r="C270" s="41" t="s">
        <v>233</v>
      </c>
      <c r="D270" s="56"/>
      <c r="E270" s="57">
        <v>2</v>
      </c>
      <c r="F270" s="55">
        <v>184</v>
      </c>
      <c r="G270" s="57">
        <v>2</v>
      </c>
      <c r="H270" s="76">
        <f t="shared" si="39"/>
        <v>2.2000000000000002</v>
      </c>
      <c r="I270" s="92">
        <f t="shared" si="40"/>
        <v>264</v>
      </c>
      <c r="L270" s="6"/>
      <c r="M270" s="6"/>
      <c r="N270" s="6"/>
    </row>
    <row r="271" spans="1:14" s="1" customFormat="1" ht="24.95" customHeight="1" thickBot="1" x14ac:dyDescent="0.3">
      <c r="A271" s="12"/>
      <c r="B271" s="13"/>
      <c r="C271" s="41"/>
      <c r="D271" s="56"/>
      <c r="E271" s="54"/>
      <c r="F271" s="55" t="s">
        <v>19</v>
      </c>
      <c r="G271" s="54"/>
      <c r="H271" s="77"/>
      <c r="I271" s="92"/>
      <c r="L271" s="6"/>
      <c r="M271" s="6"/>
      <c r="N271" s="6"/>
    </row>
    <row r="272" spans="1:14" s="1" customFormat="1" ht="24.95" customHeight="1" thickBot="1" x14ac:dyDescent="0.3">
      <c r="A272" s="23" t="s">
        <v>235</v>
      </c>
      <c r="B272" s="13"/>
      <c r="C272" s="40" t="s">
        <v>236</v>
      </c>
      <c r="D272" s="56"/>
      <c r="E272" s="54"/>
      <c r="F272" s="55" t="s">
        <v>19</v>
      </c>
      <c r="G272" s="54"/>
      <c r="H272" s="77"/>
      <c r="I272" s="92"/>
      <c r="L272" s="6"/>
      <c r="M272" s="6"/>
      <c r="N272" s="6"/>
    </row>
    <row r="273" spans="1:14" s="1" customFormat="1" ht="24.95" customHeight="1" thickBot="1" x14ac:dyDescent="0.3">
      <c r="A273" s="12"/>
      <c r="B273" s="13"/>
      <c r="C273" s="41" t="s">
        <v>237</v>
      </c>
      <c r="D273" s="56"/>
      <c r="E273" s="54"/>
      <c r="F273" s="55" t="s">
        <v>19</v>
      </c>
      <c r="G273" s="54"/>
      <c r="H273" s="77"/>
      <c r="I273" s="92"/>
      <c r="L273" s="6"/>
      <c r="M273" s="6"/>
      <c r="N273" s="6"/>
    </row>
    <row r="274" spans="1:14" s="1" customFormat="1" ht="24.95" customHeight="1" thickBot="1" x14ac:dyDescent="0.3">
      <c r="A274" s="12"/>
      <c r="B274" s="13"/>
      <c r="C274" s="41" t="s">
        <v>238</v>
      </c>
      <c r="D274" s="56"/>
      <c r="E274" s="54"/>
      <c r="F274" s="55" t="s">
        <v>19</v>
      </c>
      <c r="G274" s="54"/>
      <c r="H274" s="77"/>
      <c r="I274" s="92"/>
      <c r="L274" s="6"/>
      <c r="M274" s="6"/>
      <c r="N274" s="6"/>
    </row>
    <row r="275" spans="1:14" s="1" customFormat="1" ht="24.95" customHeight="1" thickBot="1" x14ac:dyDescent="0.3">
      <c r="A275" s="12"/>
      <c r="B275" s="13"/>
      <c r="C275" s="41" t="s">
        <v>239</v>
      </c>
      <c r="D275" s="56"/>
      <c r="E275" s="54"/>
      <c r="F275" s="55" t="s">
        <v>19</v>
      </c>
      <c r="G275" s="54"/>
      <c r="H275" s="77"/>
      <c r="I275" s="92"/>
      <c r="L275" s="6"/>
      <c r="M275" s="6"/>
      <c r="N275" s="6"/>
    </row>
    <row r="276" spans="1:14" s="1" customFormat="1" ht="24.95" customHeight="1" thickBot="1" x14ac:dyDescent="0.3">
      <c r="A276" s="12"/>
      <c r="B276" s="13"/>
      <c r="C276" s="41" t="s">
        <v>240</v>
      </c>
      <c r="D276" s="56"/>
      <c r="E276" s="54"/>
      <c r="F276" s="55" t="s">
        <v>19</v>
      </c>
      <c r="G276" s="54"/>
      <c r="H276" s="77"/>
      <c r="I276" s="92"/>
      <c r="L276" s="6"/>
      <c r="M276" s="6"/>
      <c r="N276" s="6"/>
    </row>
    <row r="277" spans="1:14" s="1" customFormat="1" ht="24.95" customHeight="1" thickBot="1" x14ac:dyDescent="0.3">
      <c r="A277" s="12"/>
      <c r="B277" s="13"/>
      <c r="C277" s="41"/>
      <c r="D277" s="56"/>
      <c r="E277" s="54"/>
      <c r="F277" s="55" t="s">
        <v>19</v>
      </c>
      <c r="G277" s="54"/>
      <c r="H277" s="77"/>
      <c r="I277" s="92"/>
      <c r="L277" s="6"/>
      <c r="M277" s="6"/>
      <c r="N277" s="6"/>
    </row>
    <row r="278" spans="1:14" s="1" customFormat="1" ht="24.95" customHeight="1" thickBot="1" x14ac:dyDescent="0.3">
      <c r="A278" s="12"/>
      <c r="B278" s="13"/>
      <c r="C278" s="40" t="s">
        <v>241</v>
      </c>
      <c r="D278" s="53"/>
      <c r="E278" s="54"/>
      <c r="F278" s="55" t="s">
        <v>19</v>
      </c>
      <c r="G278" s="54"/>
      <c r="H278" s="77"/>
      <c r="I278" s="92"/>
      <c r="L278" s="6"/>
      <c r="M278" s="6"/>
      <c r="N278" s="6"/>
    </row>
    <row r="279" spans="1:14" s="1" customFormat="1" ht="24.95" customHeight="1" thickBot="1" x14ac:dyDescent="0.3">
      <c r="A279" s="12"/>
      <c r="B279" s="13"/>
      <c r="C279" s="41" t="s">
        <v>242</v>
      </c>
      <c r="D279" s="56"/>
      <c r="E279" s="57">
        <v>9.6</v>
      </c>
      <c r="F279" s="55">
        <v>883</v>
      </c>
      <c r="G279" s="57">
        <v>9.6</v>
      </c>
      <c r="H279" s="76">
        <f t="shared" ref="H279:H281" si="41">+G279*1.1</f>
        <v>10.56</v>
      </c>
      <c r="I279" s="92">
        <f t="shared" ref="I279:I281" si="42">+H279*120</f>
        <v>1267.2</v>
      </c>
      <c r="L279" s="6"/>
      <c r="M279" s="6"/>
      <c r="N279" s="6"/>
    </row>
    <row r="280" spans="1:14" s="1" customFormat="1" ht="24.95" customHeight="1" thickBot="1" x14ac:dyDescent="0.3">
      <c r="A280" s="12"/>
      <c r="B280" s="13"/>
      <c r="C280" s="41" t="s">
        <v>140</v>
      </c>
      <c r="D280" s="56"/>
      <c r="E280" s="57">
        <v>23.04</v>
      </c>
      <c r="F280" s="55">
        <v>2120</v>
      </c>
      <c r="G280" s="57">
        <v>23.04</v>
      </c>
      <c r="H280" s="76">
        <f t="shared" si="41"/>
        <v>25.344000000000001</v>
      </c>
      <c r="I280" s="92">
        <f t="shared" si="42"/>
        <v>3041.28</v>
      </c>
      <c r="L280" s="6"/>
      <c r="M280" s="6"/>
      <c r="N280" s="6"/>
    </row>
    <row r="281" spans="1:14" s="1" customFormat="1" ht="24.95" customHeight="1" thickBot="1" x14ac:dyDescent="0.3">
      <c r="A281" s="12"/>
      <c r="B281" s="13"/>
      <c r="C281" s="41" t="s">
        <v>243</v>
      </c>
      <c r="D281" s="56"/>
      <c r="E281" s="57">
        <v>23.04</v>
      </c>
      <c r="F281" s="55">
        <v>2120</v>
      </c>
      <c r="G281" s="57">
        <v>23.04</v>
      </c>
      <c r="H281" s="76">
        <f t="shared" si="41"/>
        <v>25.344000000000001</v>
      </c>
      <c r="I281" s="92">
        <f t="shared" si="42"/>
        <v>3041.28</v>
      </c>
      <c r="L281" s="6"/>
      <c r="M281" s="6"/>
      <c r="N281" s="6"/>
    </row>
    <row r="282" spans="1:14" s="1" customFormat="1" ht="24.95" customHeight="1" thickBot="1" x14ac:dyDescent="0.3">
      <c r="A282" s="12"/>
      <c r="B282" s="13"/>
      <c r="C282" s="41"/>
      <c r="D282" s="56"/>
      <c r="E282" s="54"/>
      <c r="F282" s="55" t="s">
        <v>19</v>
      </c>
      <c r="G282" s="54"/>
      <c r="H282" s="77"/>
      <c r="I282" s="92"/>
      <c r="L282" s="6"/>
      <c r="M282" s="6"/>
      <c r="N282" s="6"/>
    </row>
    <row r="283" spans="1:14" s="1" customFormat="1" ht="24.95" customHeight="1" thickBot="1" x14ac:dyDescent="0.3">
      <c r="A283" s="12"/>
      <c r="B283" s="13"/>
      <c r="C283" s="40" t="s">
        <v>244</v>
      </c>
      <c r="D283" s="56"/>
      <c r="E283" s="54"/>
      <c r="F283" s="55" t="s">
        <v>19</v>
      </c>
      <c r="G283" s="54"/>
      <c r="H283" s="77"/>
      <c r="I283" s="92"/>
      <c r="L283" s="6"/>
      <c r="M283" s="6"/>
      <c r="N283" s="6"/>
    </row>
    <row r="284" spans="1:14" s="1" customFormat="1" ht="24.95" customHeight="1" thickBot="1" x14ac:dyDescent="0.3">
      <c r="A284" s="12"/>
      <c r="B284" s="13"/>
      <c r="C284" s="41" t="s">
        <v>227</v>
      </c>
      <c r="D284" s="56"/>
      <c r="E284" s="54"/>
      <c r="F284" s="55" t="s">
        <v>19</v>
      </c>
      <c r="G284" s="54"/>
      <c r="H284" s="77"/>
      <c r="I284" s="92"/>
      <c r="L284" s="6"/>
      <c r="M284" s="6"/>
      <c r="N284" s="6"/>
    </row>
    <row r="285" spans="1:14" s="1" customFormat="1" ht="24.95" customHeight="1" thickBot="1" x14ac:dyDescent="0.3">
      <c r="A285" s="12"/>
      <c r="B285" s="13"/>
      <c r="C285" s="41" t="s">
        <v>228</v>
      </c>
      <c r="D285" s="56"/>
      <c r="E285" s="57">
        <v>0.25</v>
      </c>
      <c r="F285" s="55">
        <v>20</v>
      </c>
      <c r="G285" s="57">
        <v>0.25</v>
      </c>
      <c r="H285" s="76">
        <f t="shared" ref="H285:H287" si="43">+G285*1.1</f>
        <v>0.27500000000000002</v>
      </c>
      <c r="I285" s="92">
        <f t="shared" ref="I285:I287" si="44">+H285*120</f>
        <v>33</v>
      </c>
      <c r="L285" s="6"/>
      <c r="M285" s="6"/>
      <c r="N285" s="6"/>
    </row>
    <row r="286" spans="1:14" s="1" customFormat="1" ht="24.95" customHeight="1" thickBot="1" x14ac:dyDescent="0.3">
      <c r="A286" s="12"/>
      <c r="B286" s="13"/>
      <c r="C286" s="41" t="s">
        <v>229</v>
      </c>
      <c r="D286" s="56"/>
      <c r="E286" s="57">
        <v>0.4</v>
      </c>
      <c r="F286" s="55">
        <v>32</v>
      </c>
      <c r="G286" s="57">
        <v>0.4</v>
      </c>
      <c r="H286" s="76">
        <f t="shared" si="43"/>
        <v>0.44000000000000006</v>
      </c>
      <c r="I286" s="92">
        <f t="shared" si="44"/>
        <v>52.800000000000004</v>
      </c>
      <c r="L286" s="6"/>
      <c r="M286" s="6"/>
      <c r="N286" s="6"/>
    </row>
    <row r="287" spans="1:14" s="1" customFormat="1" ht="24.95" customHeight="1" thickBot="1" x14ac:dyDescent="0.3">
      <c r="A287" s="12"/>
      <c r="B287" s="13"/>
      <c r="C287" s="41" t="s">
        <v>230</v>
      </c>
      <c r="D287" s="56"/>
      <c r="E287" s="57">
        <v>0.55000000000000004</v>
      </c>
      <c r="F287" s="55">
        <v>45</v>
      </c>
      <c r="G287" s="57">
        <v>0.55000000000000004</v>
      </c>
      <c r="H287" s="76">
        <f t="shared" si="43"/>
        <v>0.60500000000000009</v>
      </c>
      <c r="I287" s="92">
        <f t="shared" si="44"/>
        <v>72.600000000000009</v>
      </c>
      <c r="L287" s="6"/>
      <c r="M287" s="6"/>
      <c r="N287" s="6"/>
    </row>
    <row r="288" spans="1:14" s="1" customFormat="1" ht="24.95" customHeight="1" thickBot="1" x14ac:dyDescent="0.3">
      <c r="A288" s="12"/>
      <c r="B288" s="13"/>
      <c r="C288" s="41"/>
      <c r="D288" s="56"/>
      <c r="E288" s="54"/>
      <c r="F288" s="55" t="s">
        <v>19</v>
      </c>
      <c r="G288" s="54"/>
      <c r="H288" s="77"/>
      <c r="I288" s="92"/>
      <c r="L288" s="6"/>
      <c r="M288" s="6"/>
      <c r="N288" s="6"/>
    </row>
    <row r="289" spans="1:14" s="1" customFormat="1" ht="24.95" customHeight="1" thickBot="1" x14ac:dyDescent="0.3">
      <c r="A289" s="12"/>
      <c r="B289" s="13"/>
      <c r="C289" s="40" t="s">
        <v>140</v>
      </c>
      <c r="D289" s="53"/>
      <c r="E289" s="54"/>
      <c r="F289" s="55" t="s">
        <v>19</v>
      </c>
      <c r="G289" s="54"/>
      <c r="H289" s="77"/>
      <c r="I289" s="92"/>
      <c r="L289" s="6"/>
      <c r="M289" s="6"/>
      <c r="N289" s="6"/>
    </row>
    <row r="290" spans="1:14" s="1" customFormat="1" ht="24.95" customHeight="1" thickBot="1" x14ac:dyDescent="0.3">
      <c r="A290" s="12"/>
      <c r="B290" s="13"/>
      <c r="C290" s="41" t="s">
        <v>228</v>
      </c>
      <c r="D290" s="56"/>
      <c r="E290" s="57">
        <v>0.38</v>
      </c>
      <c r="F290" s="55">
        <v>31</v>
      </c>
      <c r="G290" s="57">
        <v>0.38</v>
      </c>
      <c r="H290" s="76">
        <f t="shared" ref="H290:H292" si="45">+G290*1.1</f>
        <v>0.41800000000000004</v>
      </c>
      <c r="I290" s="92">
        <f t="shared" ref="I290:I292" si="46">+H290*120</f>
        <v>50.160000000000004</v>
      </c>
      <c r="L290" s="6"/>
      <c r="M290" s="6"/>
      <c r="N290" s="6"/>
    </row>
    <row r="291" spans="1:14" s="1" customFormat="1" ht="24.95" customHeight="1" thickBot="1" x14ac:dyDescent="0.3">
      <c r="A291" s="12"/>
      <c r="B291" s="13"/>
      <c r="C291" s="41" t="s">
        <v>229</v>
      </c>
      <c r="D291" s="56"/>
      <c r="E291" s="57">
        <v>0.54</v>
      </c>
      <c r="F291" s="55">
        <v>44</v>
      </c>
      <c r="G291" s="57">
        <v>0.54</v>
      </c>
      <c r="H291" s="76">
        <f t="shared" si="45"/>
        <v>0.59400000000000008</v>
      </c>
      <c r="I291" s="92">
        <f t="shared" si="46"/>
        <v>71.280000000000015</v>
      </c>
    </row>
    <row r="292" spans="1:14" s="1" customFormat="1" ht="24.95" customHeight="1" thickBot="1" x14ac:dyDescent="0.3">
      <c r="A292" s="12"/>
      <c r="B292" s="13"/>
      <c r="C292" s="41" t="s">
        <v>230</v>
      </c>
      <c r="D292" s="56"/>
      <c r="E292" s="57">
        <v>0.81</v>
      </c>
      <c r="F292" s="55">
        <v>66</v>
      </c>
      <c r="G292" s="57">
        <v>0.81</v>
      </c>
      <c r="H292" s="76">
        <f t="shared" si="45"/>
        <v>0.89100000000000013</v>
      </c>
      <c r="I292" s="92">
        <f t="shared" si="46"/>
        <v>106.92000000000002</v>
      </c>
    </row>
    <row r="293" spans="1:14" s="1" customFormat="1" ht="24.95" customHeight="1" thickBot="1" x14ac:dyDescent="0.3">
      <c r="A293" s="12"/>
      <c r="B293" s="13"/>
      <c r="C293" s="41"/>
      <c r="D293" s="56"/>
      <c r="E293" s="54"/>
      <c r="F293" s="55" t="s">
        <v>19</v>
      </c>
      <c r="G293" s="54"/>
      <c r="H293" s="77"/>
      <c r="I293" s="92"/>
    </row>
    <row r="294" spans="1:14" s="1" customFormat="1" ht="24.95" customHeight="1" thickBot="1" x14ac:dyDescent="0.3">
      <c r="A294" s="12"/>
      <c r="B294" s="13"/>
      <c r="C294" s="40" t="s">
        <v>245</v>
      </c>
      <c r="D294" s="53"/>
      <c r="E294" s="54"/>
      <c r="F294" s="55" t="s">
        <v>19</v>
      </c>
      <c r="G294" s="54"/>
      <c r="H294" s="77"/>
      <c r="I294" s="92"/>
    </row>
    <row r="295" spans="1:14" s="1" customFormat="1" ht="24.95" customHeight="1" thickBot="1" x14ac:dyDescent="0.3">
      <c r="A295" s="12"/>
      <c r="B295" s="13"/>
      <c r="C295" s="41" t="s">
        <v>232</v>
      </c>
      <c r="D295" s="56"/>
      <c r="E295" s="57">
        <v>0.65</v>
      </c>
      <c r="F295" s="55">
        <v>53</v>
      </c>
      <c r="G295" s="57">
        <v>0.65</v>
      </c>
      <c r="H295" s="76">
        <f t="shared" ref="H295:H296" si="47">+G295*1.1</f>
        <v>0.71500000000000008</v>
      </c>
      <c r="I295" s="92">
        <f t="shared" ref="I295:I296" si="48">+H295*120</f>
        <v>85.800000000000011</v>
      </c>
    </row>
    <row r="296" spans="1:14" s="1" customFormat="1" ht="24.95" customHeight="1" thickBot="1" x14ac:dyDescent="0.3">
      <c r="A296" s="12"/>
      <c r="B296" s="13"/>
      <c r="C296" s="41" t="s">
        <v>233</v>
      </c>
      <c r="D296" s="56"/>
      <c r="E296" s="57">
        <v>1.25</v>
      </c>
      <c r="F296" s="55">
        <v>101</v>
      </c>
      <c r="G296" s="57">
        <v>1.25</v>
      </c>
      <c r="H296" s="76">
        <f t="shared" si="47"/>
        <v>1.375</v>
      </c>
      <c r="I296" s="92">
        <f t="shared" si="48"/>
        <v>165</v>
      </c>
    </row>
    <row r="297" spans="1:14" s="1" customFormat="1" ht="24.95" customHeight="1" thickBot="1" x14ac:dyDescent="0.3">
      <c r="A297" s="12"/>
      <c r="B297" s="13"/>
      <c r="C297" s="41"/>
      <c r="D297" s="56"/>
      <c r="E297" s="54"/>
      <c r="F297" s="55" t="s">
        <v>19</v>
      </c>
      <c r="G297" s="54"/>
      <c r="H297" s="77"/>
      <c r="I297" s="92"/>
    </row>
    <row r="298" spans="1:14" s="1" customFormat="1" ht="24.95" customHeight="1" thickBot="1" x14ac:dyDescent="0.3">
      <c r="A298" s="12"/>
      <c r="B298" s="13"/>
      <c r="C298" s="40" t="s">
        <v>246</v>
      </c>
      <c r="D298" s="56"/>
      <c r="E298" s="54"/>
      <c r="F298" s="55" t="s">
        <v>19</v>
      </c>
      <c r="G298" s="54"/>
      <c r="H298" s="77"/>
      <c r="I298" s="92"/>
    </row>
    <row r="299" spans="1:14" s="1" customFormat="1" ht="24.95" customHeight="1" thickBot="1" x14ac:dyDescent="0.3">
      <c r="A299" s="12"/>
      <c r="B299" s="13"/>
      <c r="C299" s="41" t="s">
        <v>247</v>
      </c>
      <c r="D299" s="56"/>
      <c r="E299" s="54"/>
      <c r="F299" s="55" t="s">
        <v>19</v>
      </c>
      <c r="G299" s="54"/>
      <c r="H299" s="77"/>
      <c r="I299" s="92"/>
    </row>
    <row r="300" spans="1:14" s="1" customFormat="1" ht="24.95" customHeight="1" thickBot="1" x14ac:dyDescent="0.3">
      <c r="A300" s="12"/>
      <c r="B300" s="13"/>
      <c r="C300" s="41" t="s">
        <v>248</v>
      </c>
      <c r="D300" s="56"/>
      <c r="E300" s="54"/>
      <c r="F300" s="55" t="s">
        <v>19</v>
      </c>
      <c r="G300" s="54"/>
      <c r="H300" s="77"/>
      <c r="I300" s="92"/>
    </row>
    <row r="301" spans="1:14" s="1" customFormat="1" ht="24.95" customHeight="1" thickBot="1" x14ac:dyDescent="0.3">
      <c r="A301" s="12"/>
      <c r="B301" s="13"/>
      <c r="C301" s="41" t="s">
        <v>249</v>
      </c>
      <c r="D301" s="56"/>
      <c r="E301" s="54"/>
      <c r="F301" s="55" t="s">
        <v>19</v>
      </c>
      <c r="G301" s="54"/>
      <c r="H301" s="77"/>
      <c r="I301" s="92"/>
    </row>
    <row r="302" spans="1:14" s="1" customFormat="1" ht="24.95" customHeight="1" thickBot="1" x14ac:dyDescent="0.3">
      <c r="A302" s="12"/>
      <c r="B302" s="13"/>
      <c r="C302" s="41" t="s">
        <v>250</v>
      </c>
      <c r="D302" s="56"/>
      <c r="E302" s="54"/>
      <c r="F302" s="55" t="s">
        <v>19</v>
      </c>
      <c r="G302" s="54"/>
      <c r="H302" s="77"/>
      <c r="I302" s="92"/>
    </row>
    <row r="303" spans="1:14" s="1" customFormat="1" ht="24.95" customHeight="1" thickBot="1" x14ac:dyDescent="0.3">
      <c r="A303" s="12"/>
      <c r="B303" s="13"/>
      <c r="C303" s="41"/>
      <c r="D303" s="56"/>
      <c r="E303" s="54"/>
      <c r="F303" s="55" t="s">
        <v>19</v>
      </c>
      <c r="G303" s="54"/>
      <c r="H303" s="77"/>
      <c r="I303" s="92"/>
    </row>
    <row r="304" spans="1:14" s="1" customFormat="1" ht="24.95" customHeight="1" thickBot="1" x14ac:dyDescent="0.3">
      <c r="A304" s="12" t="s">
        <v>251</v>
      </c>
      <c r="B304" s="13"/>
      <c r="C304" s="40" t="s">
        <v>252</v>
      </c>
      <c r="D304" s="53"/>
      <c r="E304" s="54"/>
      <c r="F304" s="55" t="s">
        <v>19</v>
      </c>
      <c r="G304" s="54"/>
      <c r="H304" s="77"/>
      <c r="I304" s="92"/>
    </row>
    <row r="305" spans="1:9" s="1" customFormat="1" ht="24.95" customHeight="1" thickBot="1" x14ac:dyDescent="0.3">
      <c r="A305" s="12"/>
      <c r="B305" s="13"/>
      <c r="C305" s="41" t="s">
        <v>253</v>
      </c>
      <c r="D305" s="56"/>
      <c r="E305" s="57">
        <v>0.27</v>
      </c>
      <c r="F305" s="55">
        <v>25</v>
      </c>
      <c r="G305" s="57">
        <v>0.27</v>
      </c>
      <c r="H305" s="76">
        <f t="shared" ref="H305:H307" si="49">+G305*1.1</f>
        <v>0.29700000000000004</v>
      </c>
      <c r="I305" s="92">
        <f t="shared" ref="I305:I307" si="50">+H305*120</f>
        <v>35.640000000000008</v>
      </c>
    </row>
    <row r="306" spans="1:9" s="1" customFormat="1" ht="24.95" customHeight="1" thickBot="1" x14ac:dyDescent="0.3">
      <c r="A306" s="12"/>
      <c r="B306" s="13"/>
      <c r="C306" s="41" t="s">
        <v>254</v>
      </c>
      <c r="D306" s="56"/>
      <c r="E306" s="57">
        <v>0.43</v>
      </c>
      <c r="F306" s="55">
        <v>40</v>
      </c>
      <c r="G306" s="57">
        <v>0.43</v>
      </c>
      <c r="H306" s="76">
        <f t="shared" si="49"/>
        <v>0.47300000000000003</v>
      </c>
      <c r="I306" s="92">
        <f t="shared" si="50"/>
        <v>56.760000000000005</v>
      </c>
    </row>
    <row r="307" spans="1:9" s="1" customFormat="1" ht="24.95" customHeight="1" thickBot="1" x14ac:dyDescent="0.3">
      <c r="A307" s="12"/>
      <c r="B307" s="13"/>
      <c r="C307" s="41" t="s">
        <v>255</v>
      </c>
      <c r="D307" s="56"/>
      <c r="E307" s="57">
        <v>0.81</v>
      </c>
      <c r="F307" s="55">
        <v>75</v>
      </c>
      <c r="G307" s="57">
        <v>0.81</v>
      </c>
      <c r="H307" s="76">
        <f t="shared" si="49"/>
        <v>0.89100000000000013</v>
      </c>
      <c r="I307" s="92">
        <f t="shared" si="50"/>
        <v>106.92000000000002</v>
      </c>
    </row>
    <row r="308" spans="1:9" s="1" customFormat="1" ht="24.95" customHeight="1" thickBot="1" x14ac:dyDescent="0.3">
      <c r="A308" s="12"/>
      <c r="B308" s="13"/>
      <c r="C308" s="41"/>
      <c r="D308" s="56"/>
      <c r="E308" s="54"/>
      <c r="F308" s="55" t="s">
        <v>19</v>
      </c>
      <c r="G308" s="54"/>
      <c r="H308" s="77"/>
      <c r="I308" s="92"/>
    </row>
    <row r="309" spans="1:9" s="1" customFormat="1" ht="24.95" customHeight="1" thickBot="1" x14ac:dyDescent="0.3">
      <c r="A309" s="12"/>
      <c r="B309" s="13"/>
      <c r="C309" s="40" t="s">
        <v>256</v>
      </c>
      <c r="D309" s="53"/>
      <c r="E309" s="54"/>
      <c r="F309" s="55" t="s">
        <v>19</v>
      </c>
      <c r="G309" s="54"/>
      <c r="H309" s="77"/>
      <c r="I309" s="92"/>
    </row>
    <row r="310" spans="1:9" s="1" customFormat="1" ht="24.95" customHeight="1" thickBot="1" x14ac:dyDescent="0.3">
      <c r="A310" s="12"/>
      <c r="B310" s="13"/>
      <c r="C310" s="41" t="s">
        <v>242</v>
      </c>
      <c r="D310" s="56"/>
      <c r="E310" s="57">
        <v>3.84</v>
      </c>
      <c r="F310" s="55">
        <v>353</v>
      </c>
      <c r="G310" s="57">
        <v>3.84</v>
      </c>
      <c r="H310" s="76">
        <f t="shared" ref="H310:H312" si="51">+G310*1.1</f>
        <v>4.2240000000000002</v>
      </c>
      <c r="I310" s="92">
        <f t="shared" ref="I310:I312" si="52">+H310*120</f>
        <v>506.88</v>
      </c>
    </row>
    <row r="311" spans="1:9" s="1" customFormat="1" ht="24.95" customHeight="1" thickBot="1" x14ac:dyDescent="0.3">
      <c r="A311" s="12"/>
      <c r="B311" s="13"/>
      <c r="C311" s="41" t="s">
        <v>140</v>
      </c>
      <c r="D311" s="56"/>
      <c r="E311" s="57">
        <v>7.68</v>
      </c>
      <c r="F311" s="55">
        <v>707</v>
      </c>
      <c r="G311" s="57">
        <v>7.68</v>
      </c>
      <c r="H311" s="76">
        <f t="shared" si="51"/>
        <v>8.4480000000000004</v>
      </c>
      <c r="I311" s="92">
        <f t="shared" si="52"/>
        <v>1013.76</v>
      </c>
    </row>
    <row r="312" spans="1:9" s="1" customFormat="1" ht="24.95" customHeight="1" thickBot="1" x14ac:dyDescent="0.3">
      <c r="A312" s="12"/>
      <c r="B312" s="13"/>
      <c r="C312" s="41" t="s">
        <v>243</v>
      </c>
      <c r="D312" s="56"/>
      <c r="E312" s="57">
        <v>7.68</v>
      </c>
      <c r="F312" s="55">
        <v>707</v>
      </c>
      <c r="G312" s="57">
        <v>7.68</v>
      </c>
      <c r="H312" s="76">
        <f t="shared" si="51"/>
        <v>8.4480000000000004</v>
      </c>
      <c r="I312" s="92">
        <f t="shared" si="52"/>
        <v>1013.76</v>
      </c>
    </row>
    <row r="313" spans="1:9" s="1" customFormat="1" ht="24.95" customHeight="1" thickBot="1" x14ac:dyDescent="0.3">
      <c r="A313" s="12"/>
      <c r="B313" s="13"/>
      <c r="C313" s="41"/>
      <c r="D313" s="56"/>
      <c r="E313" s="54"/>
      <c r="F313" s="55" t="s">
        <v>19</v>
      </c>
      <c r="G313" s="54"/>
      <c r="H313" s="77"/>
      <c r="I313" s="92"/>
    </row>
    <row r="314" spans="1:9" s="1" customFormat="1" ht="24.95" customHeight="1" thickBot="1" x14ac:dyDescent="0.3">
      <c r="A314" s="12">
        <v>2.2999999999999998</v>
      </c>
      <c r="B314" s="13"/>
      <c r="C314" s="42" t="s">
        <v>257</v>
      </c>
      <c r="D314" s="56"/>
      <c r="E314" s="54"/>
      <c r="F314" s="55" t="s">
        <v>19</v>
      </c>
      <c r="G314" s="54"/>
      <c r="H314" s="77"/>
      <c r="I314" s="92"/>
    </row>
    <row r="315" spans="1:9" s="1" customFormat="1" ht="24.95" customHeight="1" thickBot="1" x14ac:dyDescent="0.3">
      <c r="A315" s="12"/>
      <c r="B315" s="13"/>
      <c r="C315" s="41"/>
      <c r="D315" s="56"/>
      <c r="E315" s="54"/>
      <c r="F315" s="55" t="s">
        <v>19</v>
      </c>
      <c r="G315" s="54"/>
      <c r="H315" s="77"/>
      <c r="I315" s="92"/>
    </row>
    <row r="316" spans="1:9" s="1" customFormat="1" ht="24.95" customHeight="1" thickBot="1" x14ac:dyDescent="0.3">
      <c r="A316" s="12" t="s">
        <v>258</v>
      </c>
      <c r="B316" s="13"/>
      <c r="C316" s="40" t="s">
        <v>259</v>
      </c>
      <c r="D316" s="53"/>
      <c r="E316" s="54"/>
      <c r="F316" s="55" t="s">
        <v>19</v>
      </c>
      <c r="G316" s="54"/>
      <c r="H316" s="77"/>
      <c r="I316" s="92"/>
    </row>
    <row r="317" spans="1:9" s="1" customFormat="1" ht="24.95" customHeight="1" thickBot="1" x14ac:dyDescent="0.3">
      <c r="A317" s="12"/>
      <c r="B317" s="13"/>
      <c r="C317" s="41"/>
      <c r="D317" s="56"/>
      <c r="E317" s="54"/>
      <c r="F317" s="55" t="s">
        <v>19</v>
      </c>
      <c r="G317" s="54"/>
      <c r="H317" s="77"/>
      <c r="I317" s="92"/>
    </row>
    <row r="318" spans="1:9" s="1" customFormat="1" ht="24.95" customHeight="1" thickBot="1" x14ac:dyDescent="0.3">
      <c r="A318" s="12"/>
      <c r="B318" s="13"/>
      <c r="C318" s="41" t="s">
        <v>242</v>
      </c>
      <c r="D318" s="56"/>
      <c r="E318" s="57">
        <v>3.84</v>
      </c>
      <c r="F318" s="55">
        <v>353</v>
      </c>
      <c r="G318" s="57">
        <v>3.84</v>
      </c>
      <c r="H318" s="76">
        <f t="shared" ref="H318:H320" si="53">+G318*1.1</f>
        <v>4.2240000000000002</v>
      </c>
      <c r="I318" s="92">
        <f t="shared" ref="I318:I320" si="54">+H318*120</f>
        <v>506.88</v>
      </c>
    </row>
    <row r="319" spans="1:9" s="1" customFormat="1" ht="24.95" customHeight="1" thickBot="1" x14ac:dyDescent="0.3">
      <c r="A319" s="12"/>
      <c r="B319" s="13"/>
      <c r="C319" s="41" t="s">
        <v>140</v>
      </c>
      <c r="D319" s="56"/>
      <c r="E319" s="57">
        <v>7.68</v>
      </c>
      <c r="F319" s="55">
        <v>707</v>
      </c>
      <c r="G319" s="57">
        <v>7.68</v>
      </c>
      <c r="H319" s="76">
        <f t="shared" si="53"/>
        <v>8.4480000000000004</v>
      </c>
      <c r="I319" s="92">
        <f t="shared" si="54"/>
        <v>1013.76</v>
      </c>
    </row>
    <row r="320" spans="1:9" s="1" customFormat="1" ht="24.95" customHeight="1" thickBot="1" x14ac:dyDescent="0.3">
      <c r="A320" s="12"/>
      <c r="B320" s="13"/>
      <c r="C320" s="41" t="s">
        <v>243</v>
      </c>
      <c r="D320" s="56"/>
      <c r="E320" s="57">
        <v>13.44</v>
      </c>
      <c r="F320" s="55">
        <v>1236</v>
      </c>
      <c r="G320" s="57">
        <v>13.44</v>
      </c>
      <c r="H320" s="76">
        <f t="shared" si="53"/>
        <v>14.784000000000001</v>
      </c>
      <c r="I320" s="92">
        <f t="shared" si="54"/>
        <v>1774.0800000000002</v>
      </c>
    </row>
    <row r="321" spans="1:9" s="1" customFormat="1" ht="24.95" customHeight="1" thickBot="1" x14ac:dyDescent="0.3">
      <c r="A321" s="12"/>
      <c r="B321" s="13"/>
      <c r="C321" s="41"/>
      <c r="D321" s="56"/>
      <c r="E321" s="54"/>
      <c r="F321" s="55" t="s">
        <v>19</v>
      </c>
      <c r="G321" s="54"/>
      <c r="H321" s="77"/>
      <c r="I321" s="92"/>
    </row>
    <row r="322" spans="1:9" s="1" customFormat="1" ht="24.95" customHeight="1" thickBot="1" x14ac:dyDescent="0.3">
      <c r="A322" s="12" t="s">
        <v>260</v>
      </c>
      <c r="B322" s="13"/>
      <c r="C322" s="40" t="s">
        <v>261</v>
      </c>
      <c r="D322" s="56"/>
      <c r="E322" s="54"/>
      <c r="F322" s="55" t="s">
        <v>19</v>
      </c>
      <c r="G322" s="54"/>
      <c r="H322" s="77"/>
      <c r="I322" s="92"/>
    </row>
    <row r="323" spans="1:9" s="1" customFormat="1" ht="24.95" customHeight="1" thickBot="1" x14ac:dyDescent="0.3">
      <c r="A323" s="12"/>
      <c r="B323" s="13"/>
      <c r="C323" s="41" t="s">
        <v>242</v>
      </c>
      <c r="D323" s="56"/>
      <c r="E323" s="57">
        <v>0.77</v>
      </c>
      <c r="F323" s="55">
        <v>71</v>
      </c>
      <c r="G323" s="57">
        <v>0.77</v>
      </c>
      <c r="H323" s="76">
        <f t="shared" ref="H323:H325" si="55">+G323*1.1</f>
        <v>0.84700000000000009</v>
      </c>
      <c r="I323" s="92">
        <f t="shared" ref="I323:I325" si="56">+H323*120</f>
        <v>101.64000000000001</v>
      </c>
    </row>
    <row r="324" spans="1:9" s="1" customFormat="1" ht="24.95" customHeight="1" thickBot="1" x14ac:dyDescent="0.3">
      <c r="A324" s="12"/>
      <c r="B324" s="13"/>
      <c r="C324" s="41" t="s">
        <v>140</v>
      </c>
      <c r="D324" s="56"/>
      <c r="E324" s="57">
        <v>1.92</v>
      </c>
      <c r="F324" s="55">
        <v>177</v>
      </c>
      <c r="G324" s="57">
        <v>1.92</v>
      </c>
      <c r="H324" s="76">
        <f t="shared" si="55"/>
        <v>2.1120000000000001</v>
      </c>
      <c r="I324" s="92">
        <f t="shared" si="56"/>
        <v>253.44</v>
      </c>
    </row>
    <row r="325" spans="1:9" s="1" customFormat="1" ht="24.95" customHeight="1" thickBot="1" x14ac:dyDescent="0.3">
      <c r="A325" s="12"/>
      <c r="B325" s="13"/>
      <c r="C325" s="41" t="s">
        <v>243</v>
      </c>
      <c r="D325" s="54"/>
      <c r="E325" s="57">
        <v>1.92</v>
      </c>
      <c r="F325" s="55">
        <v>177</v>
      </c>
      <c r="G325" s="57">
        <v>1.92</v>
      </c>
      <c r="H325" s="76">
        <f t="shared" si="55"/>
        <v>2.1120000000000001</v>
      </c>
      <c r="I325" s="92">
        <f t="shared" si="56"/>
        <v>253.44</v>
      </c>
    </row>
    <row r="326" spans="1:9" s="1" customFormat="1" ht="24.95" customHeight="1" thickBot="1" x14ac:dyDescent="0.3">
      <c r="A326" s="12"/>
      <c r="B326" s="13"/>
      <c r="C326" s="41"/>
      <c r="D326" s="56"/>
      <c r="E326" s="54"/>
      <c r="F326" s="55" t="s">
        <v>19</v>
      </c>
      <c r="G326" s="54"/>
      <c r="H326" s="77"/>
      <c r="I326" s="92"/>
    </row>
    <row r="327" spans="1:9" s="1" customFormat="1" ht="24.95" customHeight="1" thickBot="1" x14ac:dyDescent="0.3">
      <c r="A327" s="12" t="s">
        <v>262</v>
      </c>
      <c r="B327" s="13"/>
      <c r="C327" s="40" t="s">
        <v>263</v>
      </c>
      <c r="D327" s="53"/>
      <c r="E327" s="54"/>
      <c r="F327" s="55" t="s">
        <v>19</v>
      </c>
      <c r="G327" s="54"/>
      <c r="H327" s="77"/>
      <c r="I327" s="92"/>
    </row>
    <row r="328" spans="1:9" s="1" customFormat="1" ht="24.95" customHeight="1" thickBot="1" x14ac:dyDescent="0.3">
      <c r="A328" s="12"/>
      <c r="B328" s="13"/>
      <c r="C328" s="41" t="s">
        <v>242</v>
      </c>
      <c r="D328" s="56"/>
      <c r="E328" s="57">
        <v>1.08</v>
      </c>
      <c r="F328" s="55">
        <v>99</v>
      </c>
      <c r="G328" s="57">
        <v>1.08</v>
      </c>
      <c r="H328" s="76">
        <f t="shared" ref="H328:H330" si="57">+G328*1.1</f>
        <v>1.1880000000000002</v>
      </c>
      <c r="I328" s="92">
        <f t="shared" ref="I328:I330" si="58">+H328*120</f>
        <v>142.56000000000003</v>
      </c>
    </row>
    <row r="329" spans="1:9" s="1" customFormat="1" ht="24.95" customHeight="1" thickBot="1" x14ac:dyDescent="0.3">
      <c r="A329" s="12"/>
      <c r="B329" s="13"/>
      <c r="C329" s="41" t="s">
        <v>140</v>
      </c>
      <c r="D329" s="56"/>
      <c r="E329" s="57">
        <v>2.69</v>
      </c>
      <c r="F329" s="55">
        <v>247</v>
      </c>
      <c r="G329" s="57">
        <v>2.69</v>
      </c>
      <c r="H329" s="76">
        <f t="shared" si="57"/>
        <v>2.9590000000000001</v>
      </c>
      <c r="I329" s="92">
        <f t="shared" si="58"/>
        <v>355.08</v>
      </c>
    </row>
    <row r="330" spans="1:9" s="1" customFormat="1" ht="24.95" customHeight="1" thickBot="1" x14ac:dyDescent="0.3">
      <c r="A330" s="12"/>
      <c r="B330" s="13"/>
      <c r="C330" s="41" t="s">
        <v>243</v>
      </c>
      <c r="D330" s="56"/>
      <c r="E330" s="57">
        <v>8.06</v>
      </c>
      <c r="F330" s="55">
        <v>742</v>
      </c>
      <c r="G330" s="57">
        <v>8.06</v>
      </c>
      <c r="H330" s="76">
        <f t="shared" si="57"/>
        <v>8.8660000000000014</v>
      </c>
      <c r="I330" s="92">
        <f t="shared" si="58"/>
        <v>1063.92</v>
      </c>
    </row>
    <row r="331" spans="1:9" s="1" customFormat="1" ht="24.95" customHeight="1" thickBot="1" x14ac:dyDescent="0.3">
      <c r="A331" s="12"/>
      <c r="B331" s="13"/>
      <c r="C331" s="41"/>
      <c r="D331" s="56"/>
      <c r="E331" s="54"/>
      <c r="F331" s="55" t="s">
        <v>19</v>
      </c>
      <c r="G331" s="54"/>
      <c r="H331" s="77"/>
      <c r="I331" s="92"/>
    </row>
    <row r="332" spans="1:9" s="1" customFormat="1" ht="24.95" customHeight="1" thickBot="1" x14ac:dyDescent="0.3">
      <c r="A332" s="12"/>
      <c r="B332" s="13"/>
      <c r="C332" s="41"/>
      <c r="D332" s="56"/>
      <c r="E332" s="54"/>
      <c r="F332" s="55" t="s">
        <v>19</v>
      </c>
      <c r="G332" s="54"/>
      <c r="H332" s="77"/>
      <c r="I332" s="92"/>
    </row>
    <row r="333" spans="1:9" s="1" customFormat="1" ht="24.95" customHeight="1" thickBot="1" x14ac:dyDescent="0.3">
      <c r="A333" s="22">
        <v>3</v>
      </c>
      <c r="B333" s="13"/>
      <c r="C333" s="42" t="s">
        <v>264</v>
      </c>
      <c r="D333" s="56"/>
      <c r="E333" s="54"/>
      <c r="F333" s="55" t="s">
        <v>19</v>
      </c>
      <c r="G333" s="54"/>
      <c r="H333" s="77"/>
      <c r="I333" s="92"/>
    </row>
    <row r="334" spans="1:9" s="1" customFormat="1" ht="24.95" customHeight="1" thickBot="1" x14ac:dyDescent="0.3">
      <c r="A334" s="12"/>
      <c r="B334" s="13"/>
      <c r="C334" s="41"/>
      <c r="D334" s="56"/>
      <c r="E334" s="54"/>
      <c r="F334" s="55" t="s">
        <v>19</v>
      </c>
      <c r="G334" s="54"/>
      <c r="H334" s="77"/>
      <c r="I334" s="92"/>
    </row>
    <row r="335" spans="1:9" s="1" customFormat="1" ht="24.95" customHeight="1" thickBot="1" x14ac:dyDescent="0.3">
      <c r="A335" s="12"/>
      <c r="B335" s="13"/>
      <c r="C335" s="41"/>
      <c r="D335" s="56"/>
      <c r="E335" s="54"/>
      <c r="F335" s="55" t="s">
        <v>19</v>
      </c>
      <c r="G335" s="54"/>
      <c r="H335" s="77"/>
      <c r="I335" s="92"/>
    </row>
    <row r="336" spans="1:9" s="1" customFormat="1" ht="24.95" customHeight="1" thickBot="1" x14ac:dyDescent="0.3">
      <c r="A336" s="12" t="s">
        <v>265</v>
      </c>
      <c r="B336" s="13"/>
      <c r="C336" s="42" t="s">
        <v>266</v>
      </c>
      <c r="D336" s="56"/>
      <c r="E336" s="54"/>
      <c r="F336" s="55" t="s">
        <v>19</v>
      </c>
      <c r="G336" s="54"/>
      <c r="H336" s="77"/>
      <c r="I336" s="92"/>
    </row>
    <row r="337" spans="1:9" s="1" customFormat="1" ht="24.95" customHeight="1" thickBot="1" x14ac:dyDescent="0.3">
      <c r="A337" s="12"/>
      <c r="B337" s="13"/>
      <c r="C337" s="41"/>
      <c r="D337" s="56"/>
      <c r="E337" s="54"/>
      <c r="F337" s="55" t="s">
        <v>19</v>
      </c>
      <c r="G337" s="54"/>
      <c r="H337" s="77"/>
      <c r="I337" s="92"/>
    </row>
    <row r="338" spans="1:9" s="1" customFormat="1" ht="24.95" customHeight="1" thickBot="1" x14ac:dyDescent="0.3">
      <c r="A338" s="12" t="s">
        <v>267</v>
      </c>
      <c r="B338" s="13"/>
      <c r="C338" s="40" t="s">
        <v>268</v>
      </c>
      <c r="D338" s="56"/>
      <c r="E338" s="54"/>
      <c r="F338" s="55" t="s">
        <v>19</v>
      </c>
      <c r="G338" s="54"/>
      <c r="H338" s="77"/>
      <c r="I338" s="92"/>
    </row>
    <row r="339" spans="1:9" s="1" customFormat="1" ht="24.95" customHeight="1" thickBot="1" x14ac:dyDescent="0.3">
      <c r="A339" s="12"/>
      <c r="B339" s="13"/>
      <c r="C339" s="37"/>
      <c r="D339" s="53"/>
      <c r="E339" s="54"/>
      <c r="F339" s="55" t="s">
        <v>19</v>
      </c>
      <c r="G339" s="54"/>
      <c r="H339" s="77"/>
      <c r="I339" s="92"/>
    </row>
    <row r="340" spans="1:9" s="1" customFormat="1" ht="24.95" customHeight="1" thickBot="1" x14ac:dyDescent="0.3">
      <c r="A340" s="12"/>
      <c r="B340" s="13"/>
      <c r="C340" s="41" t="s">
        <v>269</v>
      </c>
      <c r="D340" s="56"/>
      <c r="E340" s="57">
        <v>128</v>
      </c>
      <c r="F340" s="55">
        <v>11776</v>
      </c>
      <c r="G340" s="57">
        <v>128</v>
      </c>
      <c r="H340" s="76">
        <f t="shared" ref="H340:H353" si="59">+G340*1.1</f>
        <v>140.80000000000001</v>
      </c>
      <c r="I340" s="92">
        <f t="shared" ref="I340:I353" si="60">+H340*120</f>
        <v>16896</v>
      </c>
    </row>
    <row r="341" spans="1:9" s="1" customFormat="1" ht="24.95" customHeight="1" thickBot="1" x14ac:dyDescent="0.3">
      <c r="A341" s="12"/>
      <c r="B341" s="13"/>
      <c r="C341" s="41" t="s">
        <v>270</v>
      </c>
      <c r="D341" s="56"/>
      <c r="E341" s="54"/>
      <c r="F341" s="55" t="s">
        <v>19</v>
      </c>
      <c r="G341" s="54"/>
      <c r="H341" s="76">
        <f t="shared" si="59"/>
        <v>0</v>
      </c>
      <c r="I341" s="92">
        <f t="shared" si="60"/>
        <v>0</v>
      </c>
    </row>
    <row r="342" spans="1:9" s="1" customFormat="1" ht="24.95" customHeight="1" thickBot="1" x14ac:dyDescent="0.3">
      <c r="A342" s="12"/>
      <c r="B342" s="13"/>
      <c r="C342" s="41" t="s">
        <v>271</v>
      </c>
      <c r="D342" s="56"/>
      <c r="E342" s="57">
        <v>64</v>
      </c>
      <c r="F342" s="55">
        <v>5888</v>
      </c>
      <c r="G342" s="57">
        <v>64</v>
      </c>
      <c r="H342" s="76">
        <f t="shared" si="59"/>
        <v>70.400000000000006</v>
      </c>
      <c r="I342" s="92">
        <f t="shared" si="60"/>
        <v>8448</v>
      </c>
    </row>
    <row r="343" spans="1:9" s="1" customFormat="1" ht="24.95" customHeight="1" thickBot="1" x14ac:dyDescent="0.3">
      <c r="A343" s="12"/>
      <c r="B343" s="13"/>
      <c r="C343" s="41" t="s">
        <v>272</v>
      </c>
      <c r="D343" s="56"/>
      <c r="E343" s="57" t="s">
        <v>31</v>
      </c>
      <c r="F343" s="55" t="s">
        <v>19</v>
      </c>
      <c r="G343" s="57" t="s">
        <v>31</v>
      </c>
      <c r="H343" s="76"/>
      <c r="I343" s="92">
        <f t="shared" si="60"/>
        <v>0</v>
      </c>
    </row>
    <row r="344" spans="1:9" s="1" customFormat="1" ht="24.95" customHeight="1" thickBot="1" x14ac:dyDescent="0.3">
      <c r="A344" s="12"/>
      <c r="B344" s="13"/>
      <c r="C344" s="41" t="s">
        <v>273</v>
      </c>
      <c r="D344" s="56"/>
      <c r="E344" s="57">
        <v>320</v>
      </c>
      <c r="F344" s="55">
        <v>29440</v>
      </c>
      <c r="G344" s="57">
        <v>320</v>
      </c>
      <c r="H344" s="76">
        <f t="shared" si="59"/>
        <v>352</v>
      </c>
      <c r="I344" s="92">
        <f t="shared" si="60"/>
        <v>42240</v>
      </c>
    </row>
    <row r="345" spans="1:9" s="1" customFormat="1" ht="24.95" customHeight="1" thickBot="1" x14ac:dyDescent="0.3">
      <c r="A345" s="12"/>
      <c r="B345" s="13"/>
      <c r="C345" s="41" t="s">
        <v>274</v>
      </c>
      <c r="D345" s="56"/>
      <c r="E345" s="57" t="s">
        <v>31</v>
      </c>
      <c r="F345" s="55" t="s">
        <v>19</v>
      </c>
      <c r="G345" s="57" t="s">
        <v>31</v>
      </c>
      <c r="H345" s="76"/>
      <c r="I345" s="92">
        <f t="shared" si="60"/>
        <v>0</v>
      </c>
    </row>
    <row r="346" spans="1:9" s="1" customFormat="1" ht="24.95" customHeight="1" thickBot="1" x14ac:dyDescent="0.3">
      <c r="A346" s="12"/>
      <c r="B346" s="13"/>
      <c r="C346" s="41" t="s">
        <v>275</v>
      </c>
      <c r="D346" s="56" t="s">
        <v>276</v>
      </c>
      <c r="E346" s="57">
        <v>128</v>
      </c>
      <c r="F346" s="55">
        <v>11776</v>
      </c>
      <c r="G346" s="57">
        <v>128</v>
      </c>
      <c r="H346" s="76">
        <f t="shared" si="59"/>
        <v>140.80000000000001</v>
      </c>
      <c r="I346" s="92">
        <f t="shared" si="60"/>
        <v>16896</v>
      </c>
    </row>
    <row r="347" spans="1:9" s="1" customFormat="1" ht="24.95" customHeight="1" thickBot="1" x14ac:dyDescent="0.3">
      <c r="A347" s="12"/>
      <c r="B347" s="13"/>
      <c r="C347" s="41" t="s">
        <v>277</v>
      </c>
      <c r="D347" s="56" t="s">
        <v>276</v>
      </c>
      <c r="E347" s="57">
        <v>128</v>
      </c>
      <c r="F347" s="55">
        <v>11776</v>
      </c>
      <c r="G347" s="57">
        <v>128</v>
      </c>
      <c r="H347" s="76">
        <f t="shared" si="59"/>
        <v>140.80000000000001</v>
      </c>
      <c r="I347" s="92">
        <f t="shared" si="60"/>
        <v>16896</v>
      </c>
    </row>
    <row r="348" spans="1:9" s="1" customFormat="1" ht="24.95" customHeight="1" thickBot="1" x14ac:dyDescent="0.3">
      <c r="A348" s="12"/>
      <c r="B348" s="13"/>
      <c r="C348" s="41" t="s">
        <v>278</v>
      </c>
      <c r="D348" s="56" t="s">
        <v>276</v>
      </c>
      <c r="E348" s="57">
        <v>128</v>
      </c>
      <c r="F348" s="55">
        <v>11776</v>
      </c>
      <c r="G348" s="57">
        <v>128</v>
      </c>
      <c r="H348" s="76">
        <f t="shared" si="59"/>
        <v>140.80000000000001</v>
      </c>
      <c r="I348" s="92">
        <f t="shared" si="60"/>
        <v>16896</v>
      </c>
    </row>
    <row r="349" spans="1:9" s="1" customFormat="1" ht="24.95" customHeight="1" thickBot="1" x14ac:dyDescent="0.3">
      <c r="A349" s="12"/>
      <c r="B349" s="13"/>
      <c r="C349" s="41" t="s">
        <v>279</v>
      </c>
      <c r="D349" s="56" t="s">
        <v>276</v>
      </c>
      <c r="E349" s="57">
        <v>384</v>
      </c>
      <c r="F349" s="55">
        <v>9200</v>
      </c>
      <c r="G349" s="57">
        <v>384</v>
      </c>
      <c r="H349" s="76">
        <f t="shared" si="59"/>
        <v>422.40000000000003</v>
      </c>
      <c r="I349" s="92">
        <f t="shared" si="60"/>
        <v>50688.000000000007</v>
      </c>
    </row>
    <row r="350" spans="1:9" s="1" customFormat="1" ht="24.95" customHeight="1" thickBot="1" x14ac:dyDescent="0.3">
      <c r="A350" s="12"/>
      <c r="B350" s="13"/>
      <c r="C350" s="41" t="s">
        <v>280</v>
      </c>
      <c r="D350" s="56" t="s">
        <v>276</v>
      </c>
      <c r="E350" s="57">
        <v>384</v>
      </c>
      <c r="F350" s="55">
        <v>9200</v>
      </c>
      <c r="G350" s="57">
        <v>384</v>
      </c>
      <c r="H350" s="76">
        <f t="shared" si="59"/>
        <v>422.40000000000003</v>
      </c>
      <c r="I350" s="92">
        <f t="shared" si="60"/>
        <v>50688.000000000007</v>
      </c>
    </row>
    <row r="351" spans="1:9" s="1" customFormat="1" ht="24.95" customHeight="1" thickBot="1" x14ac:dyDescent="0.3">
      <c r="A351" s="12"/>
      <c r="B351" s="13"/>
      <c r="C351" s="41" t="s">
        <v>281</v>
      </c>
      <c r="D351" s="56" t="s">
        <v>276</v>
      </c>
      <c r="E351" s="57">
        <v>384</v>
      </c>
      <c r="F351" s="55">
        <v>9200</v>
      </c>
      <c r="G351" s="57">
        <v>384</v>
      </c>
      <c r="H351" s="76">
        <f t="shared" si="59"/>
        <v>422.40000000000003</v>
      </c>
      <c r="I351" s="92">
        <f t="shared" si="60"/>
        <v>50688.000000000007</v>
      </c>
    </row>
    <row r="352" spans="1:9" s="1" customFormat="1" ht="24.95" customHeight="1" thickBot="1" x14ac:dyDescent="0.3">
      <c r="A352" s="12"/>
      <c r="B352" s="13"/>
      <c r="C352" s="41" t="s">
        <v>282</v>
      </c>
      <c r="D352" s="56" t="s">
        <v>283</v>
      </c>
      <c r="E352" s="57">
        <v>6.4</v>
      </c>
      <c r="F352" s="55">
        <v>460</v>
      </c>
      <c r="G352" s="57">
        <v>6.4</v>
      </c>
      <c r="H352" s="76">
        <f t="shared" si="59"/>
        <v>7.0400000000000009</v>
      </c>
      <c r="I352" s="92">
        <f t="shared" si="60"/>
        <v>844.80000000000007</v>
      </c>
    </row>
    <row r="353" spans="1:9" s="1" customFormat="1" ht="24.95" customHeight="1" thickBot="1" x14ac:dyDescent="0.3">
      <c r="A353" s="12"/>
      <c r="B353" s="13"/>
      <c r="C353" s="41" t="s">
        <v>284</v>
      </c>
      <c r="D353" s="56" t="s">
        <v>283</v>
      </c>
      <c r="E353" s="57">
        <v>128</v>
      </c>
      <c r="F353" s="55">
        <v>9200</v>
      </c>
      <c r="G353" s="57">
        <v>128</v>
      </c>
      <c r="H353" s="76">
        <f t="shared" si="59"/>
        <v>140.80000000000001</v>
      </c>
      <c r="I353" s="92">
        <f t="shared" si="60"/>
        <v>16896</v>
      </c>
    </row>
    <row r="354" spans="1:9" s="1" customFormat="1" ht="24.95" customHeight="1" thickBot="1" x14ac:dyDescent="0.3">
      <c r="A354" s="12"/>
      <c r="B354" s="13"/>
      <c r="C354" s="41"/>
      <c r="D354" s="56"/>
      <c r="E354" s="54"/>
      <c r="F354" s="55" t="s">
        <v>19</v>
      </c>
      <c r="G354" s="54"/>
      <c r="H354" s="77"/>
      <c r="I354" s="92"/>
    </row>
    <row r="355" spans="1:9" s="1" customFormat="1" ht="24.95" customHeight="1" thickBot="1" x14ac:dyDescent="0.3">
      <c r="A355" s="23" t="s">
        <v>285</v>
      </c>
      <c r="B355" s="13"/>
      <c r="C355" s="40" t="s">
        <v>286</v>
      </c>
      <c r="D355" s="53"/>
      <c r="E355" s="54"/>
      <c r="F355" s="55" t="s">
        <v>19</v>
      </c>
      <c r="G355" s="54"/>
      <c r="H355" s="77"/>
      <c r="I355" s="92"/>
    </row>
    <row r="356" spans="1:9" s="1" customFormat="1" ht="24.95" customHeight="1" thickBot="1" x14ac:dyDescent="0.3">
      <c r="A356" s="12"/>
      <c r="B356" s="13"/>
      <c r="C356" s="40" t="s">
        <v>287</v>
      </c>
      <c r="D356" s="53"/>
      <c r="E356" s="54"/>
      <c r="F356" s="55" t="s">
        <v>19</v>
      </c>
      <c r="G356" s="54"/>
      <c r="H356" s="77"/>
      <c r="I356" s="92"/>
    </row>
    <row r="357" spans="1:9" s="1" customFormat="1" ht="24.95" customHeight="1" thickBot="1" x14ac:dyDescent="0.3">
      <c r="A357" s="12"/>
      <c r="B357" s="13"/>
      <c r="C357" s="41" t="s">
        <v>288</v>
      </c>
      <c r="D357" s="56" t="s">
        <v>289</v>
      </c>
      <c r="E357" s="57">
        <v>25.6</v>
      </c>
      <c r="F357" s="55">
        <v>2355</v>
      </c>
      <c r="G357" s="57">
        <v>25.6</v>
      </c>
      <c r="H357" s="76">
        <f t="shared" ref="H357:H362" si="61">+G357*1.1</f>
        <v>28.160000000000004</v>
      </c>
      <c r="I357" s="92">
        <f t="shared" ref="I357:I362" si="62">+H357*120</f>
        <v>3379.2000000000003</v>
      </c>
    </row>
    <row r="358" spans="1:9" s="1" customFormat="1" ht="24.95" customHeight="1" thickBot="1" x14ac:dyDescent="0.3">
      <c r="A358" s="12"/>
      <c r="B358" s="13"/>
      <c r="C358" s="41" t="s">
        <v>290</v>
      </c>
      <c r="D358" s="56" t="s">
        <v>289</v>
      </c>
      <c r="E358" s="57">
        <v>38.4</v>
      </c>
      <c r="F358" s="55">
        <v>3533</v>
      </c>
      <c r="G358" s="57">
        <v>38.4</v>
      </c>
      <c r="H358" s="76">
        <f t="shared" si="61"/>
        <v>42.24</v>
      </c>
      <c r="I358" s="92">
        <f t="shared" si="62"/>
        <v>5068.8</v>
      </c>
    </row>
    <row r="359" spans="1:9" s="1" customFormat="1" ht="24.95" customHeight="1" thickBot="1" x14ac:dyDescent="0.3">
      <c r="A359" s="12"/>
      <c r="B359" s="13"/>
      <c r="C359" s="41" t="s">
        <v>291</v>
      </c>
      <c r="D359" s="56" t="s">
        <v>289</v>
      </c>
      <c r="E359" s="57">
        <v>12.8</v>
      </c>
      <c r="F359" s="55">
        <v>1178</v>
      </c>
      <c r="G359" s="57">
        <v>12.8</v>
      </c>
      <c r="H359" s="76">
        <f t="shared" si="61"/>
        <v>14.080000000000002</v>
      </c>
      <c r="I359" s="92">
        <f t="shared" si="62"/>
        <v>1689.6000000000001</v>
      </c>
    </row>
    <row r="360" spans="1:9" s="1" customFormat="1" ht="24.95" customHeight="1" thickBot="1" x14ac:dyDescent="0.3">
      <c r="A360" s="12"/>
      <c r="B360" s="13"/>
      <c r="C360" s="41" t="s">
        <v>292</v>
      </c>
      <c r="D360" s="56" t="s">
        <v>289</v>
      </c>
      <c r="E360" s="57">
        <v>12.8</v>
      </c>
      <c r="F360" s="55">
        <v>1178</v>
      </c>
      <c r="G360" s="57">
        <v>12.8</v>
      </c>
      <c r="H360" s="76">
        <f t="shared" si="61"/>
        <v>14.080000000000002</v>
      </c>
      <c r="I360" s="92">
        <f t="shared" si="62"/>
        <v>1689.6000000000001</v>
      </c>
    </row>
    <row r="361" spans="1:9" s="1" customFormat="1" ht="24.95" customHeight="1" thickBot="1" x14ac:dyDescent="0.3">
      <c r="A361" s="12"/>
      <c r="B361" s="13"/>
      <c r="C361" s="41" t="s">
        <v>293</v>
      </c>
      <c r="D361" s="56" t="s">
        <v>289</v>
      </c>
      <c r="E361" s="57">
        <v>12.8</v>
      </c>
      <c r="F361" s="55">
        <v>1178</v>
      </c>
      <c r="G361" s="57">
        <v>12.8</v>
      </c>
      <c r="H361" s="76">
        <f t="shared" si="61"/>
        <v>14.080000000000002</v>
      </c>
      <c r="I361" s="92">
        <f t="shared" si="62"/>
        <v>1689.6000000000001</v>
      </c>
    </row>
    <row r="362" spans="1:9" s="1" customFormat="1" ht="24.95" customHeight="1" thickBot="1" x14ac:dyDescent="0.3">
      <c r="A362" s="12"/>
      <c r="B362" s="13"/>
      <c r="C362" s="41" t="s">
        <v>294</v>
      </c>
      <c r="D362" s="56" t="s">
        <v>289</v>
      </c>
      <c r="E362" s="57">
        <v>25.6</v>
      </c>
      <c r="F362" s="55">
        <v>2355</v>
      </c>
      <c r="G362" s="57">
        <v>25.6</v>
      </c>
      <c r="H362" s="76">
        <f t="shared" si="61"/>
        <v>28.160000000000004</v>
      </c>
      <c r="I362" s="92">
        <f t="shared" si="62"/>
        <v>3379.2000000000003</v>
      </c>
    </row>
    <row r="363" spans="1:9" s="1" customFormat="1" ht="24.95" customHeight="1" thickBot="1" x14ac:dyDescent="0.3">
      <c r="A363" s="12"/>
      <c r="B363" s="13"/>
      <c r="C363" s="41"/>
      <c r="D363" s="56"/>
      <c r="E363" s="54"/>
      <c r="F363" s="55" t="s">
        <v>19</v>
      </c>
      <c r="G363" s="54"/>
      <c r="H363" s="77"/>
      <c r="I363" s="92"/>
    </row>
    <row r="364" spans="1:9" s="1" customFormat="1" ht="24.95" customHeight="1" thickBot="1" x14ac:dyDescent="0.3">
      <c r="A364" s="12"/>
      <c r="B364" s="13"/>
      <c r="C364" s="40" t="s">
        <v>295</v>
      </c>
      <c r="D364" s="56"/>
      <c r="E364" s="54"/>
      <c r="F364" s="55" t="s">
        <v>19</v>
      </c>
      <c r="G364" s="54"/>
      <c r="H364" s="77"/>
      <c r="I364" s="92"/>
    </row>
    <row r="365" spans="1:9" s="1" customFormat="1" ht="24.95" customHeight="1" thickBot="1" x14ac:dyDescent="0.3">
      <c r="A365" s="12"/>
      <c r="B365" s="13"/>
      <c r="C365" s="41" t="s">
        <v>288</v>
      </c>
      <c r="D365" s="56" t="s">
        <v>289</v>
      </c>
      <c r="E365" s="57">
        <v>12.8</v>
      </c>
      <c r="F365" s="55">
        <v>1178</v>
      </c>
      <c r="G365" s="57">
        <v>12.8</v>
      </c>
      <c r="H365" s="76">
        <f t="shared" ref="H365:H370" si="63">+G365*1.1</f>
        <v>14.080000000000002</v>
      </c>
      <c r="I365" s="92">
        <f t="shared" ref="I365:I370" si="64">+H365*120</f>
        <v>1689.6000000000001</v>
      </c>
    </row>
    <row r="366" spans="1:9" s="1" customFormat="1" ht="24.95" customHeight="1" thickBot="1" x14ac:dyDescent="0.3">
      <c r="A366" s="12"/>
      <c r="B366" s="13"/>
      <c r="C366" s="41" t="s">
        <v>290</v>
      </c>
      <c r="D366" s="56" t="s">
        <v>289</v>
      </c>
      <c r="E366" s="57">
        <v>19.2</v>
      </c>
      <c r="F366" s="55">
        <v>1766</v>
      </c>
      <c r="G366" s="57">
        <v>19.2</v>
      </c>
      <c r="H366" s="76">
        <f t="shared" si="63"/>
        <v>21.12</v>
      </c>
      <c r="I366" s="92">
        <f t="shared" si="64"/>
        <v>2534.4</v>
      </c>
    </row>
    <row r="367" spans="1:9" s="1" customFormat="1" ht="24.95" customHeight="1" thickBot="1" x14ac:dyDescent="0.3">
      <c r="A367" s="12"/>
      <c r="B367" s="13"/>
      <c r="C367" s="41" t="s">
        <v>291</v>
      </c>
      <c r="D367" s="56" t="s">
        <v>289</v>
      </c>
      <c r="E367" s="57">
        <v>6.4</v>
      </c>
      <c r="F367" s="55">
        <v>589</v>
      </c>
      <c r="G367" s="57">
        <v>6.4</v>
      </c>
      <c r="H367" s="76">
        <f t="shared" si="63"/>
        <v>7.0400000000000009</v>
      </c>
      <c r="I367" s="92">
        <f t="shared" si="64"/>
        <v>844.80000000000007</v>
      </c>
    </row>
    <row r="368" spans="1:9" s="1" customFormat="1" ht="24.95" customHeight="1" thickBot="1" x14ac:dyDescent="0.3">
      <c r="A368" s="12"/>
      <c r="B368" s="13"/>
      <c r="C368" s="41" t="s">
        <v>292</v>
      </c>
      <c r="D368" s="56" t="s">
        <v>289</v>
      </c>
      <c r="E368" s="57">
        <v>12.8</v>
      </c>
      <c r="F368" s="55">
        <v>1178</v>
      </c>
      <c r="G368" s="57">
        <v>12.8</v>
      </c>
      <c r="H368" s="76">
        <f t="shared" si="63"/>
        <v>14.080000000000002</v>
      </c>
      <c r="I368" s="92">
        <f t="shared" si="64"/>
        <v>1689.6000000000001</v>
      </c>
    </row>
    <row r="369" spans="1:9" s="1" customFormat="1" ht="24.95" customHeight="1" thickBot="1" x14ac:dyDescent="0.3">
      <c r="A369" s="12"/>
      <c r="B369" s="13"/>
      <c r="C369" s="41" t="s">
        <v>293</v>
      </c>
      <c r="D369" s="56" t="s">
        <v>289</v>
      </c>
      <c r="E369" s="57">
        <v>6.4</v>
      </c>
      <c r="F369" s="55">
        <v>589</v>
      </c>
      <c r="G369" s="57">
        <v>6.4</v>
      </c>
      <c r="H369" s="76">
        <f t="shared" si="63"/>
        <v>7.0400000000000009</v>
      </c>
      <c r="I369" s="92">
        <f t="shared" si="64"/>
        <v>844.80000000000007</v>
      </c>
    </row>
    <row r="370" spans="1:9" s="1" customFormat="1" ht="24.95" customHeight="1" thickBot="1" x14ac:dyDescent="0.3">
      <c r="A370" s="12"/>
      <c r="B370" s="13"/>
      <c r="C370" s="41" t="s">
        <v>294</v>
      </c>
      <c r="D370" s="56" t="s">
        <v>289</v>
      </c>
      <c r="E370" s="57">
        <v>12.8</v>
      </c>
      <c r="F370" s="55">
        <v>1178</v>
      </c>
      <c r="G370" s="57">
        <v>12.8</v>
      </c>
      <c r="H370" s="76">
        <f t="shared" si="63"/>
        <v>14.080000000000002</v>
      </c>
      <c r="I370" s="92">
        <f t="shared" si="64"/>
        <v>1689.6000000000001</v>
      </c>
    </row>
    <row r="371" spans="1:9" s="1" customFormat="1" ht="24.95" customHeight="1" thickBot="1" x14ac:dyDescent="0.3">
      <c r="A371" s="12"/>
      <c r="B371" s="13"/>
      <c r="C371" s="40"/>
      <c r="D371" s="68"/>
      <c r="E371" s="54"/>
      <c r="F371" s="55" t="s">
        <v>19</v>
      </c>
      <c r="G371" s="54"/>
      <c r="H371" s="77"/>
      <c r="I371" s="92"/>
    </row>
    <row r="372" spans="1:9" s="1" customFormat="1" ht="24.95" customHeight="1" thickBot="1" x14ac:dyDescent="0.3">
      <c r="A372" s="12">
        <v>3.3</v>
      </c>
      <c r="B372" s="13"/>
      <c r="C372" s="40" t="s">
        <v>296</v>
      </c>
      <c r="D372" s="53"/>
      <c r="E372" s="54"/>
      <c r="F372" s="55" t="s">
        <v>19</v>
      </c>
      <c r="G372" s="54"/>
      <c r="H372" s="77"/>
      <c r="I372" s="92"/>
    </row>
    <row r="373" spans="1:9" s="1" customFormat="1" ht="24.95" customHeight="1" thickBot="1" x14ac:dyDescent="0.3">
      <c r="A373" s="12" t="s">
        <v>297</v>
      </c>
      <c r="B373" s="13"/>
      <c r="C373" s="40" t="s">
        <v>298</v>
      </c>
      <c r="D373" s="53"/>
      <c r="E373" s="54"/>
      <c r="F373" s="55" t="s">
        <v>19</v>
      </c>
      <c r="G373" s="54"/>
      <c r="H373" s="77"/>
      <c r="I373" s="92"/>
    </row>
    <row r="374" spans="1:9" s="1" customFormat="1" ht="24.95" customHeight="1" thickBot="1" x14ac:dyDescent="0.3">
      <c r="A374" s="12"/>
      <c r="B374" s="13"/>
      <c r="C374" s="41" t="s">
        <v>299</v>
      </c>
      <c r="D374" s="56" t="s">
        <v>111</v>
      </c>
      <c r="E374" s="57">
        <v>10</v>
      </c>
      <c r="F374" s="55">
        <v>920</v>
      </c>
      <c r="G374" s="57">
        <v>10</v>
      </c>
      <c r="H374" s="76">
        <f t="shared" ref="H374:H399" si="65">+G374*1.1</f>
        <v>11</v>
      </c>
      <c r="I374" s="92">
        <f t="shared" ref="I374:I399" si="66">+H374*120</f>
        <v>1320</v>
      </c>
    </row>
    <row r="375" spans="1:9" s="1" customFormat="1" ht="24.95" customHeight="1" thickBot="1" x14ac:dyDescent="0.3">
      <c r="A375" s="12"/>
      <c r="B375" s="13"/>
      <c r="C375" s="41" t="s">
        <v>300</v>
      </c>
      <c r="D375" s="56" t="s">
        <v>111</v>
      </c>
      <c r="E375" s="57">
        <v>10</v>
      </c>
      <c r="F375" s="55">
        <v>920</v>
      </c>
      <c r="G375" s="57">
        <v>10</v>
      </c>
      <c r="H375" s="76">
        <f t="shared" si="65"/>
        <v>11</v>
      </c>
      <c r="I375" s="92">
        <f t="shared" si="66"/>
        <v>1320</v>
      </c>
    </row>
    <row r="376" spans="1:9" s="1" customFormat="1" ht="24.95" customHeight="1" thickBot="1" x14ac:dyDescent="0.3">
      <c r="A376" s="12"/>
      <c r="B376" s="13"/>
      <c r="C376" s="41" t="s">
        <v>301</v>
      </c>
      <c r="D376" s="56" t="s">
        <v>111</v>
      </c>
      <c r="E376" s="57">
        <v>20</v>
      </c>
      <c r="F376" s="55">
        <v>1840</v>
      </c>
      <c r="G376" s="57">
        <v>20</v>
      </c>
      <c r="H376" s="76">
        <f t="shared" si="65"/>
        <v>22</v>
      </c>
      <c r="I376" s="92">
        <f t="shared" si="66"/>
        <v>2640</v>
      </c>
    </row>
    <row r="377" spans="1:9" s="1" customFormat="1" ht="24.95" customHeight="1" thickBot="1" x14ac:dyDescent="0.3">
      <c r="A377" s="12"/>
      <c r="B377" s="13"/>
      <c r="C377" s="41" t="s">
        <v>302</v>
      </c>
      <c r="D377" s="56" t="s">
        <v>303</v>
      </c>
      <c r="E377" s="57">
        <v>100</v>
      </c>
      <c r="F377" s="55">
        <v>9200</v>
      </c>
      <c r="G377" s="57">
        <v>100</v>
      </c>
      <c r="H377" s="76">
        <f t="shared" si="65"/>
        <v>110.00000000000001</v>
      </c>
      <c r="I377" s="92">
        <f t="shared" si="66"/>
        <v>13200.000000000002</v>
      </c>
    </row>
    <row r="378" spans="1:9" s="1" customFormat="1" ht="24.95" customHeight="1" thickBot="1" x14ac:dyDescent="0.3">
      <c r="A378" s="12"/>
      <c r="B378" s="13"/>
      <c r="C378" s="41" t="s">
        <v>304</v>
      </c>
      <c r="D378" s="56" t="s">
        <v>305</v>
      </c>
      <c r="E378" s="57">
        <v>5.12</v>
      </c>
      <c r="F378" s="55">
        <v>471</v>
      </c>
      <c r="G378" s="57">
        <v>5.12</v>
      </c>
      <c r="H378" s="76">
        <f t="shared" si="65"/>
        <v>5.6320000000000006</v>
      </c>
      <c r="I378" s="92">
        <f t="shared" si="66"/>
        <v>675.84</v>
      </c>
    </row>
    <row r="379" spans="1:9" s="1" customFormat="1" ht="24.95" customHeight="1" thickBot="1" x14ac:dyDescent="0.3">
      <c r="A379" s="12"/>
      <c r="B379" s="13"/>
      <c r="C379" s="41" t="s">
        <v>306</v>
      </c>
      <c r="D379" s="56" t="s">
        <v>305</v>
      </c>
      <c r="E379" s="57">
        <v>10</v>
      </c>
      <c r="F379" s="55">
        <v>920</v>
      </c>
      <c r="G379" s="57">
        <v>10</v>
      </c>
      <c r="H379" s="76">
        <f t="shared" si="65"/>
        <v>11</v>
      </c>
      <c r="I379" s="92">
        <f t="shared" si="66"/>
        <v>1320</v>
      </c>
    </row>
    <row r="380" spans="1:9" s="1" customFormat="1" ht="24.95" customHeight="1" thickBot="1" x14ac:dyDescent="0.3">
      <c r="A380" s="12"/>
      <c r="B380" s="13"/>
      <c r="C380" s="41" t="s">
        <v>307</v>
      </c>
      <c r="D380" s="56" t="s">
        <v>111</v>
      </c>
      <c r="E380" s="57">
        <v>40</v>
      </c>
      <c r="F380" s="55">
        <v>3680</v>
      </c>
      <c r="G380" s="57">
        <v>40</v>
      </c>
      <c r="H380" s="76">
        <f t="shared" si="65"/>
        <v>44</v>
      </c>
      <c r="I380" s="92">
        <f t="shared" si="66"/>
        <v>5280</v>
      </c>
    </row>
    <row r="381" spans="1:9" s="1" customFormat="1" ht="24.95" customHeight="1" thickBot="1" x14ac:dyDescent="0.3">
      <c r="A381" s="12"/>
      <c r="B381" s="13"/>
      <c r="C381" s="41" t="s">
        <v>308</v>
      </c>
      <c r="D381" s="56" t="s">
        <v>111</v>
      </c>
      <c r="E381" s="57">
        <v>40</v>
      </c>
      <c r="F381" s="55">
        <v>3680</v>
      </c>
      <c r="G381" s="57">
        <v>40</v>
      </c>
      <c r="H381" s="76">
        <f t="shared" si="65"/>
        <v>44</v>
      </c>
      <c r="I381" s="92">
        <f t="shared" si="66"/>
        <v>5280</v>
      </c>
    </row>
    <row r="382" spans="1:9" s="1" customFormat="1" ht="24.95" customHeight="1" thickBot="1" x14ac:dyDescent="0.3">
      <c r="A382" s="12"/>
      <c r="B382" s="13"/>
      <c r="C382" s="41" t="s">
        <v>309</v>
      </c>
      <c r="D382" s="56" t="s">
        <v>111</v>
      </c>
      <c r="E382" s="57">
        <v>50</v>
      </c>
      <c r="F382" s="55">
        <v>4600</v>
      </c>
      <c r="G382" s="57">
        <v>50</v>
      </c>
      <c r="H382" s="76">
        <f t="shared" si="65"/>
        <v>55.000000000000007</v>
      </c>
      <c r="I382" s="92">
        <f t="shared" si="66"/>
        <v>6600.0000000000009</v>
      </c>
    </row>
    <row r="383" spans="1:9" s="1" customFormat="1" ht="24.95" customHeight="1" thickBot="1" x14ac:dyDescent="0.3">
      <c r="A383" s="12"/>
      <c r="B383" s="13"/>
      <c r="C383" s="41" t="s">
        <v>310</v>
      </c>
      <c r="D383" s="56" t="s">
        <v>111</v>
      </c>
      <c r="E383" s="57">
        <v>100</v>
      </c>
      <c r="F383" s="55">
        <v>9200</v>
      </c>
      <c r="G383" s="57">
        <v>100</v>
      </c>
      <c r="H383" s="76">
        <f t="shared" si="65"/>
        <v>110.00000000000001</v>
      </c>
      <c r="I383" s="92">
        <f t="shared" si="66"/>
        <v>13200.000000000002</v>
      </c>
    </row>
    <row r="384" spans="1:9" s="1" customFormat="1" ht="24.95" customHeight="1" thickBot="1" x14ac:dyDescent="0.3">
      <c r="A384" s="12"/>
      <c r="B384" s="13"/>
      <c r="C384" s="41" t="s">
        <v>311</v>
      </c>
      <c r="D384" s="56" t="s">
        <v>111</v>
      </c>
      <c r="E384" s="57">
        <v>30</v>
      </c>
      <c r="F384" s="55">
        <v>2760</v>
      </c>
      <c r="G384" s="57">
        <v>30</v>
      </c>
      <c r="H384" s="76">
        <f t="shared" si="65"/>
        <v>33</v>
      </c>
      <c r="I384" s="92">
        <f t="shared" si="66"/>
        <v>3960</v>
      </c>
    </row>
    <row r="385" spans="1:9" s="1" customFormat="1" ht="24.95" customHeight="1" thickBot="1" x14ac:dyDescent="0.3">
      <c r="A385" s="12"/>
      <c r="B385" s="13"/>
      <c r="C385" s="41" t="s">
        <v>312</v>
      </c>
      <c r="D385" s="56" t="s">
        <v>111</v>
      </c>
      <c r="E385" s="57">
        <v>100</v>
      </c>
      <c r="F385" s="55">
        <v>9200</v>
      </c>
      <c r="G385" s="57">
        <v>100</v>
      </c>
      <c r="H385" s="76">
        <f t="shared" si="65"/>
        <v>110.00000000000001</v>
      </c>
      <c r="I385" s="92">
        <f t="shared" si="66"/>
        <v>13200.000000000002</v>
      </c>
    </row>
    <row r="386" spans="1:9" s="1" customFormat="1" ht="24.95" customHeight="1" thickBot="1" x14ac:dyDescent="0.3">
      <c r="A386" s="12"/>
      <c r="B386" s="13"/>
      <c r="C386" s="41" t="s">
        <v>313</v>
      </c>
      <c r="D386" s="56" t="s">
        <v>111</v>
      </c>
      <c r="E386" s="57">
        <v>60</v>
      </c>
      <c r="F386" s="55">
        <v>5520</v>
      </c>
      <c r="G386" s="57">
        <v>60</v>
      </c>
      <c r="H386" s="76">
        <f t="shared" si="65"/>
        <v>66</v>
      </c>
      <c r="I386" s="92">
        <f t="shared" si="66"/>
        <v>7920</v>
      </c>
    </row>
    <row r="387" spans="1:9" s="1" customFormat="1" ht="24.95" customHeight="1" thickBot="1" x14ac:dyDescent="0.3">
      <c r="A387" s="12"/>
      <c r="B387" s="13"/>
      <c r="C387" s="41" t="s">
        <v>314</v>
      </c>
      <c r="D387" s="56" t="s">
        <v>111</v>
      </c>
      <c r="E387" s="57">
        <v>60</v>
      </c>
      <c r="F387" s="55">
        <v>5520</v>
      </c>
      <c r="G387" s="57">
        <v>60</v>
      </c>
      <c r="H387" s="76">
        <f t="shared" si="65"/>
        <v>66</v>
      </c>
      <c r="I387" s="92">
        <f t="shared" si="66"/>
        <v>7920</v>
      </c>
    </row>
    <row r="388" spans="1:9" s="1" customFormat="1" ht="24.95" customHeight="1" thickBot="1" x14ac:dyDescent="0.3">
      <c r="A388" s="12"/>
      <c r="B388" s="13"/>
      <c r="C388" s="41" t="s">
        <v>315</v>
      </c>
      <c r="D388" s="56" t="s">
        <v>111</v>
      </c>
      <c r="E388" s="57">
        <v>100</v>
      </c>
      <c r="F388" s="55">
        <v>9200</v>
      </c>
      <c r="G388" s="57">
        <v>100</v>
      </c>
      <c r="H388" s="76">
        <f t="shared" si="65"/>
        <v>110.00000000000001</v>
      </c>
      <c r="I388" s="92">
        <f t="shared" si="66"/>
        <v>13200.000000000002</v>
      </c>
    </row>
    <row r="389" spans="1:9" s="1" customFormat="1" ht="24.95" customHeight="1" thickBot="1" x14ac:dyDescent="0.3">
      <c r="A389" s="12"/>
      <c r="B389" s="13"/>
      <c r="C389" s="41" t="s">
        <v>316</v>
      </c>
      <c r="D389" s="56" t="s">
        <v>111</v>
      </c>
      <c r="E389" s="57">
        <v>100</v>
      </c>
      <c r="F389" s="55">
        <v>9200</v>
      </c>
      <c r="G389" s="57">
        <v>100</v>
      </c>
      <c r="H389" s="76">
        <f t="shared" si="65"/>
        <v>110.00000000000001</v>
      </c>
      <c r="I389" s="92">
        <f t="shared" si="66"/>
        <v>13200.000000000002</v>
      </c>
    </row>
    <row r="390" spans="1:9" s="1" customFormat="1" ht="24.95" customHeight="1" thickBot="1" x14ac:dyDescent="0.3">
      <c r="A390" s="12"/>
      <c r="B390" s="13"/>
      <c r="C390" s="41" t="s">
        <v>317</v>
      </c>
      <c r="D390" s="56" t="s">
        <v>111</v>
      </c>
      <c r="E390" s="57">
        <v>100</v>
      </c>
      <c r="F390" s="55">
        <v>9200</v>
      </c>
      <c r="G390" s="57">
        <v>100</v>
      </c>
      <c r="H390" s="76">
        <f t="shared" si="65"/>
        <v>110.00000000000001</v>
      </c>
      <c r="I390" s="92">
        <f t="shared" si="66"/>
        <v>13200.000000000002</v>
      </c>
    </row>
    <row r="391" spans="1:9" s="1" customFormat="1" ht="24.95" customHeight="1" thickBot="1" x14ac:dyDescent="0.3">
      <c r="A391" s="12"/>
      <c r="B391" s="13"/>
      <c r="C391" s="41" t="s">
        <v>318</v>
      </c>
      <c r="D391" s="56" t="s">
        <v>111</v>
      </c>
      <c r="E391" s="57">
        <v>50</v>
      </c>
      <c r="F391" s="55">
        <v>4600</v>
      </c>
      <c r="G391" s="57">
        <v>50</v>
      </c>
      <c r="H391" s="76">
        <f t="shared" si="65"/>
        <v>55.000000000000007</v>
      </c>
      <c r="I391" s="92">
        <f t="shared" si="66"/>
        <v>6600.0000000000009</v>
      </c>
    </row>
    <row r="392" spans="1:9" s="1" customFormat="1" ht="24.95" customHeight="1" thickBot="1" x14ac:dyDescent="0.3">
      <c r="A392" s="12"/>
      <c r="B392" s="13"/>
      <c r="C392" s="41" t="s">
        <v>319</v>
      </c>
      <c r="D392" s="56" t="s">
        <v>111</v>
      </c>
      <c r="E392" s="57">
        <v>20</v>
      </c>
      <c r="F392" s="55">
        <v>1840</v>
      </c>
      <c r="G392" s="57">
        <v>20</v>
      </c>
      <c r="H392" s="76">
        <f t="shared" si="65"/>
        <v>22</v>
      </c>
      <c r="I392" s="92">
        <f t="shared" si="66"/>
        <v>2640</v>
      </c>
    </row>
    <row r="393" spans="1:9" s="1" customFormat="1" ht="24.95" customHeight="1" thickBot="1" x14ac:dyDescent="0.3">
      <c r="A393" s="12"/>
      <c r="B393" s="13"/>
      <c r="C393" s="41" t="s">
        <v>320</v>
      </c>
      <c r="D393" s="56" t="s">
        <v>111</v>
      </c>
      <c r="E393" s="57">
        <v>20</v>
      </c>
      <c r="F393" s="55">
        <v>1840</v>
      </c>
      <c r="G393" s="57">
        <v>20</v>
      </c>
      <c r="H393" s="76">
        <f t="shared" si="65"/>
        <v>22</v>
      </c>
      <c r="I393" s="92">
        <f t="shared" si="66"/>
        <v>2640</v>
      </c>
    </row>
    <row r="394" spans="1:9" s="1" customFormat="1" ht="24.95" customHeight="1" thickBot="1" x14ac:dyDescent="0.3">
      <c r="A394" s="12"/>
      <c r="B394" s="13"/>
      <c r="C394" s="41" t="s">
        <v>321</v>
      </c>
      <c r="D394" s="56" t="s">
        <v>111</v>
      </c>
      <c r="E394" s="57">
        <v>20</v>
      </c>
      <c r="F394" s="55">
        <v>1840</v>
      </c>
      <c r="G394" s="57">
        <v>20</v>
      </c>
      <c r="H394" s="76">
        <f t="shared" si="65"/>
        <v>22</v>
      </c>
      <c r="I394" s="92">
        <f t="shared" si="66"/>
        <v>2640</v>
      </c>
    </row>
    <row r="395" spans="1:9" s="1" customFormat="1" ht="24.95" customHeight="1" thickBot="1" x14ac:dyDescent="0.3">
      <c r="A395" s="12"/>
      <c r="B395" s="13"/>
      <c r="C395" s="41" t="s">
        <v>322</v>
      </c>
      <c r="D395" s="56" t="s">
        <v>111</v>
      </c>
      <c r="E395" s="57">
        <v>20</v>
      </c>
      <c r="F395" s="55">
        <v>1840</v>
      </c>
      <c r="G395" s="57">
        <v>20</v>
      </c>
      <c r="H395" s="76">
        <f t="shared" si="65"/>
        <v>22</v>
      </c>
      <c r="I395" s="92">
        <f t="shared" si="66"/>
        <v>2640</v>
      </c>
    </row>
    <row r="396" spans="1:9" s="1" customFormat="1" ht="24.95" customHeight="1" thickBot="1" x14ac:dyDescent="0.3">
      <c r="A396" s="12"/>
      <c r="B396" s="13"/>
      <c r="C396" s="41" t="s">
        <v>323</v>
      </c>
      <c r="D396" s="56" t="s">
        <v>111</v>
      </c>
      <c r="E396" s="57">
        <v>20</v>
      </c>
      <c r="F396" s="55">
        <v>1840</v>
      </c>
      <c r="G396" s="57">
        <v>20</v>
      </c>
      <c r="H396" s="76">
        <f t="shared" si="65"/>
        <v>22</v>
      </c>
      <c r="I396" s="92">
        <f t="shared" si="66"/>
        <v>2640</v>
      </c>
    </row>
    <row r="397" spans="1:9" s="1" customFormat="1" ht="24.95" customHeight="1" thickBot="1" x14ac:dyDescent="0.3">
      <c r="A397" s="12"/>
      <c r="B397" s="13"/>
      <c r="C397" s="41" t="s">
        <v>324</v>
      </c>
      <c r="D397" s="56" t="s">
        <v>111</v>
      </c>
      <c r="E397" s="57">
        <v>100</v>
      </c>
      <c r="F397" s="55">
        <v>9200</v>
      </c>
      <c r="G397" s="57">
        <v>100</v>
      </c>
      <c r="H397" s="76">
        <f t="shared" si="65"/>
        <v>110.00000000000001</v>
      </c>
      <c r="I397" s="92">
        <f t="shared" si="66"/>
        <v>13200.000000000002</v>
      </c>
    </row>
    <row r="398" spans="1:9" s="1" customFormat="1" ht="24.95" customHeight="1" thickBot="1" x14ac:dyDescent="0.3">
      <c r="A398" s="12"/>
      <c r="B398" s="13"/>
      <c r="C398" s="41" t="s">
        <v>325</v>
      </c>
      <c r="D398" s="56" t="s">
        <v>111</v>
      </c>
      <c r="E398" s="59">
        <v>1500</v>
      </c>
      <c r="F398" s="55">
        <v>138000</v>
      </c>
      <c r="G398" s="59">
        <v>1500</v>
      </c>
      <c r="H398" s="76">
        <f t="shared" si="65"/>
        <v>1650.0000000000002</v>
      </c>
      <c r="I398" s="92">
        <f t="shared" si="66"/>
        <v>198000.00000000003</v>
      </c>
    </row>
    <row r="399" spans="1:9" s="1" customFormat="1" ht="24.95" customHeight="1" thickBot="1" x14ac:dyDescent="0.3">
      <c r="A399" s="12"/>
      <c r="B399" s="13"/>
      <c r="C399" s="41" t="s">
        <v>326</v>
      </c>
      <c r="D399" s="56" t="s">
        <v>111</v>
      </c>
      <c r="E399" s="57">
        <v>800</v>
      </c>
      <c r="F399" s="55">
        <v>73600</v>
      </c>
      <c r="G399" s="57">
        <v>800</v>
      </c>
      <c r="H399" s="76">
        <f t="shared" si="65"/>
        <v>880.00000000000011</v>
      </c>
      <c r="I399" s="92">
        <f t="shared" si="66"/>
        <v>105600.00000000001</v>
      </c>
    </row>
    <row r="400" spans="1:9" s="1" customFormat="1" ht="24.95" customHeight="1" thickBot="1" x14ac:dyDescent="0.3">
      <c r="A400" s="12"/>
      <c r="B400" s="13"/>
      <c r="C400" s="96" t="s">
        <v>637</v>
      </c>
      <c r="D400" s="88"/>
      <c r="E400" s="57"/>
      <c r="F400" s="55"/>
      <c r="G400" s="57"/>
      <c r="H400" s="76"/>
      <c r="I400" s="92"/>
    </row>
    <row r="401" spans="1:9" s="1" customFormat="1" ht="24.95" customHeight="1" thickBot="1" x14ac:dyDescent="0.3">
      <c r="A401" s="12"/>
      <c r="B401" s="13"/>
      <c r="C401" s="96" t="s">
        <v>638</v>
      </c>
      <c r="D401" s="88"/>
      <c r="E401" s="57"/>
      <c r="F401" s="55"/>
      <c r="G401" s="57"/>
      <c r="H401" s="76"/>
      <c r="I401" s="92"/>
    </row>
    <row r="402" spans="1:9" s="1" customFormat="1" ht="24.95" customHeight="1" thickBot="1" x14ac:dyDescent="0.3">
      <c r="A402" s="12"/>
      <c r="B402" s="13"/>
      <c r="C402" s="96" t="s">
        <v>639</v>
      </c>
      <c r="D402" s="88"/>
      <c r="E402" s="54"/>
      <c r="F402" s="55" t="s">
        <v>19</v>
      </c>
      <c r="G402" s="54"/>
      <c r="H402" s="77"/>
      <c r="I402" s="92"/>
    </row>
    <row r="403" spans="1:9" s="1" customFormat="1" ht="24.95" customHeight="1" thickBot="1" x14ac:dyDescent="0.3">
      <c r="A403" s="12" t="s">
        <v>285</v>
      </c>
      <c r="B403" s="13"/>
      <c r="C403" s="40" t="s">
        <v>327</v>
      </c>
      <c r="D403" s="53"/>
      <c r="E403" s="54"/>
      <c r="F403" s="55" t="s">
        <v>19</v>
      </c>
      <c r="G403" s="54"/>
      <c r="H403" s="77"/>
      <c r="I403" s="92"/>
    </row>
    <row r="404" spans="1:9" s="1" customFormat="1" ht="24.95" customHeight="1" thickBot="1" x14ac:dyDescent="0.3">
      <c r="A404" s="12"/>
      <c r="B404" s="13"/>
      <c r="C404" s="41" t="s">
        <v>328</v>
      </c>
      <c r="D404" s="56" t="s">
        <v>111</v>
      </c>
      <c r="E404" s="57">
        <v>10</v>
      </c>
      <c r="F404" s="55">
        <v>920</v>
      </c>
      <c r="G404" s="57">
        <v>10</v>
      </c>
      <c r="H404" s="76">
        <f t="shared" ref="H404:H418" si="67">+G404*1.1</f>
        <v>11</v>
      </c>
      <c r="I404" s="92">
        <f t="shared" ref="I404:I418" si="68">+H404*120</f>
        <v>1320</v>
      </c>
    </row>
    <row r="405" spans="1:9" s="1" customFormat="1" ht="24.95" customHeight="1" thickBot="1" x14ac:dyDescent="0.3">
      <c r="A405" s="12"/>
      <c r="B405" s="13"/>
      <c r="C405" s="41" t="s">
        <v>329</v>
      </c>
      <c r="D405" s="56" t="s">
        <v>111</v>
      </c>
      <c r="E405" s="57">
        <v>10</v>
      </c>
      <c r="F405" s="55">
        <v>920</v>
      </c>
      <c r="G405" s="57">
        <v>10</v>
      </c>
      <c r="H405" s="76">
        <f t="shared" si="67"/>
        <v>11</v>
      </c>
      <c r="I405" s="92">
        <f t="shared" si="68"/>
        <v>1320</v>
      </c>
    </row>
    <row r="406" spans="1:9" s="1" customFormat="1" ht="24.95" customHeight="1" thickBot="1" x14ac:dyDescent="0.3">
      <c r="A406" s="12"/>
      <c r="B406" s="13"/>
      <c r="C406" s="41" t="s">
        <v>330</v>
      </c>
      <c r="D406" s="56" t="s">
        <v>111</v>
      </c>
      <c r="E406" s="57">
        <v>10</v>
      </c>
      <c r="F406" s="55">
        <v>920</v>
      </c>
      <c r="G406" s="57">
        <v>10</v>
      </c>
      <c r="H406" s="76">
        <f t="shared" si="67"/>
        <v>11</v>
      </c>
      <c r="I406" s="92">
        <f t="shared" si="68"/>
        <v>1320</v>
      </c>
    </row>
    <row r="407" spans="1:9" s="1" customFormat="1" ht="24.95" customHeight="1" thickBot="1" x14ac:dyDescent="0.3">
      <c r="A407" s="12"/>
      <c r="B407" s="13"/>
      <c r="C407" s="41" t="s">
        <v>331</v>
      </c>
      <c r="D407" s="56" t="s">
        <v>332</v>
      </c>
      <c r="E407" s="57">
        <v>2</v>
      </c>
      <c r="F407" s="55">
        <v>184</v>
      </c>
      <c r="G407" s="57">
        <v>2</v>
      </c>
      <c r="H407" s="76">
        <f t="shared" si="67"/>
        <v>2.2000000000000002</v>
      </c>
      <c r="I407" s="92">
        <f t="shared" si="68"/>
        <v>264</v>
      </c>
    </row>
    <row r="408" spans="1:9" s="1" customFormat="1" ht="24.95" customHeight="1" thickBot="1" x14ac:dyDescent="0.3">
      <c r="A408" s="12"/>
      <c r="B408" s="13"/>
      <c r="C408" s="41" t="s">
        <v>333</v>
      </c>
      <c r="D408" s="56" t="s">
        <v>332</v>
      </c>
      <c r="E408" s="57">
        <v>5</v>
      </c>
      <c r="F408" s="55">
        <v>460</v>
      </c>
      <c r="G408" s="57">
        <v>5</v>
      </c>
      <c r="H408" s="76">
        <f t="shared" si="67"/>
        <v>5.5</v>
      </c>
      <c r="I408" s="92">
        <f t="shared" si="68"/>
        <v>660</v>
      </c>
    </row>
    <row r="409" spans="1:9" s="1" customFormat="1" ht="24.95" customHeight="1" thickBot="1" x14ac:dyDescent="0.3">
      <c r="A409" s="12"/>
      <c r="B409" s="13"/>
      <c r="C409" s="41" t="s">
        <v>334</v>
      </c>
      <c r="D409" s="56" t="s">
        <v>332</v>
      </c>
      <c r="E409" s="57">
        <v>5</v>
      </c>
      <c r="F409" s="55">
        <v>460</v>
      </c>
      <c r="G409" s="57">
        <v>5</v>
      </c>
      <c r="H409" s="76">
        <f t="shared" si="67"/>
        <v>5.5</v>
      </c>
      <c r="I409" s="92">
        <f t="shared" si="68"/>
        <v>660</v>
      </c>
    </row>
    <row r="410" spans="1:9" s="1" customFormat="1" ht="24.95" customHeight="1" thickBot="1" x14ac:dyDescent="0.3">
      <c r="A410" s="12"/>
      <c r="B410" s="13"/>
      <c r="C410" s="41" t="s">
        <v>335</v>
      </c>
      <c r="D410" s="56" t="s">
        <v>332</v>
      </c>
      <c r="E410" s="57">
        <v>5</v>
      </c>
      <c r="F410" s="55">
        <v>460</v>
      </c>
      <c r="G410" s="57">
        <v>5</v>
      </c>
      <c r="H410" s="76">
        <f t="shared" si="67"/>
        <v>5.5</v>
      </c>
      <c r="I410" s="92">
        <f t="shared" si="68"/>
        <v>660</v>
      </c>
    </row>
    <row r="411" spans="1:9" s="1" customFormat="1" ht="24.95" customHeight="1" thickBot="1" x14ac:dyDescent="0.3">
      <c r="A411" s="12"/>
      <c r="B411" s="13"/>
      <c r="C411" s="41" t="s">
        <v>336</v>
      </c>
      <c r="D411" s="56"/>
      <c r="E411" s="57">
        <v>5</v>
      </c>
      <c r="F411" s="55">
        <v>460</v>
      </c>
      <c r="G411" s="57">
        <v>5</v>
      </c>
      <c r="H411" s="76">
        <f t="shared" si="67"/>
        <v>5.5</v>
      </c>
      <c r="I411" s="92">
        <f t="shared" si="68"/>
        <v>660</v>
      </c>
    </row>
    <row r="412" spans="1:9" s="1" customFormat="1" ht="24.95" customHeight="1" thickBot="1" x14ac:dyDescent="0.3">
      <c r="A412" s="12"/>
      <c r="B412" s="13"/>
      <c r="C412" s="41" t="s">
        <v>337</v>
      </c>
      <c r="D412" s="56"/>
      <c r="E412" s="57">
        <v>5</v>
      </c>
      <c r="F412" s="55">
        <v>460</v>
      </c>
      <c r="G412" s="57">
        <v>5</v>
      </c>
      <c r="H412" s="76">
        <f t="shared" si="67"/>
        <v>5.5</v>
      </c>
      <c r="I412" s="92">
        <f t="shared" si="68"/>
        <v>660</v>
      </c>
    </row>
    <row r="413" spans="1:9" s="1" customFormat="1" ht="24.95" customHeight="1" thickBot="1" x14ac:dyDescent="0.3">
      <c r="A413" s="12"/>
      <c r="B413" s="13"/>
      <c r="C413" s="41"/>
      <c r="D413" s="56"/>
      <c r="E413" s="57" t="s">
        <v>31</v>
      </c>
      <c r="F413" s="55" t="s">
        <v>19</v>
      </c>
      <c r="G413" s="57" t="s">
        <v>31</v>
      </c>
      <c r="H413" s="76"/>
      <c r="I413" s="92"/>
    </row>
    <row r="414" spans="1:9" s="1" customFormat="1" ht="24.95" customHeight="1" thickBot="1" x14ac:dyDescent="0.3">
      <c r="A414" s="12"/>
      <c r="B414" s="13"/>
      <c r="C414" s="41" t="s">
        <v>338</v>
      </c>
      <c r="D414" s="56" t="s">
        <v>339</v>
      </c>
      <c r="E414" s="57">
        <v>8</v>
      </c>
      <c r="F414" s="55">
        <v>736</v>
      </c>
      <c r="G414" s="57">
        <v>8</v>
      </c>
      <c r="H414" s="76">
        <f t="shared" si="67"/>
        <v>8.8000000000000007</v>
      </c>
      <c r="I414" s="92">
        <f t="shared" si="68"/>
        <v>1056</v>
      </c>
    </row>
    <row r="415" spans="1:9" s="1" customFormat="1" ht="24.95" customHeight="1" thickBot="1" x14ac:dyDescent="0.3">
      <c r="A415" s="12"/>
      <c r="B415" s="13"/>
      <c r="C415" s="41" t="s">
        <v>340</v>
      </c>
      <c r="D415" s="56" t="s">
        <v>339</v>
      </c>
      <c r="E415" s="57">
        <v>4</v>
      </c>
      <c r="F415" s="55">
        <v>276</v>
      </c>
      <c r="G415" s="57">
        <v>4</v>
      </c>
      <c r="H415" s="76">
        <f t="shared" si="67"/>
        <v>4.4000000000000004</v>
      </c>
      <c r="I415" s="92">
        <f t="shared" si="68"/>
        <v>528</v>
      </c>
    </row>
    <row r="416" spans="1:9" s="1" customFormat="1" ht="24.95" customHeight="1" thickBot="1" x14ac:dyDescent="0.3">
      <c r="A416" s="12"/>
      <c r="B416" s="13"/>
      <c r="C416" s="41" t="s">
        <v>341</v>
      </c>
      <c r="D416" s="56" t="s">
        <v>342</v>
      </c>
      <c r="E416" s="57">
        <v>0.25</v>
      </c>
      <c r="F416" s="55">
        <v>23</v>
      </c>
      <c r="G416" s="57">
        <v>0.25</v>
      </c>
      <c r="H416" s="76">
        <f t="shared" si="67"/>
        <v>0.27500000000000002</v>
      </c>
      <c r="I416" s="92">
        <f t="shared" si="68"/>
        <v>33</v>
      </c>
    </row>
    <row r="417" spans="1:10" s="1" customFormat="1" ht="24.95" customHeight="1" thickBot="1" x14ac:dyDescent="0.3">
      <c r="A417" s="12"/>
      <c r="B417" s="13"/>
      <c r="C417" s="41" t="s">
        <v>343</v>
      </c>
      <c r="D417" s="56" t="s">
        <v>342</v>
      </c>
      <c r="E417" s="57">
        <v>3.2</v>
      </c>
      <c r="F417" s="55">
        <v>294</v>
      </c>
      <c r="G417" s="57">
        <v>3.2</v>
      </c>
      <c r="H417" s="76">
        <f t="shared" si="67"/>
        <v>3.5200000000000005</v>
      </c>
      <c r="I417" s="92">
        <f t="shared" si="68"/>
        <v>422.40000000000003</v>
      </c>
    </row>
    <row r="418" spans="1:10" s="1" customFormat="1" ht="24.95" customHeight="1" thickBot="1" x14ac:dyDescent="0.3">
      <c r="A418" s="12"/>
      <c r="B418" s="13"/>
      <c r="C418" s="41" t="s">
        <v>344</v>
      </c>
      <c r="D418" s="56" t="s">
        <v>345</v>
      </c>
      <c r="E418" s="57">
        <v>15</v>
      </c>
      <c r="F418" s="55">
        <v>1380</v>
      </c>
      <c r="G418" s="57">
        <v>15</v>
      </c>
      <c r="H418" s="76">
        <f t="shared" si="67"/>
        <v>16.5</v>
      </c>
      <c r="I418" s="92">
        <f t="shared" si="68"/>
        <v>1980</v>
      </c>
    </row>
    <row r="419" spans="1:10" s="1" customFormat="1" ht="24.95" customHeight="1" thickBot="1" x14ac:dyDescent="0.3">
      <c r="A419" s="12"/>
      <c r="B419" s="13"/>
      <c r="C419" s="41"/>
      <c r="D419" s="56"/>
      <c r="E419" s="54"/>
      <c r="F419" s="55" t="s">
        <v>19</v>
      </c>
      <c r="G419" s="54"/>
      <c r="H419" s="77"/>
      <c r="I419" s="92"/>
    </row>
    <row r="420" spans="1:10" s="1" customFormat="1" ht="24.95" customHeight="1" thickBot="1" x14ac:dyDescent="0.3">
      <c r="A420" s="23" t="s">
        <v>346</v>
      </c>
      <c r="B420" s="13"/>
      <c r="C420" s="42" t="s">
        <v>347</v>
      </c>
      <c r="D420" s="56"/>
      <c r="E420" s="54"/>
      <c r="F420" s="55" t="s">
        <v>19</v>
      </c>
      <c r="G420" s="54"/>
      <c r="H420" s="77"/>
      <c r="I420" s="92"/>
    </row>
    <row r="421" spans="1:10" s="1" customFormat="1" ht="24.95" customHeight="1" thickBot="1" x14ac:dyDescent="0.3">
      <c r="A421" s="12"/>
      <c r="B421" s="13"/>
      <c r="C421" s="41" t="s">
        <v>348</v>
      </c>
      <c r="D421" s="56" t="s">
        <v>349</v>
      </c>
      <c r="E421" s="57">
        <v>5</v>
      </c>
      <c r="F421" s="55">
        <v>460</v>
      </c>
      <c r="G421" s="57">
        <v>5</v>
      </c>
      <c r="H421" s="76">
        <f t="shared" ref="H421:H431" si="69">+G421*1.1</f>
        <v>5.5</v>
      </c>
      <c r="I421" s="92">
        <f t="shared" ref="I421:I431" si="70">+H421*120</f>
        <v>660</v>
      </c>
    </row>
    <row r="422" spans="1:10" s="1" customFormat="1" ht="24.95" customHeight="1" thickBot="1" x14ac:dyDescent="0.3">
      <c r="A422" s="12"/>
      <c r="B422" s="13"/>
      <c r="C422" s="41"/>
      <c r="D422" s="56" t="s">
        <v>350</v>
      </c>
      <c r="E422" s="57">
        <v>10</v>
      </c>
      <c r="F422" s="55">
        <v>920</v>
      </c>
      <c r="G422" s="57">
        <v>10</v>
      </c>
      <c r="H422" s="76">
        <f t="shared" si="69"/>
        <v>11</v>
      </c>
      <c r="I422" s="92">
        <f t="shared" si="70"/>
        <v>1320</v>
      </c>
    </row>
    <row r="423" spans="1:10" s="1" customFormat="1" ht="24.95" customHeight="1" thickBot="1" x14ac:dyDescent="0.3">
      <c r="A423" s="12"/>
      <c r="B423" s="13"/>
      <c r="C423" s="41"/>
      <c r="D423" s="56" t="s">
        <v>351</v>
      </c>
      <c r="E423" s="57">
        <v>7</v>
      </c>
      <c r="F423" s="55">
        <v>644</v>
      </c>
      <c r="G423" s="57">
        <v>7</v>
      </c>
      <c r="H423" s="76">
        <f t="shared" si="69"/>
        <v>7.7000000000000011</v>
      </c>
      <c r="I423" s="92">
        <f t="shared" si="70"/>
        <v>924.00000000000011</v>
      </c>
    </row>
    <row r="424" spans="1:10" s="1" customFormat="1" ht="24.95" customHeight="1" thickBot="1" x14ac:dyDescent="0.3">
      <c r="A424" s="12"/>
      <c r="B424" s="13"/>
      <c r="C424" s="41"/>
      <c r="D424" s="56" t="s">
        <v>352</v>
      </c>
      <c r="E424" s="57">
        <v>50</v>
      </c>
      <c r="F424" s="55">
        <v>4600</v>
      </c>
      <c r="G424" s="57">
        <v>50</v>
      </c>
      <c r="H424" s="76">
        <f t="shared" si="69"/>
        <v>55.000000000000007</v>
      </c>
      <c r="I424" s="92">
        <f t="shared" si="70"/>
        <v>6600.0000000000009</v>
      </c>
    </row>
    <row r="425" spans="1:10" s="1" customFormat="1" ht="24.95" customHeight="1" thickBot="1" x14ac:dyDescent="0.3">
      <c r="A425" s="12"/>
      <c r="B425" s="13"/>
      <c r="C425" s="41"/>
      <c r="D425" s="56" t="s">
        <v>142</v>
      </c>
      <c r="E425" s="57">
        <v>100</v>
      </c>
      <c r="F425" s="55">
        <v>9200</v>
      </c>
      <c r="G425" s="57">
        <v>100</v>
      </c>
      <c r="H425" s="76">
        <f t="shared" si="69"/>
        <v>110.00000000000001</v>
      </c>
      <c r="I425" s="92">
        <f t="shared" si="70"/>
        <v>13200.000000000002</v>
      </c>
    </row>
    <row r="426" spans="1:10" s="1" customFormat="1" ht="24.95" customHeight="1" thickBot="1" x14ac:dyDescent="0.3">
      <c r="A426" s="12"/>
      <c r="B426" s="13"/>
      <c r="C426" s="41"/>
      <c r="D426" s="56"/>
      <c r="E426" s="54"/>
      <c r="F426" s="55" t="s">
        <v>19</v>
      </c>
      <c r="G426" s="54"/>
      <c r="H426" s="77"/>
      <c r="I426" s="92"/>
    </row>
    <row r="427" spans="1:10" s="1" customFormat="1" ht="24.95" customHeight="1" thickBot="1" x14ac:dyDescent="0.3">
      <c r="A427" s="12"/>
      <c r="B427" s="13"/>
      <c r="C427" s="41" t="s">
        <v>353</v>
      </c>
      <c r="D427" s="56" t="s">
        <v>349</v>
      </c>
      <c r="E427" s="57">
        <v>2.5</v>
      </c>
      <c r="F427" s="55">
        <v>230</v>
      </c>
      <c r="G427" s="57">
        <v>2.5</v>
      </c>
      <c r="H427" s="76">
        <f t="shared" si="69"/>
        <v>2.75</v>
      </c>
      <c r="I427" s="92">
        <f t="shared" si="70"/>
        <v>330</v>
      </c>
    </row>
    <row r="428" spans="1:10" s="1" customFormat="1" ht="24.95" customHeight="1" thickBot="1" x14ac:dyDescent="0.3">
      <c r="A428" s="12"/>
      <c r="B428" s="13"/>
      <c r="C428" s="41"/>
      <c r="D428" s="56" t="s">
        <v>350</v>
      </c>
      <c r="E428" s="57">
        <v>5</v>
      </c>
      <c r="F428" s="55">
        <v>460</v>
      </c>
      <c r="G428" s="57">
        <v>5</v>
      </c>
      <c r="H428" s="76">
        <f t="shared" si="69"/>
        <v>5.5</v>
      </c>
      <c r="I428" s="92">
        <f t="shared" si="70"/>
        <v>660</v>
      </c>
    </row>
    <row r="429" spans="1:10" s="1" customFormat="1" ht="24.95" customHeight="1" thickBot="1" x14ac:dyDescent="0.3">
      <c r="A429" s="12"/>
      <c r="B429" s="13"/>
      <c r="C429" s="41"/>
      <c r="D429" s="56" t="s">
        <v>351</v>
      </c>
      <c r="E429" s="57">
        <v>3.5</v>
      </c>
      <c r="F429" s="55">
        <v>322</v>
      </c>
      <c r="G429" s="57">
        <v>3.5</v>
      </c>
      <c r="H429" s="76">
        <f t="shared" si="69"/>
        <v>3.8500000000000005</v>
      </c>
      <c r="I429" s="92">
        <f t="shared" si="70"/>
        <v>462.00000000000006</v>
      </c>
      <c r="J429" s="1" t="s">
        <v>636</v>
      </c>
    </row>
    <row r="430" spans="1:10" s="1" customFormat="1" ht="24.95" customHeight="1" thickBot="1" x14ac:dyDescent="0.3">
      <c r="A430" s="12"/>
      <c r="B430" s="13"/>
      <c r="C430" s="41"/>
      <c r="D430" s="56" t="s">
        <v>352</v>
      </c>
      <c r="E430" s="57">
        <v>25</v>
      </c>
      <c r="F430" s="55">
        <v>2300</v>
      </c>
      <c r="G430" s="57">
        <v>25</v>
      </c>
      <c r="H430" s="76">
        <f t="shared" si="69"/>
        <v>27.500000000000004</v>
      </c>
      <c r="I430" s="92">
        <f t="shared" si="70"/>
        <v>3300.0000000000005</v>
      </c>
    </row>
    <row r="431" spans="1:10" s="1" customFormat="1" ht="24.95" customHeight="1" thickBot="1" x14ac:dyDescent="0.3">
      <c r="A431" s="12"/>
      <c r="B431" s="13"/>
      <c r="C431" s="41"/>
      <c r="D431" s="56" t="s">
        <v>142</v>
      </c>
      <c r="E431" s="57">
        <v>50</v>
      </c>
      <c r="F431" s="55">
        <v>4600</v>
      </c>
      <c r="G431" s="57">
        <v>50</v>
      </c>
      <c r="H431" s="76">
        <f t="shared" si="69"/>
        <v>55.000000000000007</v>
      </c>
      <c r="I431" s="92">
        <f t="shared" si="70"/>
        <v>6600.0000000000009</v>
      </c>
    </row>
    <row r="432" spans="1:10" s="1" customFormat="1" ht="24.95" customHeight="1" thickBot="1" x14ac:dyDescent="0.3">
      <c r="A432" s="12"/>
      <c r="B432" s="13"/>
      <c r="C432" s="40"/>
      <c r="D432" s="53"/>
      <c r="E432" s="54"/>
      <c r="F432" s="55" t="s">
        <v>19</v>
      </c>
      <c r="G432" s="54"/>
      <c r="H432" s="77"/>
      <c r="I432" s="92"/>
    </row>
    <row r="433" spans="1:9" s="1" customFormat="1" ht="24.95" customHeight="1" thickBot="1" x14ac:dyDescent="0.3">
      <c r="A433" s="24" t="s">
        <v>354</v>
      </c>
      <c r="B433" s="19"/>
      <c r="C433" s="45" t="s">
        <v>355</v>
      </c>
      <c r="D433" s="60"/>
      <c r="E433" s="69"/>
      <c r="F433" s="61"/>
      <c r="G433" s="69"/>
      <c r="H433" s="80"/>
      <c r="I433" s="92"/>
    </row>
    <row r="434" spans="1:9" s="1" customFormat="1" ht="44.25" customHeight="1" thickBot="1" x14ac:dyDescent="0.3">
      <c r="A434" s="18"/>
      <c r="B434" s="19"/>
      <c r="C434" s="50" t="s">
        <v>356</v>
      </c>
      <c r="D434" s="70"/>
      <c r="E434" s="69"/>
      <c r="F434" s="61" t="s">
        <v>357</v>
      </c>
      <c r="G434" s="69"/>
      <c r="H434" s="80"/>
      <c r="I434" s="94" t="s">
        <v>357</v>
      </c>
    </row>
    <row r="435" spans="1:9" s="1" customFormat="1" ht="33.75" thickBot="1" x14ac:dyDescent="0.3">
      <c r="A435" s="18"/>
      <c r="B435" s="19"/>
      <c r="C435" s="51" t="s">
        <v>358</v>
      </c>
      <c r="D435" s="70"/>
      <c r="E435" s="69"/>
      <c r="F435" s="61" t="s">
        <v>357</v>
      </c>
      <c r="G435" s="69"/>
      <c r="H435" s="80"/>
      <c r="I435" s="94" t="s">
        <v>357</v>
      </c>
    </row>
    <row r="436" spans="1:9" s="1" customFormat="1" ht="30.75" customHeight="1" thickBot="1" x14ac:dyDescent="0.3">
      <c r="A436" s="18"/>
      <c r="B436" s="19"/>
      <c r="C436" s="51" t="s">
        <v>359</v>
      </c>
      <c r="D436" s="70"/>
      <c r="E436" s="69"/>
      <c r="F436" s="61" t="s">
        <v>360</v>
      </c>
      <c r="G436" s="69"/>
      <c r="H436" s="80"/>
      <c r="I436" s="94" t="s">
        <v>360</v>
      </c>
    </row>
    <row r="437" spans="1:9" s="1" customFormat="1" ht="24.95" customHeight="1" thickBot="1" x14ac:dyDescent="0.3">
      <c r="A437" s="18"/>
      <c r="B437" s="19"/>
      <c r="C437" s="51" t="s">
        <v>361</v>
      </c>
      <c r="D437" s="70"/>
      <c r="E437" s="69"/>
      <c r="F437" s="61" t="s">
        <v>360</v>
      </c>
      <c r="G437" s="69"/>
      <c r="H437" s="80"/>
      <c r="I437" s="94" t="s">
        <v>360</v>
      </c>
    </row>
    <row r="438" spans="1:9" s="1" customFormat="1" ht="31.5" customHeight="1" thickBot="1" x14ac:dyDescent="0.3">
      <c r="A438" s="18"/>
      <c r="B438" s="19"/>
      <c r="C438" s="49" t="s">
        <v>362</v>
      </c>
      <c r="D438" s="70"/>
      <c r="E438" s="69"/>
      <c r="F438" s="61" t="s">
        <v>360</v>
      </c>
      <c r="G438" s="69"/>
      <c r="H438" s="80"/>
      <c r="I438" s="94" t="s">
        <v>360</v>
      </c>
    </row>
    <row r="439" spans="1:9" s="1" customFormat="1" ht="24.95" customHeight="1" thickBot="1" x14ac:dyDescent="0.3">
      <c r="A439" s="12"/>
      <c r="B439" s="13"/>
      <c r="C439" s="41"/>
      <c r="D439" s="56"/>
      <c r="E439" s="54"/>
      <c r="F439" s="55" t="s">
        <v>19</v>
      </c>
      <c r="G439" s="54"/>
      <c r="H439" s="77"/>
      <c r="I439" s="92"/>
    </row>
    <row r="440" spans="1:9" s="1" customFormat="1" ht="24.95" customHeight="1" thickBot="1" x14ac:dyDescent="0.3">
      <c r="A440" s="12"/>
      <c r="B440" s="13"/>
      <c r="C440" s="41" t="s">
        <v>363</v>
      </c>
      <c r="D440" s="56"/>
      <c r="E440" s="57">
        <v>150</v>
      </c>
      <c r="F440" s="55">
        <v>13800</v>
      </c>
      <c r="G440" s="57">
        <v>150</v>
      </c>
      <c r="H440" s="76">
        <f t="shared" ref="H440:H449" si="71">+G440*1.1</f>
        <v>165</v>
      </c>
      <c r="I440" s="92">
        <f t="shared" ref="I440:I449" si="72">+H440*120</f>
        <v>19800</v>
      </c>
    </row>
    <row r="441" spans="1:9" s="1" customFormat="1" ht="24.95" customHeight="1" thickBot="1" x14ac:dyDescent="0.3">
      <c r="A441" s="12"/>
      <c r="B441" s="13"/>
      <c r="C441" s="41" t="s">
        <v>364</v>
      </c>
      <c r="D441" s="56"/>
      <c r="E441" s="57">
        <v>25</v>
      </c>
      <c r="F441" s="55">
        <v>2300</v>
      </c>
      <c r="G441" s="57">
        <v>25</v>
      </c>
      <c r="H441" s="76">
        <f t="shared" si="71"/>
        <v>27.500000000000004</v>
      </c>
      <c r="I441" s="92">
        <f t="shared" si="72"/>
        <v>3300.0000000000005</v>
      </c>
    </row>
    <row r="442" spans="1:9" s="1" customFormat="1" ht="24.95" customHeight="1" thickBot="1" x14ac:dyDescent="0.3">
      <c r="A442" s="23" t="s">
        <v>365</v>
      </c>
      <c r="B442" s="13"/>
      <c r="C442" s="40" t="s">
        <v>366</v>
      </c>
      <c r="D442" s="56"/>
      <c r="E442" s="57" t="s">
        <v>31</v>
      </c>
      <c r="F442" s="55" t="s">
        <v>19</v>
      </c>
      <c r="G442" s="57" t="s">
        <v>31</v>
      </c>
      <c r="H442" s="76"/>
      <c r="I442" s="92"/>
    </row>
    <row r="443" spans="1:9" s="1" customFormat="1" ht="24.95" customHeight="1" thickBot="1" x14ac:dyDescent="0.3">
      <c r="A443" s="12"/>
      <c r="B443" s="13"/>
      <c r="C443" s="41" t="s">
        <v>367</v>
      </c>
      <c r="D443" s="56"/>
      <c r="E443" s="57">
        <v>10</v>
      </c>
      <c r="F443" s="55">
        <v>920</v>
      </c>
      <c r="G443" s="57">
        <v>10</v>
      </c>
      <c r="H443" s="76">
        <f t="shared" si="71"/>
        <v>11</v>
      </c>
      <c r="I443" s="92">
        <f t="shared" si="72"/>
        <v>1320</v>
      </c>
    </row>
    <row r="444" spans="1:9" s="1" customFormat="1" ht="24.95" customHeight="1" thickBot="1" x14ac:dyDescent="0.3">
      <c r="A444" s="12"/>
      <c r="B444" s="13"/>
      <c r="C444" s="41" t="s">
        <v>368</v>
      </c>
      <c r="D444" s="56"/>
      <c r="E444" s="57">
        <v>10</v>
      </c>
      <c r="F444" s="55">
        <v>920</v>
      </c>
      <c r="G444" s="57">
        <v>10</v>
      </c>
      <c r="H444" s="76">
        <f t="shared" si="71"/>
        <v>11</v>
      </c>
      <c r="I444" s="92">
        <f t="shared" si="72"/>
        <v>1320</v>
      </c>
    </row>
    <row r="445" spans="1:9" s="1" customFormat="1" ht="24.95" customHeight="1" thickBot="1" x14ac:dyDescent="0.3">
      <c r="A445" s="12"/>
      <c r="B445" s="13"/>
      <c r="C445" s="41" t="s">
        <v>369</v>
      </c>
      <c r="D445" s="56"/>
      <c r="E445" s="57">
        <v>50</v>
      </c>
      <c r="F445" s="55">
        <v>4600</v>
      </c>
      <c r="G445" s="57">
        <v>50</v>
      </c>
      <c r="H445" s="76">
        <f t="shared" si="71"/>
        <v>55.000000000000007</v>
      </c>
      <c r="I445" s="92">
        <f t="shared" si="72"/>
        <v>6600.0000000000009</v>
      </c>
    </row>
    <row r="446" spans="1:9" s="1" customFormat="1" ht="24.95" customHeight="1" thickBot="1" x14ac:dyDescent="0.3">
      <c r="A446" s="12"/>
      <c r="B446" s="13"/>
      <c r="C446" s="42" t="s">
        <v>370</v>
      </c>
      <c r="D446" s="56"/>
      <c r="E446" s="57">
        <v>75</v>
      </c>
      <c r="F446" s="55">
        <v>6900</v>
      </c>
      <c r="G446" s="57">
        <v>75</v>
      </c>
      <c r="H446" s="76">
        <f t="shared" si="71"/>
        <v>82.5</v>
      </c>
      <c r="I446" s="92">
        <f t="shared" si="72"/>
        <v>9900</v>
      </c>
    </row>
    <row r="447" spans="1:9" s="1" customFormat="1" ht="24.95" customHeight="1" thickBot="1" x14ac:dyDescent="0.3">
      <c r="A447" s="12"/>
      <c r="B447" s="13"/>
      <c r="C447" s="41" t="s">
        <v>371</v>
      </c>
      <c r="D447" s="56"/>
      <c r="E447" s="57">
        <v>75</v>
      </c>
      <c r="F447" s="55">
        <v>6900</v>
      </c>
      <c r="G447" s="57">
        <v>75</v>
      </c>
      <c r="H447" s="76">
        <f t="shared" si="71"/>
        <v>82.5</v>
      </c>
      <c r="I447" s="92">
        <f t="shared" si="72"/>
        <v>9900</v>
      </c>
    </row>
    <row r="448" spans="1:9" s="1" customFormat="1" ht="24.95" customHeight="1" thickBot="1" x14ac:dyDescent="0.3">
      <c r="A448" s="12"/>
      <c r="B448" s="13"/>
      <c r="C448" s="41" t="s">
        <v>372</v>
      </c>
      <c r="D448" s="56"/>
      <c r="E448" s="57">
        <v>100</v>
      </c>
      <c r="F448" s="55">
        <v>9200</v>
      </c>
      <c r="G448" s="57">
        <v>100</v>
      </c>
      <c r="H448" s="76">
        <f t="shared" si="71"/>
        <v>110.00000000000001</v>
      </c>
      <c r="I448" s="92">
        <f t="shared" si="72"/>
        <v>13200.000000000002</v>
      </c>
    </row>
    <row r="449" spans="1:9" s="1" customFormat="1" ht="24.95" customHeight="1" thickBot="1" x14ac:dyDescent="0.3">
      <c r="A449" s="12"/>
      <c r="B449" s="13"/>
      <c r="C449" s="41" t="s">
        <v>373</v>
      </c>
      <c r="D449" s="56"/>
      <c r="E449" s="57">
        <v>10</v>
      </c>
      <c r="F449" s="55">
        <v>920</v>
      </c>
      <c r="G449" s="57">
        <v>10</v>
      </c>
      <c r="H449" s="76">
        <f t="shared" si="71"/>
        <v>11</v>
      </c>
      <c r="I449" s="92">
        <f t="shared" si="72"/>
        <v>1320</v>
      </c>
    </row>
    <row r="450" spans="1:9" s="1" customFormat="1" ht="24.95" customHeight="1" thickBot="1" x14ac:dyDescent="0.3">
      <c r="A450" s="12"/>
      <c r="B450" s="13"/>
      <c r="C450" s="264" t="s">
        <v>645</v>
      </c>
      <c r="D450" s="56"/>
      <c r="E450" s="57"/>
      <c r="F450" s="55"/>
      <c r="G450" s="57"/>
      <c r="H450" s="76"/>
      <c r="I450" s="92"/>
    </row>
    <row r="451" spans="1:9" s="1" customFormat="1" ht="24.95" customHeight="1" thickBot="1" x14ac:dyDescent="0.3">
      <c r="A451" s="23">
        <v>3.4</v>
      </c>
      <c r="B451" s="13"/>
      <c r="C451" s="42" t="s">
        <v>374</v>
      </c>
      <c r="D451" s="53"/>
      <c r="E451" s="54"/>
      <c r="F451" s="55" t="s">
        <v>19</v>
      </c>
      <c r="G451" s="54"/>
      <c r="H451" s="77"/>
      <c r="I451" s="92"/>
    </row>
    <row r="452" spans="1:9" s="1" customFormat="1" ht="24.95" customHeight="1" thickBot="1" x14ac:dyDescent="0.3">
      <c r="A452" s="23" t="s">
        <v>375</v>
      </c>
      <c r="B452" s="13"/>
      <c r="C452" s="40" t="s">
        <v>376</v>
      </c>
      <c r="D452" s="53"/>
      <c r="E452" s="54"/>
      <c r="F452" s="55" t="s">
        <v>19</v>
      </c>
      <c r="G452" s="54"/>
      <c r="H452" s="77"/>
      <c r="I452" s="92"/>
    </row>
    <row r="453" spans="1:9" s="1" customFormat="1" ht="24.95" customHeight="1" thickBot="1" x14ac:dyDescent="0.3">
      <c r="A453" s="23"/>
      <c r="B453" s="13"/>
      <c r="C453" s="41" t="s">
        <v>377</v>
      </c>
      <c r="D453" s="56"/>
      <c r="E453" s="71">
        <v>3</v>
      </c>
      <c r="F453" s="72">
        <v>246</v>
      </c>
      <c r="G453" s="71">
        <v>3</v>
      </c>
      <c r="H453" s="76">
        <v>5</v>
      </c>
      <c r="I453" s="92">
        <f>+H453*120</f>
        <v>600</v>
      </c>
    </row>
    <row r="454" spans="1:9" s="1" customFormat="1" ht="24.95" customHeight="1" thickBot="1" x14ac:dyDescent="0.3">
      <c r="A454" s="23"/>
      <c r="B454" s="13"/>
      <c r="C454" s="41" t="s">
        <v>378</v>
      </c>
      <c r="D454" s="56"/>
      <c r="E454" s="57">
        <v>2</v>
      </c>
      <c r="F454" s="73">
        <v>164</v>
      </c>
      <c r="G454" s="57">
        <v>2</v>
      </c>
      <c r="H454" s="76">
        <v>2.5</v>
      </c>
      <c r="I454" s="92">
        <f>+H454*120</f>
        <v>300</v>
      </c>
    </row>
    <row r="455" spans="1:9" s="1" customFormat="1" ht="24.95" customHeight="1" thickBot="1" x14ac:dyDescent="0.3">
      <c r="A455" s="23"/>
      <c r="B455" s="13"/>
      <c r="C455" s="41" t="s">
        <v>379</v>
      </c>
      <c r="D455" s="67"/>
      <c r="E455" s="57" t="s">
        <v>380</v>
      </c>
      <c r="F455" s="73" t="s">
        <v>380</v>
      </c>
      <c r="G455" s="57"/>
      <c r="H455" s="76"/>
      <c r="I455" s="243" t="s">
        <v>380</v>
      </c>
    </row>
    <row r="456" spans="1:9" s="1" customFormat="1" ht="24.95" customHeight="1" thickBot="1" x14ac:dyDescent="0.3">
      <c r="A456" s="23"/>
      <c r="B456" s="13"/>
      <c r="C456" s="41" t="s">
        <v>381</v>
      </c>
      <c r="D456" s="56"/>
      <c r="E456" s="57" t="s">
        <v>380</v>
      </c>
      <c r="F456" s="73" t="s">
        <v>380</v>
      </c>
      <c r="G456" s="57"/>
      <c r="H456" s="76"/>
      <c r="I456" s="243" t="s">
        <v>380</v>
      </c>
    </row>
    <row r="457" spans="1:9" s="1" customFormat="1" ht="24.95" customHeight="1" thickBot="1" x14ac:dyDescent="0.3">
      <c r="A457" s="23"/>
      <c r="B457" s="13"/>
      <c r="C457" s="41" t="s">
        <v>382</v>
      </c>
      <c r="D457" s="56"/>
      <c r="E457" s="57" t="s">
        <v>380</v>
      </c>
      <c r="F457" s="73" t="s">
        <v>380</v>
      </c>
      <c r="G457" s="57"/>
      <c r="H457" s="76"/>
      <c r="I457" s="243" t="s">
        <v>380</v>
      </c>
    </row>
    <row r="458" spans="1:9" s="1" customFormat="1" ht="24.95" customHeight="1" thickBot="1" x14ac:dyDescent="0.3">
      <c r="A458" s="23"/>
      <c r="B458" s="13"/>
      <c r="C458" s="41"/>
      <c r="D458" s="56"/>
      <c r="E458" s="57"/>
      <c r="F458" s="73"/>
      <c r="G458" s="57"/>
      <c r="H458" s="76"/>
      <c r="I458" s="92"/>
    </row>
    <row r="459" spans="1:9" s="1" customFormat="1" ht="24.95" customHeight="1" thickBot="1" x14ac:dyDescent="0.3">
      <c r="A459" s="23"/>
      <c r="B459" s="13"/>
      <c r="C459" s="40" t="s">
        <v>383</v>
      </c>
      <c r="D459" s="56"/>
      <c r="E459" s="57"/>
      <c r="F459" s="73"/>
      <c r="G459" s="57"/>
      <c r="H459" s="76"/>
      <c r="I459" s="92"/>
    </row>
    <row r="460" spans="1:9" s="1" customFormat="1" ht="24.95" customHeight="1" thickBot="1" x14ac:dyDescent="0.3">
      <c r="A460" s="23"/>
      <c r="B460" s="13"/>
      <c r="C460" s="41"/>
      <c r="D460" s="56"/>
      <c r="E460" s="57"/>
      <c r="F460" s="73"/>
      <c r="G460" s="57"/>
      <c r="H460" s="76"/>
      <c r="I460" s="92"/>
    </row>
    <row r="461" spans="1:9" s="1" customFormat="1" ht="24.95" customHeight="1" thickBot="1" x14ac:dyDescent="0.3">
      <c r="A461" s="23"/>
      <c r="B461" s="13"/>
      <c r="C461" s="41" t="s">
        <v>384</v>
      </c>
      <c r="D461" s="56"/>
      <c r="E461" s="57">
        <v>10</v>
      </c>
      <c r="F461" s="73">
        <v>819.3</v>
      </c>
      <c r="G461" s="57">
        <v>10</v>
      </c>
      <c r="H461" s="76">
        <f t="shared" ref="H461" si="73">+G461*1.1</f>
        <v>11</v>
      </c>
      <c r="I461" s="92">
        <f t="shared" ref="I461" si="74">+H461*120</f>
        <v>1320</v>
      </c>
    </row>
    <row r="462" spans="1:9" s="1" customFormat="1" ht="24.95" customHeight="1" thickBot="1" x14ac:dyDescent="0.3">
      <c r="A462" s="23"/>
      <c r="B462" s="13"/>
      <c r="C462" s="41" t="s">
        <v>385</v>
      </c>
      <c r="D462" s="56"/>
      <c r="E462" s="57" t="s">
        <v>386</v>
      </c>
      <c r="F462" s="73" t="s">
        <v>386</v>
      </c>
      <c r="G462" s="57" t="s">
        <v>386</v>
      </c>
      <c r="H462" s="76"/>
      <c r="I462" s="270" t="s">
        <v>403</v>
      </c>
    </row>
    <row r="463" spans="1:9" s="1" customFormat="1" ht="24.95" customHeight="1" thickBot="1" x14ac:dyDescent="0.3">
      <c r="A463" s="23"/>
      <c r="B463" s="13"/>
      <c r="C463" s="41"/>
      <c r="D463" s="56"/>
      <c r="E463" s="57"/>
      <c r="F463" s="73"/>
      <c r="G463" s="57"/>
      <c r="H463" s="76"/>
      <c r="I463" s="92"/>
    </row>
    <row r="464" spans="1:9" s="1" customFormat="1" ht="24.95" customHeight="1" thickBot="1" x14ac:dyDescent="0.3">
      <c r="A464" s="23"/>
      <c r="B464" s="13"/>
      <c r="C464" s="42" t="s">
        <v>387</v>
      </c>
      <c r="D464" s="56"/>
      <c r="E464" s="57"/>
      <c r="F464" s="73"/>
      <c r="G464" s="57"/>
      <c r="H464" s="76"/>
      <c r="I464" s="92"/>
    </row>
    <row r="465" spans="1:16" s="1" customFormat="1" ht="24.95" customHeight="1" thickBot="1" x14ac:dyDescent="0.3">
      <c r="A465" s="23"/>
      <c r="B465" s="13"/>
      <c r="C465" s="41" t="s">
        <v>388</v>
      </c>
      <c r="D465" s="56"/>
      <c r="E465" s="57">
        <v>10</v>
      </c>
      <c r="F465" s="73">
        <v>820</v>
      </c>
      <c r="G465" s="57">
        <v>10</v>
      </c>
      <c r="H465" s="76">
        <f t="shared" ref="H465" si="75">+G465*1.1</f>
        <v>11</v>
      </c>
      <c r="I465" s="92">
        <f t="shared" ref="I465" si="76">+H465*120</f>
        <v>1320</v>
      </c>
    </row>
    <row r="466" spans="1:16" s="1" customFormat="1" ht="24.95" customHeight="1" thickBot="1" x14ac:dyDescent="0.3">
      <c r="A466" s="23"/>
      <c r="B466" s="13"/>
      <c r="C466" s="41"/>
      <c r="D466" s="56"/>
      <c r="E466" s="57"/>
      <c r="F466" s="73"/>
      <c r="G466" s="57"/>
      <c r="H466" s="76"/>
      <c r="I466" s="92"/>
    </row>
    <row r="467" spans="1:16" s="1" customFormat="1" ht="24.95" customHeight="1" thickBot="1" x14ac:dyDescent="0.3">
      <c r="A467" s="23"/>
      <c r="B467" s="13"/>
      <c r="C467" s="41"/>
      <c r="D467" s="56"/>
      <c r="E467" s="57"/>
      <c r="F467" s="73"/>
      <c r="G467" s="57"/>
      <c r="H467" s="76"/>
      <c r="I467" s="92"/>
    </row>
    <row r="468" spans="1:16" s="1" customFormat="1" ht="24.95" customHeight="1" thickBot="1" x14ac:dyDescent="0.3">
      <c r="A468" s="23" t="s">
        <v>389</v>
      </c>
      <c r="B468" s="13"/>
      <c r="C468" s="255" t="s">
        <v>390</v>
      </c>
      <c r="D468" s="256"/>
      <c r="E468" s="257" t="s">
        <v>391</v>
      </c>
      <c r="F468" s="258" t="s">
        <v>391</v>
      </c>
      <c r="G468" s="257" t="s">
        <v>391</v>
      </c>
      <c r="H468" s="259"/>
      <c r="I468" s="271" t="s">
        <v>391</v>
      </c>
    </row>
    <row r="469" spans="1:16" s="1" customFormat="1" ht="24.95" customHeight="1" thickBot="1" x14ac:dyDescent="0.3">
      <c r="A469" s="12"/>
      <c r="B469" s="37"/>
      <c r="C469" s="244" t="s">
        <v>635</v>
      </c>
      <c r="D469" s="244"/>
      <c r="E469" s="245"/>
      <c r="F469" s="246"/>
      <c r="G469" s="245"/>
      <c r="H469" s="247">
        <v>1.5</v>
      </c>
      <c r="I469" s="248">
        <f>+H469*120</f>
        <v>180</v>
      </c>
      <c r="J469" s="249"/>
    </row>
    <row r="470" spans="1:16" s="1" customFormat="1" ht="24.95" customHeight="1" thickBot="1" x14ac:dyDescent="0.3">
      <c r="A470" s="12"/>
      <c r="B470" s="37"/>
      <c r="C470" s="244"/>
      <c r="D470" s="244"/>
      <c r="E470" s="245"/>
      <c r="F470" s="246"/>
      <c r="G470" s="245"/>
      <c r="H470" s="247"/>
      <c r="I470" s="248"/>
      <c r="J470" s="254"/>
    </row>
    <row r="471" spans="1:16" s="1" customFormat="1" ht="24.95" customHeight="1" thickBot="1" x14ac:dyDescent="0.3">
      <c r="A471" s="23">
        <v>4</v>
      </c>
      <c r="B471" s="37"/>
      <c r="C471" s="53" t="s">
        <v>392</v>
      </c>
      <c r="D471" s="56"/>
      <c r="E471" s="54"/>
      <c r="F471" s="55"/>
      <c r="G471" s="54"/>
      <c r="H471" s="77"/>
      <c r="I471" s="92"/>
    </row>
    <row r="472" spans="1:16" s="1" customFormat="1" ht="24.95" customHeight="1" thickBot="1" x14ac:dyDescent="0.3">
      <c r="A472" s="25">
        <v>4.0999999999999996</v>
      </c>
      <c r="B472" s="15"/>
      <c r="C472" s="42" t="s">
        <v>393</v>
      </c>
      <c r="D472" s="250"/>
      <c r="E472" s="251"/>
      <c r="F472" s="252"/>
      <c r="G472" s="251"/>
      <c r="H472" s="253"/>
      <c r="I472" s="272"/>
      <c r="P472" s="14"/>
    </row>
    <row r="473" spans="1:16" s="1" customFormat="1" ht="24.95" customHeight="1" thickBot="1" x14ac:dyDescent="0.3">
      <c r="A473" s="23"/>
      <c r="B473" s="13"/>
      <c r="C473" s="41" t="s">
        <v>394</v>
      </c>
      <c r="D473" s="56"/>
      <c r="E473" s="57">
        <v>200</v>
      </c>
      <c r="F473" s="55">
        <v>16227.3</v>
      </c>
      <c r="G473" s="57">
        <v>200</v>
      </c>
      <c r="H473" s="76">
        <f t="shared" ref="H473:H474" si="77">+G473*1.1</f>
        <v>220.00000000000003</v>
      </c>
      <c r="I473" s="92">
        <f t="shared" ref="I473:I474" si="78">+H473*120</f>
        <v>26400.000000000004</v>
      </c>
      <c r="P473" s="14"/>
    </row>
    <row r="474" spans="1:16" s="1" customFormat="1" ht="24.95" customHeight="1" thickBot="1" x14ac:dyDescent="0.3">
      <c r="A474" s="23"/>
      <c r="B474" s="13"/>
      <c r="C474" s="41" t="s">
        <v>395</v>
      </c>
      <c r="D474" s="56"/>
      <c r="E474" s="57">
        <v>400</v>
      </c>
      <c r="F474" s="55">
        <v>32454.6</v>
      </c>
      <c r="G474" s="57">
        <v>400</v>
      </c>
      <c r="H474" s="76">
        <f t="shared" si="77"/>
        <v>440.00000000000006</v>
      </c>
      <c r="I474" s="92">
        <f t="shared" si="78"/>
        <v>52800.000000000007</v>
      </c>
      <c r="P474" s="85"/>
    </row>
    <row r="475" spans="1:16" s="1" customFormat="1" ht="24.95" customHeight="1" thickBot="1" x14ac:dyDescent="0.3">
      <c r="A475" s="26"/>
      <c r="B475" s="15"/>
      <c r="C475" s="41"/>
      <c r="D475" s="56"/>
      <c r="E475" s="54"/>
      <c r="F475" s="55" t="s">
        <v>19</v>
      </c>
      <c r="G475" s="54"/>
      <c r="H475" s="77"/>
      <c r="I475" s="92"/>
      <c r="P475" s="14"/>
    </row>
    <row r="476" spans="1:16" s="1" customFormat="1" ht="24.95" customHeight="1" thickBot="1" x14ac:dyDescent="0.3">
      <c r="A476" s="27">
        <v>4.2</v>
      </c>
      <c r="B476" s="20"/>
      <c r="C476" s="46" t="s">
        <v>396</v>
      </c>
      <c r="D476" s="60"/>
      <c r="E476" s="54"/>
      <c r="F476" s="55" t="s">
        <v>19</v>
      </c>
      <c r="G476" s="54"/>
      <c r="H476" s="77"/>
      <c r="I476" s="92"/>
    </row>
    <row r="477" spans="1:16" s="1" customFormat="1" ht="24.95" customHeight="1" thickBot="1" x14ac:dyDescent="0.3">
      <c r="A477" s="28"/>
      <c r="B477" s="20"/>
      <c r="C477" s="46" t="s">
        <v>397</v>
      </c>
      <c r="D477" s="60"/>
      <c r="E477" s="54"/>
      <c r="F477" s="55" t="s">
        <v>19</v>
      </c>
      <c r="G477" s="54"/>
      <c r="H477" s="77"/>
      <c r="I477" s="92"/>
    </row>
    <row r="478" spans="1:16" s="1" customFormat="1" ht="24.95" customHeight="1" thickBot="1" x14ac:dyDescent="0.3">
      <c r="A478" s="29"/>
      <c r="B478" s="20"/>
      <c r="C478" s="49" t="s">
        <v>398</v>
      </c>
      <c r="D478" s="60"/>
      <c r="E478" s="74">
        <v>0.5</v>
      </c>
      <c r="F478" s="55">
        <v>40.57</v>
      </c>
      <c r="G478" s="74">
        <v>0.5</v>
      </c>
      <c r="H478" s="76">
        <v>0.5</v>
      </c>
      <c r="I478" s="92">
        <f t="shared" ref="I478:I480" si="79">+H478*120</f>
        <v>60</v>
      </c>
    </row>
    <row r="479" spans="1:16" s="1" customFormat="1" ht="24.95" customHeight="1" thickBot="1" x14ac:dyDescent="0.3">
      <c r="A479" s="29"/>
      <c r="B479" s="20"/>
      <c r="C479" s="49" t="s">
        <v>399</v>
      </c>
      <c r="D479" s="60"/>
      <c r="E479" s="74">
        <v>1</v>
      </c>
      <c r="F479" s="55">
        <v>81.14</v>
      </c>
      <c r="G479" s="74">
        <v>1</v>
      </c>
      <c r="H479" s="76">
        <v>1</v>
      </c>
      <c r="I479" s="92">
        <f t="shared" si="79"/>
        <v>120</v>
      </c>
    </row>
    <row r="480" spans="1:16" s="1" customFormat="1" ht="24.95" customHeight="1" thickBot="1" x14ac:dyDescent="0.3">
      <c r="A480" s="29"/>
      <c r="B480" s="20"/>
      <c r="C480" s="49" t="s">
        <v>400</v>
      </c>
      <c r="D480" s="60"/>
      <c r="E480" s="74">
        <v>2</v>
      </c>
      <c r="F480" s="55">
        <v>162.27000000000001</v>
      </c>
      <c r="G480" s="74">
        <v>2</v>
      </c>
      <c r="H480" s="76">
        <v>2.5</v>
      </c>
      <c r="I480" s="92">
        <f t="shared" si="79"/>
        <v>300</v>
      </c>
    </row>
    <row r="481" spans="1:9" s="1" customFormat="1" ht="24.95" customHeight="1" thickBot="1" x14ac:dyDescent="0.3">
      <c r="A481" s="22"/>
      <c r="B481" s="15"/>
      <c r="C481" s="41"/>
      <c r="D481" s="56"/>
      <c r="E481" s="54"/>
      <c r="F481" s="55"/>
      <c r="G481" s="54"/>
      <c r="H481" s="81"/>
      <c r="I481" s="92"/>
    </row>
    <row r="482" spans="1:9" s="1" customFormat="1" ht="16.5" thickBot="1" x14ac:dyDescent="0.3">
      <c r="A482" s="12"/>
      <c r="B482" s="13"/>
      <c r="C482" s="37"/>
      <c r="D482" s="54"/>
      <c r="E482" s="75"/>
      <c r="F482" s="55"/>
      <c r="G482" s="75"/>
      <c r="H482" s="82"/>
      <c r="I482" s="92"/>
    </row>
    <row r="483" spans="1:9" s="1" customFormat="1" ht="15.75" x14ac:dyDescent="0.25">
      <c r="A483" s="30"/>
      <c r="F483" s="31"/>
      <c r="H483" s="83"/>
      <c r="I483" s="273"/>
    </row>
    <row r="484" spans="1:9" s="1" customFormat="1" ht="15.75" x14ac:dyDescent="0.25">
      <c r="A484" s="30"/>
      <c r="C484" s="261" t="s">
        <v>640</v>
      </c>
      <c r="D484" s="261"/>
      <c r="F484" s="31"/>
      <c r="H484" s="83"/>
      <c r="I484" s="273"/>
    </row>
    <row r="485" spans="1:9" s="1" customFormat="1" ht="15.75" x14ac:dyDescent="0.25">
      <c r="A485" s="30"/>
      <c r="C485" s="261" t="s">
        <v>641</v>
      </c>
      <c r="D485" s="261"/>
      <c r="F485" s="31"/>
      <c r="H485" s="83"/>
      <c r="I485" s="273"/>
    </row>
    <row r="486" spans="1:9" s="1" customFormat="1" ht="15.75" x14ac:dyDescent="0.25">
      <c r="F486" s="31"/>
      <c r="H486" s="83"/>
      <c r="I486" s="273"/>
    </row>
    <row r="487" spans="1:9" ht="15.75" x14ac:dyDescent="0.25">
      <c r="F487" s="33"/>
      <c r="H487" s="84"/>
      <c r="I487" s="273"/>
    </row>
    <row r="488" spans="1:9" ht="15.75" x14ac:dyDescent="0.25">
      <c r="C488" s="262" t="s">
        <v>642</v>
      </c>
      <c r="F488" s="33"/>
      <c r="H488" s="84"/>
      <c r="I488" s="273"/>
    </row>
    <row r="489" spans="1:9" ht="15.75" x14ac:dyDescent="0.25">
      <c r="F489" s="33"/>
      <c r="H489" s="84"/>
      <c r="I489" s="273"/>
    </row>
    <row r="490" spans="1:9" ht="15.75" x14ac:dyDescent="0.25">
      <c r="C490" s="263" t="s">
        <v>643</v>
      </c>
      <c r="D490" s="263"/>
      <c r="F490" s="33"/>
      <c r="H490" s="84"/>
      <c r="I490" s="273"/>
    </row>
    <row r="491" spans="1:9" ht="15.75" x14ac:dyDescent="0.25">
      <c r="F491" s="33"/>
      <c r="H491" s="84"/>
      <c r="I491" s="273"/>
    </row>
    <row r="492" spans="1:9" ht="15.75" x14ac:dyDescent="0.25">
      <c r="C492" s="231" t="s">
        <v>644</v>
      </c>
      <c r="F492" s="33"/>
      <c r="H492" s="84"/>
      <c r="I492" s="273"/>
    </row>
    <row r="493" spans="1:9" ht="15.75" x14ac:dyDescent="0.25">
      <c r="F493" s="33"/>
      <c r="H493" s="84"/>
      <c r="I493" s="273"/>
    </row>
    <row r="494" spans="1:9" ht="15.75" x14ac:dyDescent="0.25">
      <c r="C494" s="263" t="s">
        <v>646</v>
      </c>
      <c r="F494" s="33"/>
      <c r="H494" s="84"/>
      <c r="I494" s="273"/>
    </row>
    <row r="495" spans="1:9" ht="15.75" x14ac:dyDescent="0.25">
      <c r="F495" s="33"/>
      <c r="H495" s="84"/>
      <c r="I495" s="273"/>
    </row>
    <row r="496" spans="1:9" ht="15.75" x14ac:dyDescent="0.25">
      <c r="F496" s="33"/>
      <c r="H496" s="84"/>
      <c r="I496" s="273"/>
    </row>
    <row r="497" spans="6:9" ht="15.75" x14ac:dyDescent="0.25">
      <c r="F497" s="33"/>
      <c r="H497" s="84"/>
      <c r="I497" s="273"/>
    </row>
    <row r="498" spans="6:9" ht="15.75" x14ac:dyDescent="0.25">
      <c r="F498" s="33"/>
      <c r="H498" s="84"/>
      <c r="I498" s="273"/>
    </row>
    <row r="499" spans="6:9" ht="15.75" x14ac:dyDescent="0.25">
      <c r="F499" s="33"/>
      <c r="H499" s="84"/>
      <c r="I499" s="273"/>
    </row>
    <row r="500" spans="6:9" ht="15.75" x14ac:dyDescent="0.25">
      <c r="F500" s="33"/>
      <c r="H500" s="84"/>
      <c r="I500" s="273"/>
    </row>
    <row r="501" spans="6:9" ht="15.75" x14ac:dyDescent="0.25">
      <c r="F501" s="33"/>
      <c r="H501" s="84"/>
      <c r="I501" s="273"/>
    </row>
    <row r="502" spans="6:9" ht="15.75" x14ac:dyDescent="0.25">
      <c r="F502" s="33"/>
      <c r="H502" s="84"/>
      <c r="I502" s="273"/>
    </row>
    <row r="503" spans="6:9" ht="15.75" x14ac:dyDescent="0.25">
      <c r="F503" s="33"/>
      <c r="H503" s="84"/>
      <c r="I503" s="273"/>
    </row>
    <row r="504" spans="6:9" ht="15.75" x14ac:dyDescent="0.25">
      <c r="F504" s="33"/>
      <c r="H504" s="84"/>
      <c r="I504" s="273"/>
    </row>
    <row r="505" spans="6:9" ht="15.75" x14ac:dyDescent="0.25">
      <c r="F505" s="33"/>
      <c r="H505" s="84"/>
      <c r="I505" s="273"/>
    </row>
    <row r="506" spans="6:9" ht="15.75" x14ac:dyDescent="0.25">
      <c r="F506" s="33"/>
      <c r="H506" s="84"/>
      <c r="I506" s="273"/>
    </row>
    <row r="507" spans="6:9" ht="15.75" x14ac:dyDescent="0.25">
      <c r="F507" s="33"/>
      <c r="H507" s="84"/>
      <c r="I507" s="273"/>
    </row>
    <row r="508" spans="6:9" ht="15.75" x14ac:dyDescent="0.25">
      <c r="F508" s="33"/>
      <c r="H508" s="84"/>
      <c r="I508" s="273"/>
    </row>
    <row r="509" spans="6:9" ht="15.75" x14ac:dyDescent="0.25">
      <c r="F509" s="33"/>
      <c r="H509" s="84"/>
      <c r="I509" s="273"/>
    </row>
    <row r="510" spans="6:9" ht="15.75" x14ac:dyDescent="0.25">
      <c r="F510" s="33"/>
      <c r="H510" s="84"/>
      <c r="I510" s="273"/>
    </row>
    <row r="511" spans="6:9" ht="15.75" x14ac:dyDescent="0.25">
      <c r="F511" s="33"/>
      <c r="H511" s="84"/>
      <c r="I511" s="273"/>
    </row>
    <row r="512" spans="6:9" ht="15.75" x14ac:dyDescent="0.25">
      <c r="F512" s="33"/>
      <c r="H512" s="84"/>
      <c r="I512" s="273"/>
    </row>
    <row r="513" spans="6:9" ht="15.75" x14ac:dyDescent="0.25">
      <c r="F513" s="33"/>
      <c r="H513" s="84"/>
      <c r="I513" s="273"/>
    </row>
    <row r="514" spans="6:9" ht="15.75" x14ac:dyDescent="0.25">
      <c r="F514" s="33"/>
      <c r="H514" s="84"/>
      <c r="I514" s="273"/>
    </row>
    <row r="515" spans="6:9" ht="15.75" x14ac:dyDescent="0.25">
      <c r="F515" s="33"/>
      <c r="H515" s="84"/>
      <c r="I515" s="273"/>
    </row>
    <row r="516" spans="6:9" ht="15.75" x14ac:dyDescent="0.25">
      <c r="F516" s="33"/>
      <c r="H516" s="84"/>
      <c r="I516" s="273"/>
    </row>
    <row r="517" spans="6:9" ht="15.75" x14ac:dyDescent="0.25">
      <c r="F517" s="33"/>
      <c r="H517" s="84"/>
      <c r="I517" s="273"/>
    </row>
    <row r="518" spans="6:9" ht="15.75" x14ac:dyDescent="0.25">
      <c r="F518" s="33"/>
      <c r="H518" s="84"/>
      <c r="I518" s="273"/>
    </row>
    <row r="519" spans="6:9" ht="15.75" x14ac:dyDescent="0.25">
      <c r="F519" s="33"/>
      <c r="H519" s="84"/>
      <c r="I519" s="273"/>
    </row>
    <row r="520" spans="6:9" ht="15.75" x14ac:dyDescent="0.25">
      <c r="F520" s="33"/>
      <c r="H520" s="84"/>
      <c r="I520" s="273"/>
    </row>
    <row r="521" spans="6:9" ht="15.75" x14ac:dyDescent="0.25">
      <c r="F521" s="33"/>
      <c r="H521" s="84"/>
      <c r="I521" s="273"/>
    </row>
    <row r="522" spans="6:9" ht="15.75" x14ac:dyDescent="0.25">
      <c r="F522" s="33"/>
      <c r="H522" s="84"/>
      <c r="I522" s="273"/>
    </row>
    <row r="523" spans="6:9" ht="15.75" x14ac:dyDescent="0.25">
      <c r="F523" s="33"/>
      <c r="H523" s="84"/>
      <c r="I523" s="273"/>
    </row>
    <row r="524" spans="6:9" ht="15.75" x14ac:dyDescent="0.25">
      <c r="F524" s="33"/>
      <c r="H524" s="84"/>
      <c r="I524" s="273"/>
    </row>
    <row r="525" spans="6:9" ht="15.75" x14ac:dyDescent="0.25">
      <c r="F525" s="33"/>
      <c r="H525" s="84"/>
      <c r="I525" s="273"/>
    </row>
    <row r="526" spans="6:9" ht="15.75" x14ac:dyDescent="0.25">
      <c r="F526" s="33"/>
      <c r="H526" s="84"/>
      <c r="I526" s="273"/>
    </row>
    <row r="527" spans="6:9" ht="15.75" x14ac:dyDescent="0.25">
      <c r="F527" s="33"/>
      <c r="H527" s="84"/>
      <c r="I527" s="273"/>
    </row>
    <row r="528" spans="6:9" ht="15.75" x14ac:dyDescent="0.25">
      <c r="F528" s="33"/>
      <c r="H528" s="84"/>
      <c r="I528" s="273"/>
    </row>
    <row r="529" spans="6:9" ht="15.75" x14ac:dyDescent="0.25">
      <c r="F529" s="33"/>
      <c r="H529" s="84"/>
      <c r="I529" s="273"/>
    </row>
    <row r="530" spans="6:9" ht="15.75" x14ac:dyDescent="0.25">
      <c r="F530" s="33"/>
      <c r="H530" s="84"/>
      <c r="I530" s="273"/>
    </row>
    <row r="531" spans="6:9" ht="15.75" x14ac:dyDescent="0.25">
      <c r="F531" s="33"/>
      <c r="H531" s="84"/>
      <c r="I531" s="273"/>
    </row>
    <row r="532" spans="6:9" ht="15.75" x14ac:dyDescent="0.25">
      <c r="F532" s="33"/>
      <c r="H532" s="84"/>
      <c r="I532" s="273"/>
    </row>
    <row r="533" spans="6:9" ht="15.75" x14ac:dyDescent="0.25">
      <c r="F533" s="33"/>
      <c r="H533" s="84"/>
      <c r="I533" s="273"/>
    </row>
    <row r="534" spans="6:9" ht="15.75" x14ac:dyDescent="0.25">
      <c r="F534" s="33"/>
      <c r="H534" s="84"/>
      <c r="I534" s="273"/>
    </row>
    <row r="535" spans="6:9" ht="15.75" x14ac:dyDescent="0.25">
      <c r="F535" s="33"/>
      <c r="H535" s="84"/>
      <c r="I535" s="273"/>
    </row>
    <row r="536" spans="6:9" ht="15.75" x14ac:dyDescent="0.25">
      <c r="F536" s="33"/>
      <c r="H536" s="84"/>
      <c r="I536" s="273"/>
    </row>
    <row r="537" spans="6:9" ht="15.75" x14ac:dyDescent="0.25">
      <c r="F537" s="33"/>
      <c r="H537" s="84"/>
      <c r="I537" s="273"/>
    </row>
    <row r="538" spans="6:9" ht="15.75" x14ac:dyDescent="0.25">
      <c r="F538" s="33"/>
      <c r="H538" s="84"/>
      <c r="I538" s="273"/>
    </row>
    <row r="539" spans="6:9" ht="15.75" x14ac:dyDescent="0.25">
      <c r="F539" s="33"/>
      <c r="H539" s="84"/>
      <c r="I539" s="273"/>
    </row>
    <row r="540" spans="6:9" ht="15.75" x14ac:dyDescent="0.25">
      <c r="F540" s="33"/>
      <c r="H540" s="84"/>
      <c r="I540" s="273"/>
    </row>
    <row r="541" spans="6:9" ht="15.75" x14ac:dyDescent="0.25">
      <c r="F541" s="33"/>
      <c r="H541" s="84"/>
      <c r="I541" s="273"/>
    </row>
    <row r="542" spans="6:9" ht="15.75" x14ac:dyDescent="0.25">
      <c r="F542" s="33"/>
      <c r="H542" s="84"/>
      <c r="I542" s="273" t="e">
        <f t="shared" ref="I542:I592" si="80">+F542/E542</f>
        <v>#DIV/0!</v>
      </c>
    </row>
    <row r="543" spans="6:9" ht="15.75" x14ac:dyDescent="0.25">
      <c r="F543" s="33"/>
      <c r="H543" s="84"/>
      <c r="I543" s="273" t="e">
        <f t="shared" si="80"/>
        <v>#DIV/0!</v>
      </c>
    </row>
    <row r="544" spans="6:9" ht="15.75" x14ac:dyDescent="0.25">
      <c r="F544" s="33"/>
      <c r="H544" s="84"/>
      <c r="I544" s="273" t="e">
        <f t="shared" si="80"/>
        <v>#DIV/0!</v>
      </c>
    </row>
    <row r="545" spans="6:9" ht="15.75" x14ac:dyDescent="0.25">
      <c r="F545" s="33"/>
      <c r="H545" s="84"/>
      <c r="I545" s="273" t="e">
        <f t="shared" si="80"/>
        <v>#DIV/0!</v>
      </c>
    </row>
    <row r="546" spans="6:9" ht="15.75" x14ac:dyDescent="0.25">
      <c r="F546" s="33"/>
      <c r="H546" s="84"/>
      <c r="I546" s="273" t="e">
        <f t="shared" si="80"/>
        <v>#DIV/0!</v>
      </c>
    </row>
    <row r="547" spans="6:9" ht="15.75" x14ac:dyDescent="0.25">
      <c r="F547" s="33"/>
      <c r="H547" s="84"/>
      <c r="I547" s="273" t="e">
        <f t="shared" si="80"/>
        <v>#DIV/0!</v>
      </c>
    </row>
    <row r="548" spans="6:9" ht="15.75" x14ac:dyDescent="0.25">
      <c r="F548" s="33"/>
      <c r="H548" s="84"/>
      <c r="I548" s="273" t="e">
        <f t="shared" si="80"/>
        <v>#DIV/0!</v>
      </c>
    </row>
    <row r="549" spans="6:9" ht="15.75" x14ac:dyDescent="0.25">
      <c r="F549" s="33"/>
      <c r="H549" s="84"/>
      <c r="I549" s="273" t="e">
        <f t="shared" si="80"/>
        <v>#DIV/0!</v>
      </c>
    </row>
    <row r="550" spans="6:9" ht="15.75" x14ac:dyDescent="0.25">
      <c r="F550" s="33"/>
      <c r="H550" s="84"/>
      <c r="I550" s="273" t="e">
        <f t="shared" si="80"/>
        <v>#DIV/0!</v>
      </c>
    </row>
    <row r="551" spans="6:9" ht="15.75" x14ac:dyDescent="0.25">
      <c r="F551" s="33"/>
      <c r="H551" s="84"/>
      <c r="I551" s="273" t="e">
        <f t="shared" si="80"/>
        <v>#DIV/0!</v>
      </c>
    </row>
    <row r="552" spans="6:9" ht="15.75" x14ac:dyDescent="0.25">
      <c r="F552" s="33"/>
      <c r="H552" s="84"/>
      <c r="I552" s="273" t="e">
        <f t="shared" si="80"/>
        <v>#DIV/0!</v>
      </c>
    </row>
    <row r="553" spans="6:9" ht="15.75" x14ac:dyDescent="0.25">
      <c r="F553" s="33"/>
      <c r="H553" s="84"/>
      <c r="I553" s="273" t="e">
        <f t="shared" si="80"/>
        <v>#DIV/0!</v>
      </c>
    </row>
    <row r="554" spans="6:9" ht="15.75" x14ac:dyDescent="0.25">
      <c r="F554" s="33"/>
      <c r="H554" s="84"/>
      <c r="I554" s="273" t="e">
        <f t="shared" si="80"/>
        <v>#DIV/0!</v>
      </c>
    </row>
    <row r="555" spans="6:9" ht="15.75" x14ac:dyDescent="0.25">
      <c r="F555" s="33"/>
      <c r="H555" s="84"/>
      <c r="I555" s="273" t="e">
        <f t="shared" si="80"/>
        <v>#DIV/0!</v>
      </c>
    </row>
    <row r="556" spans="6:9" ht="15.75" x14ac:dyDescent="0.25">
      <c r="F556" s="33"/>
      <c r="H556" s="84"/>
      <c r="I556" s="273" t="e">
        <f t="shared" si="80"/>
        <v>#DIV/0!</v>
      </c>
    </row>
    <row r="557" spans="6:9" ht="15.75" x14ac:dyDescent="0.25">
      <c r="F557" s="33"/>
      <c r="H557" s="84"/>
      <c r="I557" s="273" t="e">
        <f t="shared" si="80"/>
        <v>#DIV/0!</v>
      </c>
    </row>
    <row r="558" spans="6:9" ht="15.75" x14ac:dyDescent="0.25">
      <c r="F558" s="33"/>
      <c r="H558" s="84"/>
      <c r="I558" s="273" t="e">
        <f t="shared" si="80"/>
        <v>#DIV/0!</v>
      </c>
    </row>
    <row r="559" spans="6:9" ht="15.75" x14ac:dyDescent="0.25">
      <c r="F559" s="33"/>
      <c r="H559" s="84"/>
      <c r="I559" s="273" t="e">
        <f t="shared" si="80"/>
        <v>#DIV/0!</v>
      </c>
    </row>
    <row r="560" spans="6:9" ht="15.75" x14ac:dyDescent="0.25">
      <c r="F560" s="33"/>
      <c r="H560" s="84"/>
      <c r="I560" s="273" t="e">
        <f t="shared" si="80"/>
        <v>#DIV/0!</v>
      </c>
    </row>
    <row r="561" spans="6:9" ht="15.75" x14ac:dyDescent="0.25">
      <c r="F561" s="33"/>
      <c r="H561" s="84"/>
      <c r="I561" s="273" t="e">
        <f t="shared" si="80"/>
        <v>#DIV/0!</v>
      </c>
    </row>
    <row r="562" spans="6:9" ht="15.75" x14ac:dyDescent="0.25">
      <c r="F562" s="33"/>
      <c r="H562" s="84"/>
      <c r="I562" s="273" t="e">
        <f t="shared" si="80"/>
        <v>#DIV/0!</v>
      </c>
    </row>
    <row r="563" spans="6:9" ht="15.75" x14ac:dyDescent="0.25">
      <c r="F563" s="33"/>
      <c r="H563" s="84"/>
      <c r="I563" s="273" t="e">
        <f t="shared" si="80"/>
        <v>#DIV/0!</v>
      </c>
    </row>
    <row r="564" spans="6:9" ht="15.75" x14ac:dyDescent="0.25">
      <c r="F564" s="33"/>
      <c r="H564" s="84"/>
      <c r="I564" s="273" t="e">
        <f t="shared" si="80"/>
        <v>#DIV/0!</v>
      </c>
    </row>
    <row r="565" spans="6:9" ht="15.75" x14ac:dyDescent="0.25">
      <c r="F565" s="33"/>
      <c r="H565" s="84"/>
      <c r="I565" s="273" t="e">
        <f t="shared" si="80"/>
        <v>#DIV/0!</v>
      </c>
    </row>
    <row r="566" spans="6:9" ht="15.75" x14ac:dyDescent="0.25">
      <c r="F566" s="33"/>
      <c r="H566" s="84"/>
      <c r="I566" s="273" t="e">
        <f t="shared" si="80"/>
        <v>#DIV/0!</v>
      </c>
    </row>
    <row r="567" spans="6:9" ht="15.75" x14ac:dyDescent="0.25">
      <c r="F567" s="33"/>
      <c r="H567" s="84"/>
      <c r="I567" s="273" t="e">
        <f t="shared" si="80"/>
        <v>#DIV/0!</v>
      </c>
    </row>
    <row r="568" spans="6:9" ht="15.75" x14ac:dyDescent="0.25">
      <c r="F568" s="33"/>
      <c r="H568" s="84"/>
      <c r="I568" s="273" t="e">
        <f t="shared" si="80"/>
        <v>#DIV/0!</v>
      </c>
    </row>
    <row r="569" spans="6:9" ht="15.75" x14ac:dyDescent="0.25">
      <c r="F569" s="33"/>
      <c r="H569" s="84"/>
      <c r="I569" s="273" t="e">
        <f t="shared" si="80"/>
        <v>#DIV/0!</v>
      </c>
    </row>
    <row r="570" spans="6:9" ht="15.75" x14ac:dyDescent="0.25">
      <c r="F570" s="33"/>
      <c r="H570" s="84"/>
      <c r="I570" s="273" t="e">
        <f t="shared" si="80"/>
        <v>#DIV/0!</v>
      </c>
    </row>
    <row r="571" spans="6:9" ht="15.75" x14ac:dyDescent="0.25">
      <c r="F571" s="33"/>
      <c r="H571" s="84"/>
      <c r="I571" s="273" t="e">
        <f t="shared" si="80"/>
        <v>#DIV/0!</v>
      </c>
    </row>
    <row r="572" spans="6:9" ht="15.75" x14ac:dyDescent="0.25">
      <c r="F572" s="33"/>
      <c r="H572" s="84"/>
      <c r="I572" s="273" t="e">
        <f t="shared" si="80"/>
        <v>#DIV/0!</v>
      </c>
    </row>
    <row r="573" spans="6:9" ht="15.75" x14ac:dyDescent="0.25">
      <c r="F573" s="33"/>
      <c r="H573" s="84"/>
      <c r="I573" s="273" t="e">
        <f t="shared" si="80"/>
        <v>#DIV/0!</v>
      </c>
    </row>
    <row r="574" spans="6:9" ht="15.75" x14ac:dyDescent="0.25">
      <c r="F574" s="33"/>
      <c r="H574" s="84"/>
      <c r="I574" s="273" t="e">
        <f t="shared" si="80"/>
        <v>#DIV/0!</v>
      </c>
    </row>
    <row r="575" spans="6:9" ht="15.75" x14ac:dyDescent="0.25">
      <c r="F575" s="33"/>
      <c r="H575" s="84"/>
      <c r="I575" s="273" t="e">
        <f t="shared" si="80"/>
        <v>#DIV/0!</v>
      </c>
    </row>
    <row r="576" spans="6:9" ht="15.75" x14ac:dyDescent="0.25">
      <c r="F576" s="33"/>
      <c r="H576" s="84"/>
      <c r="I576" s="273" t="e">
        <f t="shared" si="80"/>
        <v>#DIV/0!</v>
      </c>
    </row>
    <row r="577" spans="6:9" ht="15.75" x14ac:dyDescent="0.25">
      <c r="F577" s="33"/>
      <c r="H577" s="84"/>
      <c r="I577" s="273" t="e">
        <f t="shared" si="80"/>
        <v>#DIV/0!</v>
      </c>
    </row>
    <row r="578" spans="6:9" ht="15.75" x14ac:dyDescent="0.25">
      <c r="F578" s="33"/>
      <c r="H578" s="84"/>
      <c r="I578" s="273" t="e">
        <f t="shared" si="80"/>
        <v>#DIV/0!</v>
      </c>
    </row>
    <row r="579" spans="6:9" ht="15.75" x14ac:dyDescent="0.25">
      <c r="F579" s="33"/>
      <c r="H579" s="84"/>
      <c r="I579" s="273" t="e">
        <f t="shared" si="80"/>
        <v>#DIV/0!</v>
      </c>
    </row>
    <row r="580" spans="6:9" ht="15.75" x14ac:dyDescent="0.25">
      <c r="F580" s="33"/>
      <c r="H580" s="84"/>
      <c r="I580" s="273" t="e">
        <f t="shared" si="80"/>
        <v>#DIV/0!</v>
      </c>
    </row>
    <row r="581" spans="6:9" ht="15.75" x14ac:dyDescent="0.25">
      <c r="F581" s="33"/>
      <c r="H581" s="84"/>
      <c r="I581" s="273" t="e">
        <f t="shared" si="80"/>
        <v>#DIV/0!</v>
      </c>
    </row>
    <row r="582" spans="6:9" ht="15.75" x14ac:dyDescent="0.25">
      <c r="F582" s="33"/>
      <c r="H582" s="84"/>
      <c r="I582" s="273" t="e">
        <f t="shared" si="80"/>
        <v>#DIV/0!</v>
      </c>
    </row>
    <row r="583" spans="6:9" ht="15.75" x14ac:dyDescent="0.25">
      <c r="F583" s="33"/>
      <c r="H583" s="84"/>
      <c r="I583" s="273" t="e">
        <f t="shared" si="80"/>
        <v>#DIV/0!</v>
      </c>
    </row>
    <row r="584" spans="6:9" ht="15.75" x14ac:dyDescent="0.25">
      <c r="F584" s="33"/>
      <c r="H584" s="84"/>
      <c r="I584" s="273" t="e">
        <f t="shared" si="80"/>
        <v>#DIV/0!</v>
      </c>
    </row>
    <row r="585" spans="6:9" ht="15.75" x14ac:dyDescent="0.25">
      <c r="F585" s="33"/>
      <c r="H585" s="84"/>
      <c r="I585" s="273" t="e">
        <f t="shared" si="80"/>
        <v>#DIV/0!</v>
      </c>
    </row>
    <row r="586" spans="6:9" ht="15.75" x14ac:dyDescent="0.25">
      <c r="F586" s="33"/>
      <c r="H586" s="84"/>
      <c r="I586" s="273" t="e">
        <f t="shared" si="80"/>
        <v>#DIV/0!</v>
      </c>
    </row>
    <row r="587" spans="6:9" ht="15.75" x14ac:dyDescent="0.25">
      <c r="F587" s="33"/>
      <c r="H587" s="84"/>
      <c r="I587" s="273" t="e">
        <f t="shared" si="80"/>
        <v>#DIV/0!</v>
      </c>
    </row>
    <row r="588" spans="6:9" ht="15.75" x14ac:dyDescent="0.25">
      <c r="F588" s="33"/>
      <c r="H588" s="84"/>
      <c r="I588" s="273" t="e">
        <f t="shared" si="80"/>
        <v>#DIV/0!</v>
      </c>
    </row>
    <row r="589" spans="6:9" ht="15.75" x14ac:dyDescent="0.25">
      <c r="F589" s="33"/>
      <c r="H589" s="84"/>
      <c r="I589" s="273" t="e">
        <f t="shared" si="80"/>
        <v>#DIV/0!</v>
      </c>
    </row>
    <row r="590" spans="6:9" ht="15.75" x14ac:dyDescent="0.25">
      <c r="F590" s="33"/>
      <c r="H590" s="84"/>
      <c r="I590" s="273" t="e">
        <f t="shared" si="80"/>
        <v>#DIV/0!</v>
      </c>
    </row>
    <row r="591" spans="6:9" ht="15.75" x14ac:dyDescent="0.25">
      <c r="F591" s="33"/>
      <c r="H591" s="84"/>
      <c r="I591" s="273" t="e">
        <f t="shared" si="80"/>
        <v>#DIV/0!</v>
      </c>
    </row>
    <row r="592" spans="6:9" ht="15.75" x14ac:dyDescent="0.25">
      <c r="F592" s="33"/>
      <c r="H592" s="84"/>
      <c r="I592" s="273" t="e">
        <f t="shared" si="80"/>
        <v>#DIV/0!</v>
      </c>
    </row>
    <row r="593" spans="6:9" ht="15.75" x14ac:dyDescent="0.25">
      <c r="F593" s="33"/>
      <c r="H593" s="84"/>
      <c r="I593" s="273" t="e">
        <f t="shared" ref="I593:I656" si="81">+F593/E593</f>
        <v>#DIV/0!</v>
      </c>
    </row>
    <row r="594" spans="6:9" ht="15.75" x14ac:dyDescent="0.25">
      <c r="F594" s="33"/>
      <c r="H594" s="84"/>
      <c r="I594" s="273" t="e">
        <f t="shared" si="81"/>
        <v>#DIV/0!</v>
      </c>
    </row>
    <row r="595" spans="6:9" ht="15.75" x14ac:dyDescent="0.25">
      <c r="F595" s="33"/>
      <c r="H595" s="84"/>
      <c r="I595" s="273" t="e">
        <f t="shared" si="81"/>
        <v>#DIV/0!</v>
      </c>
    </row>
    <row r="596" spans="6:9" ht="15.75" x14ac:dyDescent="0.25">
      <c r="F596" s="33"/>
      <c r="H596" s="84"/>
      <c r="I596" s="273" t="e">
        <f t="shared" si="81"/>
        <v>#DIV/0!</v>
      </c>
    </row>
    <row r="597" spans="6:9" ht="15.75" x14ac:dyDescent="0.25">
      <c r="F597" s="33"/>
      <c r="H597" s="84"/>
      <c r="I597" s="273" t="e">
        <f t="shared" si="81"/>
        <v>#DIV/0!</v>
      </c>
    </row>
    <row r="598" spans="6:9" ht="15.75" x14ac:dyDescent="0.25">
      <c r="F598" s="33"/>
      <c r="H598" s="84"/>
      <c r="I598" s="273" t="e">
        <f t="shared" si="81"/>
        <v>#DIV/0!</v>
      </c>
    </row>
    <row r="599" spans="6:9" ht="15.75" x14ac:dyDescent="0.25">
      <c r="F599" s="33"/>
      <c r="H599" s="84"/>
      <c r="I599" s="273" t="e">
        <f t="shared" si="81"/>
        <v>#DIV/0!</v>
      </c>
    </row>
    <row r="600" spans="6:9" ht="15.75" x14ac:dyDescent="0.25">
      <c r="F600" s="33"/>
      <c r="H600" s="84"/>
      <c r="I600" s="273" t="e">
        <f t="shared" si="81"/>
        <v>#DIV/0!</v>
      </c>
    </row>
    <row r="601" spans="6:9" ht="15.75" x14ac:dyDescent="0.25">
      <c r="F601" s="33"/>
      <c r="H601" s="84"/>
      <c r="I601" s="273" t="e">
        <f t="shared" si="81"/>
        <v>#DIV/0!</v>
      </c>
    </row>
    <row r="602" spans="6:9" ht="15.75" x14ac:dyDescent="0.25">
      <c r="F602" s="33"/>
      <c r="H602" s="84"/>
      <c r="I602" s="273" t="e">
        <f t="shared" si="81"/>
        <v>#DIV/0!</v>
      </c>
    </row>
    <row r="603" spans="6:9" ht="15.75" x14ac:dyDescent="0.25">
      <c r="F603" s="33"/>
      <c r="H603" s="84"/>
      <c r="I603" s="273" t="e">
        <f t="shared" si="81"/>
        <v>#DIV/0!</v>
      </c>
    </row>
    <row r="604" spans="6:9" ht="15.75" x14ac:dyDescent="0.25">
      <c r="F604" s="33"/>
      <c r="H604" s="84"/>
      <c r="I604" s="273" t="e">
        <f t="shared" si="81"/>
        <v>#DIV/0!</v>
      </c>
    </row>
    <row r="605" spans="6:9" ht="15.75" x14ac:dyDescent="0.25">
      <c r="F605" s="33"/>
      <c r="H605" s="84"/>
      <c r="I605" s="273" t="e">
        <f t="shared" si="81"/>
        <v>#DIV/0!</v>
      </c>
    </row>
    <row r="606" spans="6:9" ht="15.75" x14ac:dyDescent="0.25">
      <c r="F606" s="33"/>
      <c r="H606" s="84"/>
      <c r="I606" s="273" t="e">
        <f t="shared" si="81"/>
        <v>#DIV/0!</v>
      </c>
    </row>
    <row r="607" spans="6:9" ht="15.75" x14ac:dyDescent="0.25">
      <c r="F607" s="33"/>
      <c r="H607" s="84"/>
      <c r="I607" s="273" t="e">
        <f t="shared" si="81"/>
        <v>#DIV/0!</v>
      </c>
    </row>
    <row r="608" spans="6:9" ht="15.75" x14ac:dyDescent="0.25">
      <c r="F608" s="33"/>
      <c r="H608" s="84"/>
      <c r="I608" s="273" t="e">
        <f t="shared" si="81"/>
        <v>#DIV/0!</v>
      </c>
    </row>
    <row r="609" spans="6:9" ht="15.75" x14ac:dyDescent="0.25">
      <c r="F609" s="33"/>
      <c r="H609" s="84"/>
      <c r="I609" s="273" t="e">
        <f t="shared" si="81"/>
        <v>#DIV/0!</v>
      </c>
    </row>
    <row r="610" spans="6:9" ht="15.75" x14ac:dyDescent="0.25">
      <c r="F610" s="33"/>
      <c r="H610" s="84"/>
      <c r="I610" s="273" t="e">
        <f t="shared" si="81"/>
        <v>#DIV/0!</v>
      </c>
    </row>
    <row r="611" spans="6:9" ht="15.75" x14ac:dyDescent="0.25">
      <c r="F611" s="33"/>
      <c r="H611" s="84"/>
      <c r="I611" s="273" t="e">
        <f t="shared" si="81"/>
        <v>#DIV/0!</v>
      </c>
    </row>
    <row r="612" spans="6:9" ht="15.75" x14ac:dyDescent="0.25">
      <c r="F612" s="33"/>
      <c r="H612" s="84"/>
      <c r="I612" s="273" t="e">
        <f t="shared" si="81"/>
        <v>#DIV/0!</v>
      </c>
    </row>
    <row r="613" spans="6:9" ht="15.75" x14ac:dyDescent="0.25">
      <c r="F613" s="33"/>
      <c r="H613" s="84"/>
      <c r="I613" s="273" t="e">
        <f t="shared" si="81"/>
        <v>#DIV/0!</v>
      </c>
    </row>
    <row r="614" spans="6:9" ht="15.75" x14ac:dyDescent="0.25">
      <c r="F614" s="33"/>
      <c r="H614" s="84"/>
      <c r="I614" s="273" t="e">
        <f t="shared" si="81"/>
        <v>#DIV/0!</v>
      </c>
    </row>
    <row r="615" spans="6:9" ht="15.75" x14ac:dyDescent="0.25">
      <c r="F615" s="33"/>
      <c r="H615" s="84"/>
      <c r="I615" s="273" t="e">
        <f t="shared" si="81"/>
        <v>#DIV/0!</v>
      </c>
    </row>
    <row r="616" spans="6:9" ht="15.75" x14ac:dyDescent="0.25">
      <c r="F616" s="33"/>
      <c r="H616" s="84"/>
      <c r="I616" s="273" t="e">
        <f t="shared" si="81"/>
        <v>#DIV/0!</v>
      </c>
    </row>
    <row r="617" spans="6:9" ht="15.75" x14ac:dyDescent="0.25">
      <c r="F617" s="33"/>
      <c r="H617" s="84"/>
      <c r="I617" s="273" t="e">
        <f t="shared" si="81"/>
        <v>#DIV/0!</v>
      </c>
    </row>
    <row r="618" spans="6:9" ht="15.75" x14ac:dyDescent="0.25">
      <c r="F618" s="33"/>
      <c r="H618" s="84"/>
      <c r="I618" s="273" t="e">
        <f t="shared" si="81"/>
        <v>#DIV/0!</v>
      </c>
    </row>
    <row r="619" spans="6:9" ht="15.75" x14ac:dyDescent="0.25">
      <c r="F619" s="33"/>
      <c r="H619" s="84"/>
      <c r="I619" s="273" t="e">
        <f t="shared" si="81"/>
        <v>#DIV/0!</v>
      </c>
    </row>
    <row r="620" spans="6:9" ht="15.75" x14ac:dyDescent="0.25">
      <c r="F620" s="33"/>
      <c r="H620" s="84"/>
      <c r="I620" s="273" t="e">
        <f t="shared" si="81"/>
        <v>#DIV/0!</v>
      </c>
    </row>
    <row r="621" spans="6:9" ht="15.75" x14ac:dyDescent="0.25">
      <c r="F621" s="33"/>
      <c r="H621" s="84"/>
      <c r="I621" s="273" t="e">
        <f t="shared" si="81"/>
        <v>#DIV/0!</v>
      </c>
    </row>
    <row r="622" spans="6:9" ht="15.75" x14ac:dyDescent="0.25">
      <c r="F622" s="33"/>
      <c r="H622" s="84"/>
      <c r="I622" s="273" t="e">
        <f t="shared" si="81"/>
        <v>#DIV/0!</v>
      </c>
    </row>
    <row r="623" spans="6:9" ht="15.75" x14ac:dyDescent="0.25">
      <c r="F623" s="33"/>
      <c r="H623" s="84"/>
      <c r="I623" s="273" t="e">
        <f t="shared" si="81"/>
        <v>#DIV/0!</v>
      </c>
    </row>
    <row r="624" spans="6:9" ht="15.75" x14ac:dyDescent="0.25">
      <c r="F624" s="33"/>
      <c r="H624" s="84"/>
      <c r="I624" s="273" t="e">
        <f t="shared" si="81"/>
        <v>#DIV/0!</v>
      </c>
    </row>
    <row r="625" spans="6:9" ht="15.75" x14ac:dyDescent="0.25">
      <c r="F625" s="33"/>
      <c r="H625" s="84"/>
      <c r="I625" s="273" t="e">
        <f t="shared" si="81"/>
        <v>#DIV/0!</v>
      </c>
    </row>
    <row r="626" spans="6:9" ht="15.75" x14ac:dyDescent="0.25">
      <c r="F626" s="33"/>
      <c r="H626" s="84"/>
      <c r="I626" s="273" t="e">
        <f t="shared" si="81"/>
        <v>#DIV/0!</v>
      </c>
    </row>
    <row r="627" spans="6:9" ht="15.75" x14ac:dyDescent="0.25">
      <c r="F627" s="33"/>
      <c r="H627" s="84"/>
      <c r="I627" s="273" t="e">
        <f t="shared" si="81"/>
        <v>#DIV/0!</v>
      </c>
    </row>
    <row r="628" spans="6:9" ht="15.75" x14ac:dyDescent="0.25">
      <c r="F628" s="33"/>
      <c r="H628" s="84"/>
      <c r="I628" s="273" t="e">
        <f t="shared" si="81"/>
        <v>#DIV/0!</v>
      </c>
    </row>
    <row r="629" spans="6:9" ht="15.75" x14ac:dyDescent="0.25">
      <c r="F629" s="33"/>
      <c r="H629" s="84"/>
      <c r="I629" s="273" t="e">
        <f t="shared" si="81"/>
        <v>#DIV/0!</v>
      </c>
    </row>
    <row r="630" spans="6:9" ht="15.75" x14ac:dyDescent="0.25">
      <c r="F630" s="33"/>
      <c r="H630" s="84"/>
      <c r="I630" s="273" t="e">
        <f t="shared" si="81"/>
        <v>#DIV/0!</v>
      </c>
    </row>
    <row r="631" spans="6:9" ht="15.75" x14ac:dyDescent="0.25">
      <c r="F631" s="33"/>
      <c r="H631" s="84"/>
      <c r="I631" s="273" t="e">
        <f t="shared" si="81"/>
        <v>#DIV/0!</v>
      </c>
    </row>
    <row r="632" spans="6:9" ht="15.75" x14ac:dyDescent="0.25">
      <c r="F632" s="33"/>
      <c r="G632" s="34"/>
      <c r="H632" s="84"/>
      <c r="I632" s="273" t="e">
        <f t="shared" si="81"/>
        <v>#DIV/0!</v>
      </c>
    </row>
    <row r="633" spans="6:9" ht="15.75" x14ac:dyDescent="0.25">
      <c r="F633" s="33"/>
      <c r="G633" s="34"/>
      <c r="H633" s="84"/>
      <c r="I633" s="273" t="e">
        <f t="shared" si="81"/>
        <v>#DIV/0!</v>
      </c>
    </row>
    <row r="634" spans="6:9" ht="15.75" x14ac:dyDescent="0.25">
      <c r="F634" s="33"/>
      <c r="G634" s="34"/>
      <c r="H634" s="84"/>
      <c r="I634" s="273" t="e">
        <f t="shared" si="81"/>
        <v>#DIV/0!</v>
      </c>
    </row>
    <row r="635" spans="6:9" ht="15.75" x14ac:dyDescent="0.25">
      <c r="F635" s="33"/>
      <c r="G635" s="34"/>
      <c r="H635" s="84"/>
      <c r="I635" s="273" t="e">
        <f t="shared" si="81"/>
        <v>#DIV/0!</v>
      </c>
    </row>
    <row r="636" spans="6:9" ht="15.75" x14ac:dyDescent="0.25">
      <c r="F636" s="33"/>
      <c r="G636" s="34"/>
      <c r="H636" s="84"/>
      <c r="I636" s="273" t="e">
        <f t="shared" si="81"/>
        <v>#DIV/0!</v>
      </c>
    </row>
    <row r="637" spans="6:9" ht="15.75" x14ac:dyDescent="0.25">
      <c r="F637" s="33"/>
      <c r="G637" s="34"/>
      <c r="H637" s="84"/>
      <c r="I637" s="273" t="e">
        <f t="shared" si="81"/>
        <v>#DIV/0!</v>
      </c>
    </row>
    <row r="638" spans="6:9" ht="15.75" x14ac:dyDescent="0.25">
      <c r="F638" s="33"/>
      <c r="G638" s="34"/>
      <c r="H638" s="84"/>
      <c r="I638" s="273" t="e">
        <f t="shared" si="81"/>
        <v>#DIV/0!</v>
      </c>
    </row>
    <row r="639" spans="6:9" ht="15.75" x14ac:dyDescent="0.25">
      <c r="F639" s="33"/>
      <c r="G639" s="34"/>
      <c r="H639" s="84"/>
      <c r="I639" s="273" t="e">
        <f t="shared" si="81"/>
        <v>#DIV/0!</v>
      </c>
    </row>
    <row r="640" spans="6:9" ht="15.75" x14ac:dyDescent="0.25">
      <c r="F640" s="33"/>
      <c r="G640" s="34"/>
      <c r="H640" s="84"/>
      <c r="I640" s="273" t="e">
        <f t="shared" si="81"/>
        <v>#DIV/0!</v>
      </c>
    </row>
    <row r="641" spans="6:9" ht="15.75" x14ac:dyDescent="0.25">
      <c r="F641" s="33"/>
      <c r="G641" s="34"/>
      <c r="H641" s="84"/>
      <c r="I641" s="273" t="e">
        <f t="shared" si="81"/>
        <v>#DIV/0!</v>
      </c>
    </row>
    <row r="642" spans="6:9" ht="15.75" x14ac:dyDescent="0.25">
      <c r="F642" s="33"/>
      <c r="G642" s="34"/>
      <c r="H642" s="84"/>
      <c r="I642" s="273" t="e">
        <f t="shared" si="81"/>
        <v>#DIV/0!</v>
      </c>
    </row>
    <row r="643" spans="6:9" ht="15.75" x14ac:dyDescent="0.25">
      <c r="F643" s="33"/>
      <c r="G643" s="34"/>
      <c r="H643" s="84"/>
      <c r="I643" s="273" t="e">
        <f t="shared" si="81"/>
        <v>#DIV/0!</v>
      </c>
    </row>
    <row r="644" spans="6:9" ht="15.75" x14ac:dyDescent="0.25">
      <c r="F644" s="33"/>
      <c r="G644" s="34"/>
      <c r="H644" s="84"/>
      <c r="I644" s="273" t="e">
        <f t="shared" si="81"/>
        <v>#DIV/0!</v>
      </c>
    </row>
    <row r="645" spans="6:9" ht="15.75" x14ac:dyDescent="0.25">
      <c r="F645" s="33"/>
      <c r="G645" s="34"/>
      <c r="H645" s="84"/>
      <c r="I645" s="273" t="e">
        <f t="shared" si="81"/>
        <v>#DIV/0!</v>
      </c>
    </row>
    <row r="646" spans="6:9" ht="15.75" x14ac:dyDescent="0.25">
      <c r="F646" s="33"/>
      <c r="G646" s="34"/>
      <c r="H646" s="84"/>
      <c r="I646" s="273" t="e">
        <f t="shared" si="81"/>
        <v>#DIV/0!</v>
      </c>
    </row>
    <row r="647" spans="6:9" ht="15.75" x14ac:dyDescent="0.25">
      <c r="F647" s="33"/>
      <c r="G647" s="34"/>
      <c r="H647" s="84"/>
      <c r="I647" s="273" t="e">
        <f t="shared" si="81"/>
        <v>#DIV/0!</v>
      </c>
    </row>
    <row r="648" spans="6:9" ht="15.75" x14ac:dyDescent="0.25">
      <c r="F648" s="33"/>
      <c r="G648" s="34"/>
      <c r="H648" s="34"/>
      <c r="I648" s="273" t="e">
        <f t="shared" si="81"/>
        <v>#DIV/0!</v>
      </c>
    </row>
    <row r="649" spans="6:9" ht="15.75" x14ac:dyDescent="0.25">
      <c r="F649" s="33"/>
      <c r="G649" s="34"/>
      <c r="H649" s="34"/>
      <c r="I649" s="273" t="e">
        <f t="shared" si="81"/>
        <v>#DIV/0!</v>
      </c>
    </row>
    <row r="650" spans="6:9" ht="15.75" x14ac:dyDescent="0.25">
      <c r="F650" s="33"/>
      <c r="G650" s="34"/>
      <c r="H650" s="34"/>
      <c r="I650" s="273" t="e">
        <f t="shared" si="81"/>
        <v>#DIV/0!</v>
      </c>
    </row>
    <row r="651" spans="6:9" ht="15.75" x14ac:dyDescent="0.25">
      <c r="F651" s="33"/>
      <c r="G651" s="34"/>
      <c r="H651" s="34"/>
      <c r="I651" s="273" t="e">
        <f t="shared" si="81"/>
        <v>#DIV/0!</v>
      </c>
    </row>
    <row r="652" spans="6:9" ht="15.75" x14ac:dyDescent="0.25">
      <c r="I652" s="260" t="e">
        <f t="shared" si="81"/>
        <v>#DIV/0!</v>
      </c>
    </row>
    <row r="653" spans="6:9" ht="15.75" x14ac:dyDescent="0.25">
      <c r="I653" s="260" t="e">
        <f t="shared" si="81"/>
        <v>#DIV/0!</v>
      </c>
    </row>
    <row r="654" spans="6:9" ht="15.75" x14ac:dyDescent="0.25">
      <c r="I654" s="260" t="e">
        <f t="shared" si="81"/>
        <v>#DIV/0!</v>
      </c>
    </row>
    <row r="655" spans="6:9" ht="15.75" x14ac:dyDescent="0.25">
      <c r="I655" s="260" t="e">
        <f t="shared" si="81"/>
        <v>#DIV/0!</v>
      </c>
    </row>
    <row r="656" spans="6:9" ht="15.75" x14ac:dyDescent="0.25">
      <c r="I656" s="260" t="e">
        <f t="shared" si="81"/>
        <v>#DIV/0!</v>
      </c>
    </row>
    <row r="657" spans="9:9" ht="15.75" x14ac:dyDescent="0.25">
      <c r="I657" s="260" t="e">
        <f t="shared" ref="I657:I671" si="82">+F657/E657</f>
        <v>#DIV/0!</v>
      </c>
    </row>
    <row r="658" spans="9:9" ht="15.75" x14ac:dyDescent="0.25">
      <c r="I658" s="260" t="e">
        <f t="shared" si="82"/>
        <v>#DIV/0!</v>
      </c>
    </row>
    <row r="659" spans="9:9" ht="15.75" x14ac:dyDescent="0.25">
      <c r="I659" s="260" t="e">
        <f t="shared" si="82"/>
        <v>#DIV/0!</v>
      </c>
    </row>
    <row r="660" spans="9:9" ht="15.75" x14ac:dyDescent="0.25">
      <c r="I660" s="260" t="e">
        <f t="shared" si="82"/>
        <v>#DIV/0!</v>
      </c>
    </row>
    <row r="661" spans="9:9" ht="15.75" x14ac:dyDescent="0.25">
      <c r="I661" s="260" t="e">
        <f t="shared" si="82"/>
        <v>#DIV/0!</v>
      </c>
    </row>
    <row r="662" spans="9:9" ht="15.75" x14ac:dyDescent="0.25">
      <c r="I662" s="260" t="e">
        <f t="shared" si="82"/>
        <v>#DIV/0!</v>
      </c>
    </row>
    <row r="663" spans="9:9" ht="15.75" x14ac:dyDescent="0.25">
      <c r="I663" s="260" t="e">
        <f t="shared" si="82"/>
        <v>#DIV/0!</v>
      </c>
    </row>
    <row r="664" spans="9:9" ht="15.75" x14ac:dyDescent="0.25">
      <c r="I664" s="260" t="e">
        <f t="shared" si="82"/>
        <v>#DIV/0!</v>
      </c>
    </row>
    <row r="665" spans="9:9" ht="15.75" x14ac:dyDescent="0.25">
      <c r="I665" s="260" t="e">
        <f t="shared" si="82"/>
        <v>#DIV/0!</v>
      </c>
    </row>
    <row r="666" spans="9:9" ht="15.75" x14ac:dyDescent="0.25">
      <c r="I666" s="260" t="e">
        <f t="shared" si="82"/>
        <v>#DIV/0!</v>
      </c>
    </row>
    <row r="667" spans="9:9" ht="15.75" x14ac:dyDescent="0.25">
      <c r="I667" s="260" t="e">
        <f t="shared" si="82"/>
        <v>#DIV/0!</v>
      </c>
    </row>
    <row r="668" spans="9:9" ht="15.75" x14ac:dyDescent="0.25">
      <c r="I668" s="260" t="e">
        <f t="shared" si="82"/>
        <v>#DIV/0!</v>
      </c>
    </row>
    <row r="669" spans="9:9" ht="15.75" x14ac:dyDescent="0.25">
      <c r="I669" s="260" t="e">
        <f t="shared" si="82"/>
        <v>#DIV/0!</v>
      </c>
    </row>
    <row r="670" spans="9:9" ht="15.75" x14ac:dyDescent="0.25">
      <c r="I670" s="260" t="e">
        <f t="shared" si="82"/>
        <v>#DIV/0!</v>
      </c>
    </row>
    <row r="671" spans="9:9" ht="15.75" x14ac:dyDescent="0.25">
      <c r="I671" s="260" t="e">
        <f t="shared" si="82"/>
        <v>#DIV/0!</v>
      </c>
    </row>
  </sheetData>
  <mergeCells count="3">
    <mergeCell ref="A2:C2"/>
    <mergeCell ref="A3:C3"/>
    <mergeCell ref="A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44"/>
  <sheetViews>
    <sheetView tabSelected="1" topLeftCell="H99" zoomScale="136" zoomScaleNormal="136" workbookViewId="0">
      <selection activeCell="K111" sqref="K111"/>
    </sheetView>
  </sheetViews>
  <sheetFormatPr defaultRowHeight="15" x14ac:dyDescent="0.25"/>
  <cols>
    <col min="1" max="1" width="23.42578125" customWidth="1"/>
    <col min="2" max="2" width="45.28515625" customWidth="1"/>
    <col min="3" max="3" width="46" customWidth="1"/>
    <col min="4" max="4" width="23.5703125" bestFit="1" customWidth="1"/>
    <col min="5" max="5" width="21.5703125" bestFit="1" customWidth="1"/>
    <col min="6" max="6" width="24.140625" customWidth="1"/>
    <col min="7" max="7" width="24.5703125" customWidth="1"/>
    <col min="8" max="9" width="26.85546875" customWidth="1"/>
    <col min="10" max="12" width="32.140625" customWidth="1"/>
    <col min="13" max="13" width="23.28515625" customWidth="1"/>
    <col min="14" max="14" width="26.7109375" customWidth="1"/>
    <col min="15" max="15" width="24.7109375" style="235" customWidth="1"/>
    <col min="17" max="17" width="14.28515625" bestFit="1" customWidth="1"/>
    <col min="22" max="22" width="12.28515625" bestFit="1" customWidth="1"/>
    <col min="256" max="256" width="23.42578125" customWidth="1"/>
    <col min="257" max="257" width="45.28515625" customWidth="1"/>
    <col min="258" max="258" width="43.5703125" customWidth="1"/>
    <col min="259" max="259" width="23.5703125" bestFit="1" customWidth="1"/>
    <col min="260" max="260" width="21.5703125" bestFit="1" customWidth="1"/>
    <col min="261" max="261" width="24.140625" customWidth="1"/>
    <col min="262" max="262" width="24.5703125" customWidth="1"/>
    <col min="263" max="264" width="26.85546875" customWidth="1"/>
    <col min="265" max="266" width="32.140625" customWidth="1"/>
    <col min="267" max="267" width="26" customWidth="1"/>
    <col min="268" max="268" width="18" bestFit="1" customWidth="1"/>
    <col min="269" max="269" width="9.42578125" bestFit="1" customWidth="1"/>
    <col min="512" max="512" width="23.42578125" customWidth="1"/>
    <col min="513" max="513" width="45.28515625" customWidth="1"/>
    <col min="514" max="514" width="43.5703125" customWidth="1"/>
    <col min="515" max="515" width="23.5703125" bestFit="1" customWidth="1"/>
    <col min="516" max="516" width="21.5703125" bestFit="1" customWidth="1"/>
    <col min="517" max="517" width="24.140625" customWidth="1"/>
    <col min="518" max="518" width="24.5703125" customWidth="1"/>
    <col min="519" max="520" width="26.85546875" customWidth="1"/>
    <col min="521" max="522" width="32.140625" customWidth="1"/>
    <col min="523" max="523" width="26" customWidth="1"/>
    <col min="524" max="524" width="18" bestFit="1" customWidth="1"/>
    <col min="525" max="525" width="9.42578125" bestFit="1" customWidth="1"/>
    <col min="768" max="768" width="23.42578125" customWidth="1"/>
    <col min="769" max="769" width="45.28515625" customWidth="1"/>
    <col min="770" max="770" width="43.5703125" customWidth="1"/>
    <col min="771" max="771" width="23.5703125" bestFit="1" customWidth="1"/>
    <col min="772" max="772" width="21.5703125" bestFit="1" customWidth="1"/>
    <col min="773" max="773" width="24.140625" customWidth="1"/>
    <col min="774" max="774" width="24.5703125" customWidth="1"/>
    <col min="775" max="776" width="26.85546875" customWidth="1"/>
    <col min="777" max="778" width="32.140625" customWidth="1"/>
    <col min="779" max="779" width="26" customWidth="1"/>
    <col min="780" max="780" width="18" bestFit="1" customWidth="1"/>
    <col min="781" max="781" width="9.42578125" bestFit="1" customWidth="1"/>
    <col min="1024" max="1024" width="23.42578125" customWidth="1"/>
    <col min="1025" max="1025" width="45.28515625" customWidth="1"/>
    <col min="1026" max="1026" width="43.5703125" customWidth="1"/>
    <col min="1027" max="1027" width="23.5703125" bestFit="1" customWidth="1"/>
    <col min="1028" max="1028" width="21.5703125" bestFit="1" customWidth="1"/>
    <col min="1029" max="1029" width="24.140625" customWidth="1"/>
    <col min="1030" max="1030" width="24.5703125" customWidth="1"/>
    <col min="1031" max="1032" width="26.85546875" customWidth="1"/>
    <col min="1033" max="1034" width="32.140625" customWidth="1"/>
    <col min="1035" max="1035" width="26" customWidth="1"/>
    <col min="1036" max="1036" width="18" bestFit="1" customWidth="1"/>
    <col min="1037" max="1037" width="9.42578125" bestFit="1" customWidth="1"/>
    <col min="1280" max="1280" width="23.42578125" customWidth="1"/>
    <col min="1281" max="1281" width="45.28515625" customWidth="1"/>
    <col min="1282" max="1282" width="43.5703125" customWidth="1"/>
    <col min="1283" max="1283" width="23.5703125" bestFit="1" customWidth="1"/>
    <col min="1284" max="1284" width="21.5703125" bestFit="1" customWidth="1"/>
    <col min="1285" max="1285" width="24.140625" customWidth="1"/>
    <col min="1286" max="1286" width="24.5703125" customWidth="1"/>
    <col min="1287" max="1288" width="26.85546875" customWidth="1"/>
    <col min="1289" max="1290" width="32.140625" customWidth="1"/>
    <col min="1291" max="1291" width="26" customWidth="1"/>
    <col min="1292" max="1292" width="18" bestFit="1" customWidth="1"/>
    <col min="1293" max="1293" width="9.42578125" bestFit="1" customWidth="1"/>
    <col min="1536" max="1536" width="23.42578125" customWidth="1"/>
    <col min="1537" max="1537" width="45.28515625" customWidth="1"/>
    <col min="1538" max="1538" width="43.5703125" customWidth="1"/>
    <col min="1539" max="1539" width="23.5703125" bestFit="1" customWidth="1"/>
    <col min="1540" max="1540" width="21.5703125" bestFit="1" customWidth="1"/>
    <col min="1541" max="1541" width="24.140625" customWidth="1"/>
    <col min="1542" max="1542" width="24.5703125" customWidth="1"/>
    <col min="1543" max="1544" width="26.85546875" customWidth="1"/>
    <col min="1545" max="1546" width="32.140625" customWidth="1"/>
    <col min="1547" max="1547" width="26" customWidth="1"/>
    <col min="1548" max="1548" width="18" bestFit="1" customWidth="1"/>
    <col min="1549" max="1549" width="9.42578125" bestFit="1" customWidth="1"/>
    <col min="1792" max="1792" width="23.42578125" customWidth="1"/>
    <col min="1793" max="1793" width="45.28515625" customWidth="1"/>
    <col min="1794" max="1794" width="43.5703125" customWidth="1"/>
    <col min="1795" max="1795" width="23.5703125" bestFit="1" customWidth="1"/>
    <col min="1796" max="1796" width="21.5703125" bestFit="1" customWidth="1"/>
    <col min="1797" max="1797" width="24.140625" customWidth="1"/>
    <col min="1798" max="1798" width="24.5703125" customWidth="1"/>
    <col min="1799" max="1800" width="26.85546875" customWidth="1"/>
    <col min="1801" max="1802" width="32.140625" customWidth="1"/>
    <col min="1803" max="1803" width="26" customWidth="1"/>
    <col min="1804" max="1804" width="18" bestFit="1" customWidth="1"/>
    <col min="1805" max="1805" width="9.42578125" bestFit="1" customWidth="1"/>
    <col min="2048" max="2048" width="23.42578125" customWidth="1"/>
    <col min="2049" max="2049" width="45.28515625" customWidth="1"/>
    <col min="2050" max="2050" width="43.5703125" customWidth="1"/>
    <col min="2051" max="2051" width="23.5703125" bestFit="1" customWidth="1"/>
    <col min="2052" max="2052" width="21.5703125" bestFit="1" customWidth="1"/>
    <col min="2053" max="2053" width="24.140625" customWidth="1"/>
    <col min="2054" max="2054" width="24.5703125" customWidth="1"/>
    <col min="2055" max="2056" width="26.85546875" customWidth="1"/>
    <col min="2057" max="2058" width="32.140625" customWidth="1"/>
    <col min="2059" max="2059" width="26" customWidth="1"/>
    <col min="2060" max="2060" width="18" bestFit="1" customWidth="1"/>
    <col min="2061" max="2061" width="9.42578125" bestFit="1" customWidth="1"/>
    <col min="2304" max="2304" width="23.42578125" customWidth="1"/>
    <col min="2305" max="2305" width="45.28515625" customWidth="1"/>
    <col min="2306" max="2306" width="43.5703125" customWidth="1"/>
    <col min="2307" max="2307" width="23.5703125" bestFit="1" customWidth="1"/>
    <col min="2308" max="2308" width="21.5703125" bestFit="1" customWidth="1"/>
    <col min="2309" max="2309" width="24.140625" customWidth="1"/>
    <col min="2310" max="2310" width="24.5703125" customWidth="1"/>
    <col min="2311" max="2312" width="26.85546875" customWidth="1"/>
    <col min="2313" max="2314" width="32.140625" customWidth="1"/>
    <col min="2315" max="2315" width="26" customWidth="1"/>
    <col min="2316" max="2316" width="18" bestFit="1" customWidth="1"/>
    <col min="2317" max="2317" width="9.42578125" bestFit="1" customWidth="1"/>
    <col min="2560" max="2560" width="23.42578125" customWidth="1"/>
    <col min="2561" max="2561" width="45.28515625" customWidth="1"/>
    <col min="2562" max="2562" width="43.5703125" customWidth="1"/>
    <col min="2563" max="2563" width="23.5703125" bestFit="1" customWidth="1"/>
    <col min="2564" max="2564" width="21.5703125" bestFit="1" customWidth="1"/>
    <col min="2565" max="2565" width="24.140625" customWidth="1"/>
    <col min="2566" max="2566" width="24.5703125" customWidth="1"/>
    <col min="2567" max="2568" width="26.85546875" customWidth="1"/>
    <col min="2569" max="2570" width="32.140625" customWidth="1"/>
    <col min="2571" max="2571" width="26" customWidth="1"/>
    <col min="2572" max="2572" width="18" bestFit="1" customWidth="1"/>
    <col min="2573" max="2573" width="9.42578125" bestFit="1" customWidth="1"/>
    <col min="2816" max="2816" width="23.42578125" customWidth="1"/>
    <col min="2817" max="2817" width="45.28515625" customWidth="1"/>
    <col min="2818" max="2818" width="43.5703125" customWidth="1"/>
    <col min="2819" max="2819" width="23.5703125" bestFit="1" customWidth="1"/>
    <col min="2820" max="2820" width="21.5703125" bestFit="1" customWidth="1"/>
    <col min="2821" max="2821" width="24.140625" customWidth="1"/>
    <col min="2822" max="2822" width="24.5703125" customWidth="1"/>
    <col min="2823" max="2824" width="26.85546875" customWidth="1"/>
    <col min="2825" max="2826" width="32.140625" customWidth="1"/>
    <col min="2827" max="2827" width="26" customWidth="1"/>
    <col min="2828" max="2828" width="18" bestFit="1" customWidth="1"/>
    <col min="2829" max="2829" width="9.42578125" bestFit="1" customWidth="1"/>
    <col min="3072" max="3072" width="23.42578125" customWidth="1"/>
    <col min="3073" max="3073" width="45.28515625" customWidth="1"/>
    <col min="3074" max="3074" width="43.5703125" customWidth="1"/>
    <col min="3075" max="3075" width="23.5703125" bestFit="1" customWidth="1"/>
    <col min="3076" max="3076" width="21.5703125" bestFit="1" customWidth="1"/>
    <col min="3077" max="3077" width="24.140625" customWidth="1"/>
    <col min="3078" max="3078" width="24.5703125" customWidth="1"/>
    <col min="3079" max="3080" width="26.85546875" customWidth="1"/>
    <col min="3081" max="3082" width="32.140625" customWidth="1"/>
    <col min="3083" max="3083" width="26" customWidth="1"/>
    <col min="3084" max="3084" width="18" bestFit="1" customWidth="1"/>
    <col min="3085" max="3085" width="9.42578125" bestFit="1" customWidth="1"/>
    <col min="3328" max="3328" width="23.42578125" customWidth="1"/>
    <col min="3329" max="3329" width="45.28515625" customWidth="1"/>
    <col min="3330" max="3330" width="43.5703125" customWidth="1"/>
    <col min="3331" max="3331" width="23.5703125" bestFit="1" customWidth="1"/>
    <col min="3332" max="3332" width="21.5703125" bestFit="1" customWidth="1"/>
    <col min="3333" max="3333" width="24.140625" customWidth="1"/>
    <col min="3334" max="3334" width="24.5703125" customWidth="1"/>
    <col min="3335" max="3336" width="26.85546875" customWidth="1"/>
    <col min="3337" max="3338" width="32.140625" customWidth="1"/>
    <col min="3339" max="3339" width="26" customWidth="1"/>
    <col min="3340" max="3340" width="18" bestFit="1" customWidth="1"/>
    <col min="3341" max="3341" width="9.42578125" bestFit="1" customWidth="1"/>
    <col min="3584" max="3584" width="23.42578125" customWidth="1"/>
    <col min="3585" max="3585" width="45.28515625" customWidth="1"/>
    <col min="3586" max="3586" width="43.5703125" customWidth="1"/>
    <col min="3587" max="3587" width="23.5703125" bestFit="1" customWidth="1"/>
    <col min="3588" max="3588" width="21.5703125" bestFit="1" customWidth="1"/>
    <col min="3589" max="3589" width="24.140625" customWidth="1"/>
    <col min="3590" max="3590" width="24.5703125" customWidth="1"/>
    <col min="3591" max="3592" width="26.85546875" customWidth="1"/>
    <col min="3593" max="3594" width="32.140625" customWidth="1"/>
    <col min="3595" max="3595" width="26" customWidth="1"/>
    <col min="3596" max="3596" width="18" bestFit="1" customWidth="1"/>
    <col min="3597" max="3597" width="9.42578125" bestFit="1" customWidth="1"/>
    <col min="3840" max="3840" width="23.42578125" customWidth="1"/>
    <col min="3841" max="3841" width="45.28515625" customWidth="1"/>
    <col min="3842" max="3842" width="43.5703125" customWidth="1"/>
    <col min="3843" max="3843" width="23.5703125" bestFit="1" customWidth="1"/>
    <col min="3844" max="3844" width="21.5703125" bestFit="1" customWidth="1"/>
    <col min="3845" max="3845" width="24.140625" customWidth="1"/>
    <col min="3846" max="3846" width="24.5703125" customWidth="1"/>
    <col min="3847" max="3848" width="26.85546875" customWidth="1"/>
    <col min="3849" max="3850" width="32.140625" customWidth="1"/>
    <col min="3851" max="3851" width="26" customWidth="1"/>
    <col min="3852" max="3852" width="18" bestFit="1" customWidth="1"/>
    <col min="3853" max="3853" width="9.42578125" bestFit="1" customWidth="1"/>
    <col min="4096" max="4096" width="23.42578125" customWidth="1"/>
    <col min="4097" max="4097" width="45.28515625" customWidth="1"/>
    <col min="4098" max="4098" width="43.5703125" customWidth="1"/>
    <col min="4099" max="4099" width="23.5703125" bestFit="1" customWidth="1"/>
    <col min="4100" max="4100" width="21.5703125" bestFit="1" customWidth="1"/>
    <col min="4101" max="4101" width="24.140625" customWidth="1"/>
    <col min="4102" max="4102" width="24.5703125" customWidth="1"/>
    <col min="4103" max="4104" width="26.85546875" customWidth="1"/>
    <col min="4105" max="4106" width="32.140625" customWidth="1"/>
    <col min="4107" max="4107" width="26" customWidth="1"/>
    <col min="4108" max="4108" width="18" bestFit="1" customWidth="1"/>
    <col min="4109" max="4109" width="9.42578125" bestFit="1" customWidth="1"/>
    <col min="4352" max="4352" width="23.42578125" customWidth="1"/>
    <col min="4353" max="4353" width="45.28515625" customWidth="1"/>
    <col min="4354" max="4354" width="43.5703125" customWidth="1"/>
    <col min="4355" max="4355" width="23.5703125" bestFit="1" customWidth="1"/>
    <col min="4356" max="4356" width="21.5703125" bestFit="1" customWidth="1"/>
    <col min="4357" max="4357" width="24.140625" customWidth="1"/>
    <col min="4358" max="4358" width="24.5703125" customWidth="1"/>
    <col min="4359" max="4360" width="26.85546875" customWidth="1"/>
    <col min="4361" max="4362" width="32.140625" customWidth="1"/>
    <col min="4363" max="4363" width="26" customWidth="1"/>
    <col min="4364" max="4364" width="18" bestFit="1" customWidth="1"/>
    <col min="4365" max="4365" width="9.42578125" bestFit="1" customWidth="1"/>
    <col min="4608" max="4608" width="23.42578125" customWidth="1"/>
    <col min="4609" max="4609" width="45.28515625" customWidth="1"/>
    <col min="4610" max="4610" width="43.5703125" customWidth="1"/>
    <col min="4611" max="4611" width="23.5703125" bestFit="1" customWidth="1"/>
    <col min="4612" max="4612" width="21.5703125" bestFit="1" customWidth="1"/>
    <col min="4613" max="4613" width="24.140625" customWidth="1"/>
    <col min="4614" max="4614" width="24.5703125" customWidth="1"/>
    <col min="4615" max="4616" width="26.85546875" customWidth="1"/>
    <col min="4617" max="4618" width="32.140625" customWidth="1"/>
    <col min="4619" max="4619" width="26" customWidth="1"/>
    <col min="4620" max="4620" width="18" bestFit="1" customWidth="1"/>
    <col min="4621" max="4621" width="9.42578125" bestFit="1" customWidth="1"/>
    <col min="4864" max="4864" width="23.42578125" customWidth="1"/>
    <col min="4865" max="4865" width="45.28515625" customWidth="1"/>
    <col min="4866" max="4866" width="43.5703125" customWidth="1"/>
    <col min="4867" max="4867" width="23.5703125" bestFit="1" customWidth="1"/>
    <col min="4868" max="4868" width="21.5703125" bestFit="1" customWidth="1"/>
    <col min="4869" max="4869" width="24.140625" customWidth="1"/>
    <col min="4870" max="4870" width="24.5703125" customWidth="1"/>
    <col min="4871" max="4872" width="26.85546875" customWidth="1"/>
    <col min="4873" max="4874" width="32.140625" customWidth="1"/>
    <col min="4875" max="4875" width="26" customWidth="1"/>
    <col min="4876" max="4876" width="18" bestFit="1" customWidth="1"/>
    <col min="4877" max="4877" width="9.42578125" bestFit="1" customWidth="1"/>
    <col min="5120" max="5120" width="23.42578125" customWidth="1"/>
    <col min="5121" max="5121" width="45.28515625" customWidth="1"/>
    <col min="5122" max="5122" width="43.5703125" customWidth="1"/>
    <col min="5123" max="5123" width="23.5703125" bestFit="1" customWidth="1"/>
    <col min="5124" max="5124" width="21.5703125" bestFit="1" customWidth="1"/>
    <col min="5125" max="5125" width="24.140625" customWidth="1"/>
    <col min="5126" max="5126" width="24.5703125" customWidth="1"/>
    <col min="5127" max="5128" width="26.85546875" customWidth="1"/>
    <col min="5129" max="5130" width="32.140625" customWidth="1"/>
    <col min="5131" max="5131" width="26" customWidth="1"/>
    <col min="5132" max="5132" width="18" bestFit="1" customWidth="1"/>
    <col min="5133" max="5133" width="9.42578125" bestFit="1" customWidth="1"/>
    <col min="5376" max="5376" width="23.42578125" customWidth="1"/>
    <col min="5377" max="5377" width="45.28515625" customWidth="1"/>
    <col min="5378" max="5378" width="43.5703125" customWidth="1"/>
    <col min="5379" max="5379" width="23.5703125" bestFit="1" customWidth="1"/>
    <col min="5380" max="5380" width="21.5703125" bestFit="1" customWidth="1"/>
    <col min="5381" max="5381" width="24.140625" customWidth="1"/>
    <col min="5382" max="5382" width="24.5703125" customWidth="1"/>
    <col min="5383" max="5384" width="26.85546875" customWidth="1"/>
    <col min="5385" max="5386" width="32.140625" customWidth="1"/>
    <col min="5387" max="5387" width="26" customWidth="1"/>
    <col min="5388" max="5388" width="18" bestFit="1" customWidth="1"/>
    <col min="5389" max="5389" width="9.42578125" bestFit="1" customWidth="1"/>
    <col min="5632" max="5632" width="23.42578125" customWidth="1"/>
    <col min="5633" max="5633" width="45.28515625" customWidth="1"/>
    <col min="5634" max="5634" width="43.5703125" customWidth="1"/>
    <col min="5635" max="5635" width="23.5703125" bestFit="1" customWidth="1"/>
    <col min="5636" max="5636" width="21.5703125" bestFit="1" customWidth="1"/>
    <col min="5637" max="5637" width="24.140625" customWidth="1"/>
    <col min="5638" max="5638" width="24.5703125" customWidth="1"/>
    <col min="5639" max="5640" width="26.85546875" customWidth="1"/>
    <col min="5641" max="5642" width="32.140625" customWidth="1"/>
    <col min="5643" max="5643" width="26" customWidth="1"/>
    <col min="5644" max="5644" width="18" bestFit="1" customWidth="1"/>
    <col min="5645" max="5645" width="9.42578125" bestFit="1" customWidth="1"/>
    <col min="5888" max="5888" width="23.42578125" customWidth="1"/>
    <col min="5889" max="5889" width="45.28515625" customWidth="1"/>
    <col min="5890" max="5890" width="43.5703125" customWidth="1"/>
    <col min="5891" max="5891" width="23.5703125" bestFit="1" customWidth="1"/>
    <col min="5892" max="5892" width="21.5703125" bestFit="1" customWidth="1"/>
    <col min="5893" max="5893" width="24.140625" customWidth="1"/>
    <col min="5894" max="5894" width="24.5703125" customWidth="1"/>
    <col min="5895" max="5896" width="26.85546875" customWidth="1"/>
    <col min="5897" max="5898" width="32.140625" customWidth="1"/>
    <col min="5899" max="5899" width="26" customWidth="1"/>
    <col min="5900" max="5900" width="18" bestFit="1" customWidth="1"/>
    <col min="5901" max="5901" width="9.42578125" bestFit="1" customWidth="1"/>
    <col min="6144" max="6144" width="23.42578125" customWidth="1"/>
    <col min="6145" max="6145" width="45.28515625" customWidth="1"/>
    <col min="6146" max="6146" width="43.5703125" customWidth="1"/>
    <col min="6147" max="6147" width="23.5703125" bestFit="1" customWidth="1"/>
    <col min="6148" max="6148" width="21.5703125" bestFit="1" customWidth="1"/>
    <col min="6149" max="6149" width="24.140625" customWidth="1"/>
    <col min="6150" max="6150" width="24.5703125" customWidth="1"/>
    <col min="6151" max="6152" width="26.85546875" customWidth="1"/>
    <col min="6153" max="6154" width="32.140625" customWidth="1"/>
    <col min="6155" max="6155" width="26" customWidth="1"/>
    <col min="6156" max="6156" width="18" bestFit="1" customWidth="1"/>
    <col min="6157" max="6157" width="9.42578125" bestFit="1" customWidth="1"/>
    <col min="6400" max="6400" width="23.42578125" customWidth="1"/>
    <col min="6401" max="6401" width="45.28515625" customWidth="1"/>
    <col min="6402" max="6402" width="43.5703125" customWidth="1"/>
    <col min="6403" max="6403" width="23.5703125" bestFit="1" customWidth="1"/>
    <col min="6404" max="6404" width="21.5703125" bestFit="1" customWidth="1"/>
    <col min="6405" max="6405" width="24.140625" customWidth="1"/>
    <col min="6406" max="6406" width="24.5703125" customWidth="1"/>
    <col min="6407" max="6408" width="26.85546875" customWidth="1"/>
    <col min="6409" max="6410" width="32.140625" customWidth="1"/>
    <col min="6411" max="6411" width="26" customWidth="1"/>
    <col min="6412" max="6412" width="18" bestFit="1" customWidth="1"/>
    <col min="6413" max="6413" width="9.42578125" bestFit="1" customWidth="1"/>
    <col min="6656" max="6656" width="23.42578125" customWidth="1"/>
    <col min="6657" max="6657" width="45.28515625" customWidth="1"/>
    <col min="6658" max="6658" width="43.5703125" customWidth="1"/>
    <col min="6659" max="6659" width="23.5703125" bestFit="1" customWidth="1"/>
    <col min="6660" max="6660" width="21.5703125" bestFit="1" customWidth="1"/>
    <col min="6661" max="6661" width="24.140625" customWidth="1"/>
    <col min="6662" max="6662" width="24.5703125" customWidth="1"/>
    <col min="6663" max="6664" width="26.85546875" customWidth="1"/>
    <col min="6665" max="6666" width="32.140625" customWidth="1"/>
    <col min="6667" max="6667" width="26" customWidth="1"/>
    <col min="6668" max="6668" width="18" bestFit="1" customWidth="1"/>
    <col min="6669" max="6669" width="9.42578125" bestFit="1" customWidth="1"/>
    <col min="6912" max="6912" width="23.42578125" customWidth="1"/>
    <col min="6913" max="6913" width="45.28515625" customWidth="1"/>
    <col min="6914" max="6914" width="43.5703125" customWidth="1"/>
    <col min="6915" max="6915" width="23.5703125" bestFit="1" customWidth="1"/>
    <col min="6916" max="6916" width="21.5703125" bestFit="1" customWidth="1"/>
    <col min="6917" max="6917" width="24.140625" customWidth="1"/>
    <col min="6918" max="6918" width="24.5703125" customWidth="1"/>
    <col min="6919" max="6920" width="26.85546875" customWidth="1"/>
    <col min="6921" max="6922" width="32.140625" customWidth="1"/>
    <col min="6923" max="6923" width="26" customWidth="1"/>
    <col min="6924" max="6924" width="18" bestFit="1" customWidth="1"/>
    <col min="6925" max="6925" width="9.42578125" bestFit="1" customWidth="1"/>
    <col min="7168" max="7168" width="23.42578125" customWidth="1"/>
    <col min="7169" max="7169" width="45.28515625" customWidth="1"/>
    <col min="7170" max="7170" width="43.5703125" customWidth="1"/>
    <col min="7171" max="7171" width="23.5703125" bestFit="1" customWidth="1"/>
    <col min="7172" max="7172" width="21.5703125" bestFit="1" customWidth="1"/>
    <col min="7173" max="7173" width="24.140625" customWidth="1"/>
    <col min="7174" max="7174" width="24.5703125" customWidth="1"/>
    <col min="7175" max="7176" width="26.85546875" customWidth="1"/>
    <col min="7177" max="7178" width="32.140625" customWidth="1"/>
    <col min="7179" max="7179" width="26" customWidth="1"/>
    <col min="7180" max="7180" width="18" bestFit="1" customWidth="1"/>
    <col min="7181" max="7181" width="9.42578125" bestFit="1" customWidth="1"/>
    <col min="7424" max="7424" width="23.42578125" customWidth="1"/>
    <col min="7425" max="7425" width="45.28515625" customWidth="1"/>
    <col min="7426" max="7426" width="43.5703125" customWidth="1"/>
    <col min="7427" max="7427" width="23.5703125" bestFit="1" customWidth="1"/>
    <col min="7428" max="7428" width="21.5703125" bestFit="1" customWidth="1"/>
    <col min="7429" max="7429" width="24.140625" customWidth="1"/>
    <col min="7430" max="7430" width="24.5703125" customWidth="1"/>
    <col min="7431" max="7432" width="26.85546875" customWidth="1"/>
    <col min="7433" max="7434" width="32.140625" customWidth="1"/>
    <col min="7435" max="7435" width="26" customWidth="1"/>
    <col min="7436" max="7436" width="18" bestFit="1" customWidth="1"/>
    <col min="7437" max="7437" width="9.42578125" bestFit="1" customWidth="1"/>
    <col min="7680" max="7680" width="23.42578125" customWidth="1"/>
    <col min="7681" max="7681" width="45.28515625" customWidth="1"/>
    <col min="7682" max="7682" width="43.5703125" customWidth="1"/>
    <col min="7683" max="7683" width="23.5703125" bestFit="1" customWidth="1"/>
    <col min="7684" max="7684" width="21.5703125" bestFit="1" customWidth="1"/>
    <col min="7685" max="7685" width="24.140625" customWidth="1"/>
    <col min="7686" max="7686" width="24.5703125" customWidth="1"/>
    <col min="7687" max="7688" width="26.85546875" customWidth="1"/>
    <col min="7689" max="7690" width="32.140625" customWidth="1"/>
    <col min="7691" max="7691" width="26" customWidth="1"/>
    <col min="7692" max="7692" width="18" bestFit="1" customWidth="1"/>
    <col min="7693" max="7693" width="9.42578125" bestFit="1" customWidth="1"/>
    <col min="7936" max="7936" width="23.42578125" customWidth="1"/>
    <col min="7937" max="7937" width="45.28515625" customWidth="1"/>
    <col min="7938" max="7938" width="43.5703125" customWidth="1"/>
    <col min="7939" max="7939" width="23.5703125" bestFit="1" customWidth="1"/>
    <col min="7940" max="7940" width="21.5703125" bestFit="1" customWidth="1"/>
    <col min="7941" max="7941" width="24.140625" customWidth="1"/>
    <col min="7942" max="7942" width="24.5703125" customWidth="1"/>
    <col min="7943" max="7944" width="26.85546875" customWidth="1"/>
    <col min="7945" max="7946" width="32.140625" customWidth="1"/>
    <col min="7947" max="7947" width="26" customWidth="1"/>
    <col min="7948" max="7948" width="18" bestFit="1" customWidth="1"/>
    <col min="7949" max="7949" width="9.42578125" bestFit="1" customWidth="1"/>
    <col min="8192" max="8192" width="23.42578125" customWidth="1"/>
    <col min="8193" max="8193" width="45.28515625" customWidth="1"/>
    <col min="8194" max="8194" width="43.5703125" customWidth="1"/>
    <col min="8195" max="8195" width="23.5703125" bestFit="1" customWidth="1"/>
    <col min="8196" max="8196" width="21.5703125" bestFit="1" customWidth="1"/>
    <col min="8197" max="8197" width="24.140625" customWidth="1"/>
    <col min="8198" max="8198" width="24.5703125" customWidth="1"/>
    <col min="8199" max="8200" width="26.85546875" customWidth="1"/>
    <col min="8201" max="8202" width="32.140625" customWidth="1"/>
    <col min="8203" max="8203" width="26" customWidth="1"/>
    <col min="8204" max="8204" width="18" bestFit="1" customWidth="1"/>
    <col min="8205" max="8205" width="9.42578125" bestFit="1" customWidth="1"/>
    <col min="8448" max="8448" width="23.42578125" customWidth="1"/>
    <col min="8449" max="8449" width="45.28515625" customWidth="1"/>
    <col min="8450" max="8450" width="43.5703125" customWidth="1"/>
    <col min="8451" max="8451" width="23.5703125" bestFit="1" customWidth="1"/>
    <col min="8452" max="8452" width="21.5703125" bestFit="1" customWidth="1"/>
    <col min="8453" max="8453" width="24.140625" customWidth="1"/>
    <col min="8454" max="8454" width="24.5703125" customWidth="1"/>
    <col min="8455" max="8456" width="26.85546875" customWidth="1"/>
    <col min="8457" max="8458" width="32.140625" customWidth="1"/>
    <col min="8459" max="8459" width="26" customWidth="1"/>
    <col min="8460" max="8460" width="18" bestFit="1" customWidth="1"/>
    <col min="8461" max="8461" width="9.42578125" bestFit="1" customWidth="1"/>
    <col min="8704" max="8704" width="23.42578125" customWidth="1"/>
    <col min="8705" max="8705" width="45.28515625" customWidth="1"/>
    <col min="8706" max="8706" width="43.5703125" customWidth="1"/>
    <col min="8707" max="8707" width="23.5703125" bestFit="1" customWidth="1"/>
    <col min="8708" max="8708" width="21.5703125" bestFit="1" customWidth="1"/>
    <col min="8709" max="8709" width="24.140625" customWidth="1"/>
    <col min="8710" max="8710" width="24.5703125" customWidth="1"/>
    <col min="8711" max="8712" width="26.85546875" customWidth="1"/>
    <col min="8713" max="8714" width="32.140625" customWidth="1"/>
    <col min="8715" max="8715" width="26" customWidth="1"/>
    <col min="8716" max="8716" width="18" bestFit="1" customWidth="1"/>
    <col min="8717" max="8717" width="9.42578125" bestFit="1" customWidth="1"/>
    <col min="8960" max="8960" width="23.42578125" customWidth="1"/>
    <col min="8961" max="8961" width="45.28515625" customWidth="1"/>
    <col min="8962" max="8962" width="43.5703125" customWidth="1"/>
    <col min="8963" max="8963" width="23.5703125" bestFit="1" customWidth="1"/>
    <col min="8964" max="8964" width="21.5703125" bestFit="1" customWidth="1"/>
    <col min="8965" max="8965" width="24.140625" customWidth="1"/>
    <col min="8966" max="8966" width="24.5703125" customWidth="1"/>
    <col min="8967" max="8968" width="26.85546875" customWidth="1"/>
    <col min="8969" max="8970" width="32.140625" customWidth="1"/>
    <col min="8971" max="8971" width="26" customWidth="1"/>
    <col min="8972" max="8972" width="18" bestFit="1" customWidth="1"/>
    <col min="8973" max="8973" width="9.42578125" bestFit="1" customWidth="1"/>
    <col min="9216" max="9216" width="23.42578125" customWidth="1"/>
    <col min="9217" max="9217" width="45.28515625" customWidth="1"/>
    <col min="9218" max="9218" width="43.5703125" customWidth="1"/>
    <col min="9219" max="9219" width="23.5703125" bestFit="1" customWidth="1"/>
    <col min="9220" max="9220" width="21.5703125" bestFit="1" customWidth="1"/>
    <col min="9221" max="9221" width="24.140625" customWidth="1"/>
    <col min="9222" max="9222" width="24.5703125" customWidth="1"/>
    <col min="9223" max="9224" width="26.85546875" customWidth="1"/>
    <col min="9225" max="9226" width="32.140625" customWidth="1"/>
    <col min="9227" max="9227" width="26" customWidth="1"/>
    <col min="9228" max="9228" width="18" bestFit="1" customWidth="1"/>
    <col min="9229" max="9229" width="9.42578125" bestFit="1" customWidth="1"/>
    <col min="9472" max="9472" width="23.42578125" customWidth="1"/>
    <col min="9473" max="9473" width="45.28515625" customWidth="1"/>
    <col min="9474" max="9474" width="43.5703125" customWidth="1"/>
    <col min="9475" max="9475" width="23.5703125" bestFit="1" customWidth="1"/>
    <col min="9476" max="9476" width="21.5703125" bestFit="1" customWidth="1"/>
    <col min="9477" max="9477" width="24.140625" customWidth="1"/>
    <col min="9478" max="9478" width="24.5703125" customWidth="1"/>
    <col min="9479" max="9480" width="26.85546875" customWidth="1"/>
    <col min="9481" max="9482" width="32.140625" customWidth="1"/>
    <col min="9483" max="9483" width="26" customWidth="1"/>
    <col min="9484" max="9484" width="18" bestFit="1" customWidth="1"/>
    <col min="9485" max="9485" width="9.42578125" bestFit="1" customWidth="1"/>
    <col min="9728" max="9728" width="23.42578125" customWidth="1"/>
    <col min="9729" max="9729" width="45.28515625" customWidth="1"/>
    <col min="9730" max="9730" width="43.5703125" customWidth="1"/>
    <col min="9731" max="9731" width="23.5703125" bestFit="1" customWidth="1"/>
    <col min="9732" max="9732" width="21.5703125" bestFit="1" customWidth="1"/>
    <col min="9733" max="9733" width="24.140625" customWidth="1"/>
    <col min="9734" max="9734" width="24.5703125" customWidth="1"/>
    <col min="9735" max="9736" width="26.85546875" customWidth="1"/>
    <col min="9737" max="9738" width="32.140625" customWidth="1"/>
    <col min="9739" max="9739" width="26" customWidth="1"/>
    <col min="9740" max="9740" width="18" bestFit="1" customWidth="1"/>
    <col min="9741" max="9741" width="9.42578125" bestFit="1" customWidth="1"/>
    <col min="9984" max="9984" width="23.42578125" customWidth="1"/>
    <col min="9985" max="9985" width="45.28515625" customWidth="1"/>
    <col min="9986" max="9986" width="43.5703125" customWidth="1"/>
    <col min="9987" max="9987" width="23.5703125" bestFit="1" customWidth="1"/>
    <col min="9988" max="9988" width="21.5703125" bestFit="1" customWidth="1"/>
    <col min="9989" max="9989" width="24.140625" customWidth="1"/>
    <col min="9990" max="9990" width="24.5703125" customWidth="1"/>
    <col min="9991" max="9992" width="26.85546875" customWidth="1"/>
    <col min="9993" max="9994" width="32.140625" customWidth="1"/>
    <col min="9995" max="9995" width="26" customWidth="1"/>
    <col min="9996" max="9996" width="18" bestFit="1" customWidth="1"/>
    <col min="9997" max="9997" width="9.42578125" bestFit="1" customWidth="1"/>
    <col min="10240" max="10240" width="23.42578125" customWidth="1"/>
    <col min="10241" max="10241" width="45.28515625" customWidth="1"/>
    <col min="10242" max="10242" width="43.5703125" customWidth="1"/>
    <col min="10243" max="10243" width="23.5703125" bestFit="1" customWidth="1"/>
    <col min="10244" max="10244" width="21.5703125" bestFit="1" customWidth="1"/>
    <col min="10245" max="10245" width="24.140625" customWidth="1"/>
    <col min="10246" max="10246" width="24.5703125" customWidth="1"/>
    <col min="10247" max="10248" width="26.85546875" customWidth="1"/>
    <col min="10249" max="10250" width="32.140625" customWidth="1"/>
    <col min="10251" max="10251" width="26" customWidth="1"/>
    <col min="10252" max="10252" width="18" bestFit="1" customWidth="1"/>
    <col min="10253" max="10253" width="9.42578125" bestFit="1" customWidth="1"/>
    <col min="10496" max="10496" width="23.42578125" customWidth="1"/>
    <col min="10497" max="10497" width="45.28515625" customWidth="1"/>
    <col min="10498" max="10498" width="43.5703125" customWidth="1"/>
    <col min="10499" max="10499" width="23.5703125" bestFit="1" customWidth="1"/>
    <col min="10500" max="10500" width="21.5703125" bestFit="1" customWidth="1"/>
    <col min="10501" max="10501" width="24.140625" customWidth="1"/>
    <col min="10502" max="10502" width="24.5703125" customWidth="1"/>
    <col min="10503" max="10504" width="26.85546875" customWidth="1"/>
    <col min="10505" max="10506" width="32.140625" customWidth="1"/>
    <col min="10507" max="10507" width="26" customWidth="1"/>
    <col min="10508" max="10508" width="18" bestFit="1" customWidth="1"/>
    <col min="10509" max="10509" width="9.42578125" bestFit="1" customWidth="1"/>
    <col min="10752" max="10752" width="23.42578125" customWidth="1"/>
    <col min="10753" max="10753" width="45.28515625" customWidth="1"/>
    <col min="10754" max="10754" width="43.5703125" customWidth="1"/>
    <col min="10755" max="10755" width="23.5703125" bestFit="1" customWidth="1"/>
    <col min="10756" max="10756" width="21.5703125" bestFit="1" customWidth="1"/>
    <col min="10757" max="10757" width="24.140625" customWidth="1"/>
    <col min="10758" max="10758" width="24.5703125" customWidth="1"/>
    <col min="10759" max="10760" width="26.85546875" customWidth="1"/>
    <col min="10761" max="10762" width="32.140625" customWidth="1"/>
    <col min="10763" max="10763" width="26" customWidth="1"/>
    <col min="10764" max="10764" width="18" bestFit="1" customWidth="1"/>
    <col min="10765" max="10765" width="9.42578125" bestFit="1" customWidth="1"/>
    <col min="11008" max="11008" width="23.42578125" customWidth="1"/>
    <col min="11009" max="11009" width="45.28515625" customWidth="1"/>
    <col min="11010" max="11010" width="43.5703125" customWidth="1"/>
    <col min="11011" max="11011" width="23.5703125" bestFit="1" customWidth="1"/>
    <col min="11012" max="11012" width="21.5703125" bestFit="1" customWidth="1"/>
    <col min="11013" max="11013" width="24.140625" customWidth="1"/>
    <col min="11014" max="11014" width="24.5703125" customWidth="1"/>
    <col min="11015" max="11016" width="26.85546875" customWidth="1"/>
    <col min="11017" max="11018" width="32.140625" customWidth="1"/>
    <col min="11019" max="11019" width="26" customWidth="1"/>
    <col min="11020" max="11020" width="18" bestFit="1" customWidth="1"/>
    <col min="11021" max="11021" width="9.42578125" bestFit="1" customWidth="1"/>
    <col min="11264" max="11264" width="23.42578125" customWidth="1"/>
    <col min="11265" max="11265" width="45.28515625" customWidth="1"/>
    <col min="11266" max="11266" width="43.5703125" customWidth="1"/>
    <col min="11267" max="11267" width="23.5703125" bestFit="1" customWidth="1"/>
    <col min="11268" max="11268" width="21.5703125" bestFit="1" customWidth="1"/>
    <col min="11269" max="11269" width="24.140625" customWidth="1"/>
    <col min="11270" max="11270" width="24.5703125" customWidth="1"/>
    <col min="11271" max="11272" width="26.85546875" customWidth="1"/>
    <col min="11273" max="11274" width="32.140625" customWidth="1"/>
    <col min="11275" max="11275" width="26" customWidth="1"/>
    <col min="11276" max="11276" width="18" bestFit="1" customWidth="1"/>
    <col min="11277" max="11277" width="9.42578125" bestFit="1" customWidth="1"/>
    <col min="11520" max="11520" width="23.42578125" customWidth="1"/>
    <col min="11521" max="11521" width="45.28515625" customWidth="1"/>
    <col min="11522" max="11522" width="43.5703125" customWidth="1"/>
    <col min="11523" max="11523" width="23.5703125" bestFit="1" customWidth="1"/>
    <col min="11524" max="11524" width="21.5703125" bestFit="1" customWidth="1"/>
    <col min="11525" max="11525" width="24.140625" customWidth="1"/>
    <col min="11526" max="11526" width="24.5703125" customWidth="1"/>
    <col min="11527" max="11528" width="26.85546875" customWidth="1"/>
    <col min="11529" max="11530" width="32.140625" customWidth="1"/>
    <col min="11531" max="11531" width="26" customWidth="1"/>
    <col min="11532" max="11532" width="18" bestFit="1" customWidth="1"/>
    <col min="11533" max="11533" width="9.42578125" bestFit="1" customWidth="1"/>
    <col min="11776" max="11776" width="23.42578125" customWidth="1"/>
    <col min="11777" max="11777" width="45.28515625" customWidth="1"/>
    <col min="11778" max="11778" width="43.5703125" customWidth="1"/>
    <col min="11779" max="11779" width="23.5703125" bestFit="1" customWidth="1"/>
    <col min="11780" max="11780" width="21.5703125" bestFit="1" customWidth="1"/>
    <col min="11781" max="11781" width="24.140625" customWidth="1"/>
    <col min="11782" max="11782" width="24.5703125" customWidth="1"/>
    <col min="11783" max="11784" width="26.85546875" customWidth="1"/>
    <col min="11785" max="11786" width="32.140625" customWidth="1"/>
    <col min="11787" max="11787" width="26" customWidth="1"/>
    <col min="11788" max="11788" width="18" bestFit="1" customWidth="1"/>
    <col min="11789" max="11789" width="9.42578125" bestFit="1" customWidth="1"/>
    <col min="12032" max="12032" width="23.42578125" customWidth="1"/>
    <col min="12033" max="12033" width="45.28515625" customWidth="1"/>
    <col min="12034" max="12034" width="43.5703125" customWidth="1"/>
    <col min="12035" max="12035" width="23.5703125" bestFit="1" customWidth="1"/>
    <col min="12036" max="12036" width="21.5703125" bestFit="1" customWidth="1"/>
    <col min="12037" max="12037" width="24.140625" customWidth="1"/>
    <col min="12038" max="12038" width="24.5703125" customWidth="1"/>
    <col min="12039" max="12040" width="26.85546875" customWidth="1"/>
    <col min="12041" max="12042" width="32.140625" customWidth="1"/>
    <col min="12043" max="12043" width="26" customWidth="1"/>
    <col min="12044" max="12044" width="18" bestFit="1" customWidth="1"/>
    <col min="12045" max="12045" width="9.42578125" bestFit="1" customWidth="1"/>
    <col min="12288" max="12288" width="23.42578125" customWidth="1"/>
    <col min="12289" max="12289" width="45.28515625" customWidth="1"/>
    <col min="12290" max="12290" width="43.5703125" customWidth="1"/>
    <col min="12291" max="12291" width="23.5703125" bestFit="1" customWidth="1"/>
    <col min="12292" max="12292" width="21.5703125" bestFit="1" customWidth="1"/>
    <col min="12293" max="12293" width="24.140625" customWidth="1"/>
    <col min="12294" max="12294" width="24.5703125" customWidth="1"/>
    <col min="12295" max="12296" width="26.85546875" customWidth="1"/>
    <col min="12297" max="12298" width="32.140625" customWidth="1"/>
    <col min="12299" max="12299" width="26" customWidth="1"/>
    <col min="12300" max="12300" width="18" bestFit="1" customWidth="1"/>
    <col min="12301" max="12301" width="9.42578125" bestFit="1" customWidth="1"/>
    <col min="12544" max="12544" width="23.42578125" customWidth="1"/>
    <col min="12545" max="12545" width="45.28515625" customWidth="1"/>
    <col min="12546" max="12546" width="43.5703125" customWidth="1"/>
    <col min="12547" max="12547" width="23.5703125" bestFit="1" customWidth="1"/>
    <col min="12548" max="12548" width="21.5703125" bestFit="1" customWidth="1"/>
    <col min="12549" max="12549" width="24.140625" customWidth="1"/>
    <col min="12550" max="12550" width="24.5703125" customWidth="1"/>
    <col min="12551" max="12552" width="26.85546875" customWidth="1"/>
    <col min="12553" max="12554" width="32.140625" customWidth="1"/>
    <col min="12555" max="12555" width="26" customWidth="1"/>
    <col min="12556" max="12556" width="18" bestFit="1" customWidth="1"/>
    <col min="12557" max="12557" width="9.42578125" bestFit="1" customWidth="1"/>
    <col min="12800" max="12800" width="23.42578125" customWidth="1"/>
    <col min="12801" max="12801" width="45.28515625" customWidth="1"/>
    <col min="12802" max="12802" width="43.5703125" customWidth="1"/>
    <col min="12803" max="12803" width="23.5703125" bestFit="1" customWidth="1"/>
    <col min="12804" max="12804" width="21.5703125" bestFit="1" customWidth="1"/>
    <col min="12805" max="12805" width="24.140625" customWidth="1"/>
    <col min="12806" max="12806" width="24.5703125" customWidth="1"/>
    <col min="12807" max="12808" width="26.85546875" customWidth="1"/>
    <col min="12809" max="12810" width="32.140625" customWidth="1"/>
    <col min="12811" max="12811" width="26" customWidth="1"/>
    <col min="12812" max="12812" width="18" bestFit="1" customWidth="1"/>
    <col min="12813" max="12813" width="9.42578125" bestFit="1" customWidth="1"/>
    <col min="13056" max="13056" width="23.42578125" customWidth="1"/>
    <col min="13057" max="13057" width="45.28515625" customWidth="1"/>
    <col min="13058" max="13058" width="43.5703125" customWidth="1"/>
    <col min="13059" max="13059" width="23.5703125" bestFit="1" customWidth="1"/>
    <col min="13060" max="13060" width="21.5703125" bestFit="1" customWidth="1"/>
    <col min="13061" max="13061" width="24.140625" customWidth="1"/>
    <col min="13062" max="13062" width="24.5703125" customWidth="1"/>
    <col min="13063" max="13064" width="26.85546875" customWidth="1"/>
    <col min="13065" max="13066" width="32.140625" customWidth="1"/>
    <col min="13067" max="13067" width="26" customWidth="1"/>
    <col min="13068" max="13068" width="18" bestFit="1" customWidth="1"/>
    <col min="13069" max="13069" width="9.42578125" bestFit="1" customWidth="1"/>
    <col min="13312" max="13312" width="23.42578125" customWidth="1"/>
    <col min="13313" max="13313" width="45.28515625" customWidth="1"/>
    <col min="13314" max="13314" width="43.5703125" customWidth="1"/>
    <col min="13315" max="13315" width="23.5703125" bestFit="1" customWidth="1"/>
    <col min="13316" max="13316" width="21.5703125" bestFit="1" customWidth="1"/>
    <col min="13317" max="13317" width="24.140625" customWidth="1"/>
    <col min="13318" max="13318" width="24.5703125" customWidth="1"/>
    <col min="13319" max="13320" width="26.85546875" customWidth="1"/>
    <col min="13321" max="13322" width="32.140625" customWidth="1"/>
    <col min="13323" max="13323" width="26" customWidth="1"/>
    <col min="13324" max="13324" width="18" bestFit="1" customWidth="1"/>
    <col min="13325" max="13325" width="9.42578125" bestFit="1" customWidth="1"/>
    <col min="13568" max="13568" width="23.42578125" customWidth="1"/>
    <col min="13569" max="13569" width="45.28515625" customWidth="1"/>
    <col min="13570" max="13570" width="43.5703125" customWidth="1"/>
    <col min="13571" max="13571" width="23.5703125" bestFit="1" customWidth="1"/>
    <col min="13572" max="13572" width="21.5703125" bestFit="1" customWidth="1"/>
    <col min="13573" max="13573" width="24.140625" customWidth="1"/>
    <col min="13574" max="13574" width="24.5703125" customWidth="1"/>
    <col min="13575" max="13576" width="26.85546875" customWidth="1"/>
    <col min="13577" max="13578" width="32.140625" customWidth="1"/>
    <col min="13579" max="13579" width="26" customWidth="1"/>
    <col min="13580" max="13580" width="18" bestFit="1" customWidth="1"/>
    <col min="13581" max="13581" width="9.42578125" bestFit="1" customWidth="1"/>
    <col min="13824" max="13824" width="23.42578125" customWidth="1"/>
    <col min="13825" max="13825" width="45.28515625" customWidth="1"/>
    <col min="13826" max="13826" width="43.5703125" customWidth="1"/>
    <col min="13827" max="13827" width="23.5703125" bestFit="1" customWidth="1"/>
    <col min="13828" max="13828" width="21.5703125" bestFit="1" customWidth="1"/>
    <col min="13829" max="13829" width="24.140625" customWidth="1"/>
    <col min="13830" max="13830" width="24.5703125" customWidth="1"/>
    <col min="13831" max="13832" width="26.85546875" customWidth="1"/>
    <col min="13833" max="13834" width="32.140625" customWidth="1"/>
    <col min="13835" max="13835" width="26" customWidth="1"/>
    <col min="13836" max="13836" width="18" bestFit="1" customWidth="1"/>
    <col min="13837" max="13837" width="9.42578125" bestFit="1" customWidth="1"/>
    <col min="14080" max="14080" width="23.42578125" customWidth="1"/>
    <col min="14081" max="14081" width="45.28515625" customWidth="1"/>
    <col min="14082" max="14082" width="43.5703125" customWidth="1"/>
    <col min="14083" max="14083" width="23.5703125" bestFit="1" customWidth="1"/>
    <col min="14084" max="14084" width="21.5703125" bestFit="1" customWidth="1"/>
    <col min="14085" max="14085" width="24.140625" customWidth="1"/>
    <col min="14086" max="14086" width="24.5703125" customWidth="1"/>
    <col min="14087" max="14088" width="26.85546875" customWidth="1"/>
    <col min="14089" max="14090" width="32.140625" customWidth="1"/>
    <col min="14091" max="14091" width="26" customWidth="1"/>
    <col min="14092" max="14092" width="18" bestFit="1" customWidth="1"/>
    <col min="14093" max="14093" width="9.42578125" bestFit="1" customWidth="1"/>
    <col min="14336" max="14336" width="23.42578125" customWidth="1"/>
    <col min="14337" max="14337" width="45.28515625" customWidth="1"/>
    <col min="14338" max="14338" width="43.5703125" customWidth="1"/>
    <col min="14339" max="14339" width="23.5703125" bestFit="1" customWidth="1"/>
    <col min="14340" max="14340" width="21.5703125" bestFit="1" customWidth="1"/>
    <col min="14341" max="14341" width="24.140625" customWidth="1"/>
    <col min="14342" max="14342" width="24.5703125" customWidth="1"/>
    <col min="14343" max="14344" width="26.85546875" customWidth="1"/>
    <col min="14345" max="14346" width="32.140625" customWidth="1"/>
    <col min="14347" max="14347" width="26" customWidth="1"/>
    <col min="14348" max="14348" width="18" bestFit="1" customWidth="1"/>
    <col min="14349" max="14349" width="9.42578125" bestFit="1" customWidth="1"/>
    <col min="14592" max="14592" width="23.42578125" customWidth="1"/>
    <col min="14593" max="14593" width="45.28515625" customWidth="1"/>
    <col min="14594" max="14594" width="43.5703125" customWidth="1"/>
    <col min="14595" max="14595" width="23.5703125" bestFit="1" customWidth="1"/>
    <col min="14596" max="14596" width="21.5703125" bestFit="1" customWidth="1"/>
    <col min="14597" max="14597" width="24.140625" customWidth="1"/>
    <col min="14598" max="14598" width="24.5703125" customWidth="1"/>
    <col min="14599" max="14600" width="26.85546875" customWidth="1"/>
    <col min="14601" max="14602" width="32.140625" customWidth="1"/>
    <col min="14603" max="14603" width="26" customWidth="1"/>
    <col min="14604" max="14604" width="18" bestFit="1" customWidth="1"/>
    <col min="14605" max="14605" width="9.42578125" bestFit="1" customWidth="1"/>
    <col min="14848" max="14848" width="23.42578125" customWidth="1"/>
    <col min="14849" max="14849" width="45.28515625" customWidth="1"/>
    <col min="14850" max="14850" width="43.5703125" customWidth="1"/>
    <col min="14851" max="14851" width="23.5703125" bestFit="1" customWidth="1"/>
    <col min="14852" max="14852" width="21.5703125" bestFit="1" customWidth="1"/>
    <col min="14853" max="14853" width="24.140625" customWidth="1"/>
    <col min="14854" max="14854" width="24.5703125" customWidth="1"/>
    <col min="14855" max="14856" width="26.85546875" customWidth="1"/>
    <col min="14857" max="14858" width="32.140625" customWidth="1"/>
    <col min="14859" max="14859" width="26" customWidth="1"/>
    <col min="14860" max="14860" width="18" bestFit="1" customWidth="1"/>
    <col min="14861" max="14861" width="9.42578125" bestFit="1" customWidth="1"/>
    <col min="15104" max="15104" width="23.42578125" customWidth="1"/>
    <col min="15105" max="15105" width="45.28515625" customWidth="1"/>
    <col min="15106" max="15106" width="43.5703125" customWidth="1"/>
    <col min="15107" max="15107" width="23.5703125" bestFit="1" customWidth="1"/>
    <col min="15108" max="15108" width="21.5703125" bestFit="1" customWidth="1"/>
    <col min="15109" max="15109" width="24.140625" customWidth="1"/>
    <col min="15110" max="15110" width="24.5703125" customWidth="1"/>
    <col min="15111" max="15112" width="26.85546875" customWidth="1"/>
    <col min="15113" max="15114" width="32.140625" customWidth="1"/>
    <col min="15115" max="15115" width="26" customWidth="1"/>
    <col min="15116" max="15116" width="18" bestFit="1" customWidth="1"/>
    <col min="15117" max="15117" width="9.42578125" bestFit="1" customWidth="1"/>
    <col min="15360" max="15360" width="23.42578125" customWidth="1"/>
    <col min="15361" max="15361" width="45.28515625" customWidth="1"/>
    <col min="15362" max="15362" width="43.5703125" customWidth="1"/>
    <col min="15363" max="15363" width="23.5703125" bestFit="1" customWidth="1"/>
    <col min="15364" max="15364" width="21.5703125" bestFit="1" customWidth="1"/>
    <col min="15365" max="15365" width="24.140625" customWidth="1"/>
    <col min="15366" max="15366" width="24.5703125" customWidth="1"/>
    <col min="15367" max="15368" width="26.85546875" customWidth="1"/>
    <col min="15369" max="15370" width="32.140625" customWidth="1"/>
    <col min="15371" max="15371" width="26" customWidth="1"/>
    <col min="15372" max="15372" width="18" bestFit="1" customWidth="1"/>
    <col min="15373" max="15373" width="9.42578125" bestFit="1" customWidth="1"/>
    <col min="15616" max="15616" width="23.42578125" customWidth="1"/>
    <col min="15617" max="15617" width="45.28515625" customWidth="1"/>
    <col min="15618" max="15618" width="43.5703125" customWidth="1"/>
    <col min="15619" max="15619" width="23.5703125" bestFit="1" customWidth="1"/>
    <col min="15620" max="15620" width="21.5703125" bestFit="1" customWidth="1"/>
    <col min="15621" max="15621" width="24.140625" customWidth="1"/>
    <col min="15622" max="15622" width="24.5703125" customWidth="1"/>
    <col min="15623" max="15624" width="26.85546875" customWidth="1"/>
    <col min="15625" max="15626" width="32.140625" customWidth="1"/>
    <col min="15627" max="15627" width="26" customWidth="1"/>
    <col min="15628" max="15628" width="18" bestFit="1" customWidth="1"/>
    <col min="15629" max="15629" width="9.42578125" bestFit="1" customWidth="1"/>
    <col min="15872" max="15872" width="23.42578125" customWidth="1"/>
    <col min="15873" max="15873" width="45.28515625" customWidth="1"/>
    <col min="15874" max="15874" width="43.5703125" customWidth="1"/>
    <col min="15875" max="15875" width="23.5703125" bestFit="1" customWidth="1"/>
    <col min="15876" max="15876" width="21.5703125" bestFit="1" customWidth="1"/>
    <col min="15877" max="15877" width="24.140625" customWidth="1"/>
    <col min="15878" max="15878" width="24.5703125" customWidth="1"/>
    <col min="15879" max="15880" width="26.85546875" customWidth="1"/>
    <col min="15881" max="15882" width="32.140625" customWidth="1"/>
    <col min="15883" max="15883" width="26" customWidth="1"/>
    <col min="15884" max="15884" width="18" bestFit="1" customWidth="1"/>
    <col min="15885" max="15885" width="9.42578125" bestFit="1" customWidth="1"/>
    <col min="16128" max="16128" width="23.42578125" customWidth="1"/>
    <col min="16129" max="16129" width="45.28515625" customWidth="1"/>
    <col min="16130" max="16130" width="43.5703125" customWidth="1"/>
    <col min="16131" max="16131" width="23.5703125" bestFit="1" customWidth="1"/>
    <col min="16132" max="16132" width="21.5703125" bestFit="1" customWidth="1"/>
    <col min="16133" max="16133" width="24.140625" customWidth="1"/>
    <col min="16134" max="16134" width="24.5703125" customWidth="1"/>
    <col min="16135" max="16136" width="26.85546875" customWidth="1"/>
    <col min="16137" max="16138" width="32.140625" customWidth="1"/>
    <col min="16139" max="16139" width="26" customWidth="1"/>
    <col min="16140" max="16140" width="18" bestFit="1" customWidth="1"/>
    <col min="16141" max="16141" width="9.42578125" bestFit="1" customWidth="1"/>
  </cols>
  <sheetData>
    <row r="2" spans="1:15" ht="18" x14ac:dyDescent="0.25">
      <c r="A2" s="100" t="s">
        <v>406</v>
      </c>
      <c r="B2" s="100"/>
      <c r="C2" s="100"/>
      <c r="D2" s="100"/>
      <c r="E2" s="101"/>
      <c r="F2" s="101"/>
      <c r="G2" s="102"/>
      <c r="H2" s="102"/>
      <c r="I2" s="102"/>
      <c r="J2" s="102"/>
      <c r="K2" s="102"/>
      <c r="L2" s="102"/>
    </row>
    <row r="3" spans="1:15" ht="18" x14ac:dyDescent="0.25">
      <c r="A3" s="100" t="s">
        <v>407</v>
      </c>
      <c r="B3" s="100"/>
      <c r="C3" s="100"/>
      <c r="D3" s="100"/>
      <c r="E3" s="101"/>
      <c r="F3" s="101"/>
      <c r="G3" s="102"/>
      <c r="H3" s="102"/>
      <c r="I3" s="102"/>
      <c r="J3" s="102"/>
      <c r="K3" s="102"/>
      <c r="L3" s="102"/>
    </row>
    <row r="4" spans="1:15" ht="18" x14ac:dyDescent="0.25">
      <c r="A4" s="100" t="s">
        <v>408</v>
      </c>
      <c r="B4" s="100"/>
      <c r="C4" s="100"/>
      <c r="D4" s="100"/>
      <c r="E4" s="101"/>
      <c r="F4" s="101"/>
      <c r="G4" s="104"/>
      <c r="H4" s="105"/>
      <c r="I4" s="102"/>
      <c r="J4" s="105"/>
      <c r="K4" s="105"/>
      <c r="L4" s="102"/>
    </row>
    <row r="5" spans="1:15" ht="18" x14ac:dyDescent="0.25">
      <c r="A5" s="100"/>
      <c r="B5" s="100"/>
      <c r="C5" s="100"/>
      <c r="D5" s="100"/>
      <c r="E5" s="101"/>
      <c r="F5" s="101"/>
      <c r="G5" s="104"/>
      <c r="H5" s="105"/>
      <c r="I5" s="102"/>
      <c r="J5" s="102">
        <f>+J11/12</f>
        <v>2249.9941666666668</v>
      </c>
      <c r="K5" s="102"/>
      <c r="L5" s="102"/>
    </row>
    <row r="6" spans="1:15" ht="20.100000000000001" customHeight="1" x14ac:dyDescent="0.25">
      <c r="A6" s="106" t="s">
        <v>622</v>
      </c>
      <c r="B6" s="106"/>
      <c r="C6" s="106"/>
      <c r="D6" s="3"/>
      <c r="E6" s="107"/>
      <c r="F6" s="3"/>
      <c r="G6" s="108"/>
      <c r="H6" s="3"/>
      <c r="I6" s="3"/>
      <c r="J6" s="3"/>
      <c r="K6" s="3"/>
      <c r="L6" s="108"/>
    </row>
    <row r="7" spans="1:15" ht="20.100000000000001" customHeight="1" x14ac:dyDescent="0.25">
      <c r="A7" s="106"/>
      <c r="B7" s="106"/>
      <c r="C7" s="106"/>
      <c r="D7" s="3"/>
      <c r="E7" s="107"/>
      <c r="F7" s="3"/>
      <c r="G7" s="3"/>
      <c r="H7" s="3"/>
      <c r="I7" s="3"/>
      <c r="J7" s="3"/>
      <c r="K7" s="3"/>
      <c r="L7" s="3"/>
    </row>
    <row r="8" spans="1:15" ht="47.25" customHeight="1" x14ac:dyDescent="0.25">
      <c r="A8" s="109" t="s">
        <v>409</v>
      </c>
      <c r="B8" s="110" t="s">
        <v>410</v>
      </c>
      <c r="C8" s="110" t="s">
        <v>411</v>
      </c>
      <c r="D8" s="110" t="s">
        <v>412</v>
      </c>
      <c r="E8" s="218" t="s">
        <v>623</v>
      </c>
      <c r="F8" s="112" t="s">
        <v>624</v>
      </c>
      <c r="G8" s="113" t="s">
        <v>415</v>
      </c>
      <c r="H8" s="114" t="s">
        <v>416</v>
      </c>
      <c r="I8" s="114" t="s">
        <v>414</v>
      </c>
      <c r="J8" s="115" t="s">
        <v>627</v>
      </c>
      <c r="K8" s="115" t="s">
        <v>628</v>
      </c>
      <c r="L8" s="218" t="s">
        <v>626</v>
      </c>
      <c r="M8" s="116" t="s">
        <v>625</v>
      </c>
      <c r="N8" s="226" t="s">
        <v>629</v>
      </c>
      <c r="O8" s="236" t="s">
        <v>630</v>
      </c>
    </row>
    <row r="9" spans="1:15" ht="20.100000000000001" customHeight="1" x14ac:dyDescent="0.25">
      <c r="A9" s="117" t="s">
        <v>417</v>
      </c>
      <c r="B9" s="110"/>
      <c r="C9" s="110"/>
      <c r="D9" s="110"/>
      <c r="E9" s="111"/>
      <c r="F9" s="112"/>
      <c r="G9" s="113"/>
      <c r="H9" s="118">
        <v>4.7500000000000001E-2</v>
      </c>
      <c r="I9" s="119">
        <v>2.75E-2</v>
      </c>
      <c r="J9" s="120"/>
      <c r="K9" s="120"/>
      <c r="L9" s="114"/>
      <c r="M9" s="219"/>
      <c r="N9" s="219"/>
      <c r="O9" s="237"/>
    </row>
    <row r="10" spans="1:15" ht="20.100000000000001" customHeight="1" x14ac:dyDescent="0.25">
      <c r="A10" s="117"/>
      <c r="B10" s="110"/>
      <c r="C10" s="110"/>
      <c r="D10" s="110"/>
      <c r="E10" s="111"/>
      <c r="F10" s="112"/>
      <c r="G10" s="113"/>
      <c r="H10" s="114" t="s">
        <v>418</v>
      </c>
      <c r="I10" s="114" t="s">
        <v>418</v>
      </c>
      <c r="J10" s="120"/>
      <c r="K10" s="120"/>
      <c r="L10" s="114"/>
      <c r="M10" s="219"/>
      <c r="N10" s="219"/>
      <c r="O10" s="237"/>
    </row>
    <row r="11" spans="1:15" ht="20.100000000000001" customHeight="1" x14ac:dyDescent="0.25">
      <c r="A11" s="121">
        <v>367</v>
      </c>
      <c r="B11" s="121" t="s">
        <v>419</v>
      </c>
      <c r="C11" s="121" t="s">
        <v>420</v>
      </c>
      <c r="D11" s="121">
        <v>5261</v>
      </c>
      <c r="E11" s="122">
        <v>105220</v>
      </c>
      <c r="F11" s="123">
        <v>800072</v>
      </c>
      <c r="G11" s="124">
        <f t="shared" ref="G11:G18" si="0">+E11+F11</f>
        <v>905292</v>
      </c>
      <c r="H11" s="125">
        <f>+E11*0.0475</f>
        <v>4997.95</v>
      </c>
      <c r="I11" s="125">
        <f>+F11*0.0275</f>
        <v>22001.98</v>
      </c>
      <c r="J11" s="126">
        <f>+H11+I11</f>
        <v>26999.93</v>
      </c>
      <c r="K11" s="126">
        <f>+J11/12</f>
        <v>2249.9941666666668</v>
      </c>
      <c r="L11" s="123">
        <f>+H11*120</f>
        <v>599754</v>
      </c>
      <c r="M11" s="220">
        <f>+I11*120</f>
        <v>2640237.6</v>
      </c>
      <c r="N11" s="221">
        <f>SUM(L11:M11)</f>
        <v>3239991.6</v>
      </c>
      <c r="O11" s="238">
        <f>+N11/12</f>
        <v>269999.3</v>
      </c>
    </row>
    <row r="12" spans="1:15" ht="20.100000000000001" customHeight="1" x14ac:dyDescent="0.25">
      <c r="A12" s="121"/>
      <c r="B12" s="121" t="s">
        <v>421</v>
      </c>
      <c r="C12" s="121" t="s">
        <v>420</v>
      </c>
      <c r="D12" s="121">
        <v>5261</v>
      </c>
      <c r="E12" s="122">
        <v>22000</v>
      </c>
      <c r="F12" s="123">
        <v>815843</v>
      </c>
      <c r="G12" s="124">
        <f t="shared" si="0"/>
        <v>837843</v>
      </c>
      <c r="H12" s="125">
        <f t="shared" ref="H12:H31" si="1">+E12*0.0475</f>
        <v>1045</v>
      </c>
      <c r="I12" s="125">
        <f t="shared" ref="I12:I31" si="2">+F12*0.0275</f>
        <v>22435.682499999999</v>
      </c>
      <c r="J12" s="126">
        <f t="shared" ref="J12:J31" si="3">+H12+I12</f>
        <v>23480.682499999999</v>
      </c>
      <c r="K12" s="126">
        <f t="shared" ref="K12:K31" si="4">+J12/12</f>
        <v>1956.7235416666665</v>
      </c>
      <c r="L12" s="123">
        <f t="shared" ref="L12:L31" si="5">+H12*120</f>
        <v>125400</v>
      </c>
      <c r="M12" s="220">
        <f t="shared" ref="M12:M31" si="6">+I12*120</f>
        <v>2692281.9</v>
      </c>
      <c r="N12" s="221">
        <f t="shared" ref="N12:N31" si="7">SUM(L12:M12)</f>
        <v>2817681.9</v>
      </c>
      <c r="O12" s="238">
        <f t="shared" ref="O12:O31" si="8">+N12/12</f>
        <v>234806.82499999998</v>
      </c>
    </row>
    <row r="13" spans="1:15" ht="20.100000000000001" customHeight="1" x14ac:dyDescent="0.25">
      <c r="A13" s="114" t="s">
        <v>422</v>
      </c>
      <c r="B13" s="127" t="s">
        <v>423</v>
      </c>
      <c r="C13" s="127" t="s">
        <v>424</v>
      </c>
      <c r="D13" s="127">
        <v>2636</v>
      </c>
      <c r="E13" s="128">
        <v>32720</v>
      </c>
      <c r="F13" s="126">
        <v>2114189</v>
      </c>
      <c r="G13" s="124">
        <f t="shared" si="0"/>
        <v>2146909</v>
      </c>
      <c r="H13" s="125">
        <f t="shared" si="1"/>
        <v>1554.2</v>
      </c>
      <c r="I13" s="125">
        <f t="shared" si="2"/>
        <v>58140.197500000002</v>
      </c>
      <c r="J13" s="126">
        <f t="shared" si="3"/>
        <v>59694.397499999999</v>
      </c>
      <c r="K13" s="126">
        <f t="shared" si="4"/>
        <v>4974.5331249999999</v>
      </c>
      <c r="L13" s="123">
        <f t="shared" si="5"/>
        <v>186504</v>
      </c>
      <c r="M13" s="220">
        <f t="shared" si="6"/>
        <v>6976823.7000000002</v>
      </c>
      <c r="N13" s="221">
        <f t="shared" si="7"/>
        <v>7163327.7000000002</v>
      </c>
      <c r="O13" s="238">
        <f t="shared" si="8"/>
        <v>596943.97499999998</v>
      </c>
    </row>
    <row r="14" spans="1:15" ht="20.100000000000001" customHeight="1" x14ac:dyDescent="0.25">
      <c r="A14" s="121">
        <v>63</v>
      </c>
      <c r="B14" s="121" t="s">
        <v>425</v>
      </c>
      <c r="C14" s="121" t="s">
        <v>426</v>
      </c>
      <c r="D14" s="121">
        <v>1118</v>
      </c>
      <c r="E14" s="122">
        <v>22360</v>
      </c>
      <c r="F14" s="123">
        <v>98502.2</v>
      </c>
      <c r="G14" s="124">
        <f t="shared" si="0"/>
        <v>120862.2</v>
      </c>
      <c r="H14" s="125">
        <f t="shared" si="1"/>
        <v>1062.0999999999999</v>
      </c>
      <c r="I14" s="125">
        <f t="shared" si="2"/>
        <v>2708.8105</v>
      </c>
      <c r="J14" s="126">
        <f t="shared" si="3"/>
        <v>3770.9105</v>
      </c>
      <c r="K14" s="126">
        <f t="shared" si="4"/>
        <v>314.24254166666668</v>
      </c>
      <c r="L14" s="123">
        <f t="shared" si="5"/>
        <v>127451.99999999999</v>
      </c>
      <c r="M14" s="220">
        <f t="shared" si="6"/>
        <v>325057.26</v>
      </c>
      <c r="N14" s="221">
        <f t="shared" si="7"/>
        <v>452509.26</v>
      </c>
      <c r="O14" s="238">
        <f t="shared" si="8"/>
        <v>37709.105000000003</v>
      </c>
    </row>
    <row r="15" spans="1:15" ht="20.100000000000001" customHeight="1" x14ac:dyDescent="0.25">
      <c r="A15" s="121">
        <v>627</v>
      </c>
      <c r="B15" s="121" t="s">
        <v>427</v>
      </c>
      <c r="C15" s="121" t="s">
        <v>420</v>
      </c>
      <c r="D15" s="121">
        <v>1882</v>
      </c>
      <c r="E15" s="122">
        <v>5610</v>
      </c>
      <c r="F15" s="123">
        <v>380030.4</v>
      </c>
      <c r="G15" s="124">
        <f t="shared" si="0"/>
        <v>385640.4</v>
      </c>
      <c r="H15" s="125">
        <f t="shared" si="1"/>
        <v>266.47500000000002</v>
      </c>
      <c r="I15" s="125">
        <f t="shared" si="2"/>
        <v>10450.836000000001</v>
      </c>
      <c r="J15" s="126">
        <f t="shared" si="3"/>
        <v>10717.311000000002</v>
      </c>
      <c r="K15" s="126">
        <f t="shared" si="4"/>
        <v>893.10925000000009</v>
      </c>
      <c r="L15" s="123">
        <f t="shared" si="5"/>
        <v>31977.000000000004</v>
      </c>
      <c r="M15" s="220">
        <f t="shared" si="6"/>
        <v>1254100.32</v>
      </c>
      <c r="N15" s="221">
        <f t="shared" si="7"/>
        <v>1286077.32</v>
      </c>
      <c r="O15" s="238">
        <f t="shared" si="8"/>
        <v>107173.11</v>
      </c>
    </row>
    <row r="16" spans="1:15" ht="20.100000000000001" customHeight="1" x14ac:dyDescent="0.25">
      <c r="A16" s="121">
        <v>628</v>
      </c>
      <c r="B16" s="121" t="s">
        <v>427</v>
      </c>
      <c r="C16" s="121" t="s">
        <v>420</v>
      </c>
      <c r="D16" s="121">
        <v>2443</v>
      </c>
      <c r="E16" s="122">
        <v>5610</v>
      </c>
      <c r="F16" s="123">
        <v>380030.4</v>
      </c>
      <c r="G16" s="124">
        <f t="shared" si="0"/>
        <v>385640.4</v>
      </c>
      <c r="H16" s="125">
        <f t="shared" si="1"/>
        <v>266.47500000000002</v>
      </c>
      <c r="I16" s="125">
        <f t="shared" si="2"/>
        <v>10450.836000000001</v>
      </c>
      <c r="J16" s="126">
        <f t="shared" si="3"/>
        <v>10717.311000000002</v>
      </c>
      <c r="K16" s="126">
        <f t="shared" si="4"/>
        <v>893.10925000000009</v>
      </c>
      <c r="L16" s="123">
        <f t="shared" si="5"/>
        <v>31977.000000000004</v>
      </c>
      <c r="M16" s="220">
        <f t="shared" si="6"/>
        <v>1254100.32</v>
      </c>
      <c r="N16" s="221">
        <f t="shared" si="7"/>
        <v>1286077.32</v>
      </c>
      <c r="O16" s="238">
        <f t="shared" si="8"/>
        <v>107173.11</v>
      </c>
    </row>
    <row r="17" spans="1:15" ht="20.100000000000001" customHeight="1" x14ac:dyDescent="0.25">
      <c r="A17" s="121">
        <v>629</v>
      </c>
      <c r="B17" s="121" t="s">
        <v>427</v>
      </c>
      <c r="C17" s="121" t="s">
        <v>420</v>
      </c>
      <c r="D17" s="121">
        <v>1680</v>
      </c>
      <c r="E17" s="122">
        <v>5610</v>
      </c>
      <c r="F17" s="123">
        <v>380030.4</v>
      </c>
      <c r="G17" s="124">
        <f t="shared" si="0"/>
        <v>385640.4</v>
      </c>
      <c r="H17" s="125">
        <f t="shared" si="1"/>
        <v>266.47500000000002</v>
      </c>
      <c r="I17" s="125">
        <f t="shared" si="2"/>
        <v>10450.836000000001</v>
      </c>
      <c r="J17" s="126">
        <f t="shared" si="3"/>
        <v>10717.311000000002</v>
      </c>
      <c r="K17" s="126">
        <f t="shared" si="4"/>
        <v>893.10925000000009</v>
      </c>
      <c r="L17" s="123">
        <f t="shared" si="5"/>
        <v>31977.000000000004</v>
      </c>
      <c r="M17" s="220">
        <f t="shared" si="6"/>
        <v>1254100.32</v>
      </c>
      <c r="N17" s="221">
        <f t="shared" si="7"/>
        <v>1286077.32</v>
      </c>
      <c r="O17" s="238">
        <f t="shared" si="8"/>
        <v>107173.11</v>
      </c>
    </row>
    <row r="18" spans="1:15" ht="20.100000000000001" customHeight="1" x14ac:dyDescent="0.25">
      <c r="A18" s="129" t="s">
        <v>428</v>
      </c>
      <c r="B18" s="121" t="s">
        <v>429</v>
      </c>
      <c r="C18" s="121" t="s">
        <v>420</v>
      </c>
      <c r="D18" s="121">
        <v>585</v>
      </c>
      <c r="E18" s="122">
        <v>11700</v>
      </c>
      <c r="F18" s="123">
        <v>518070</v>
      </c>
      <c r="G18" s="124">
        <f t="shared" si="0"/>
        <v>529770</v>
      </c>
      <c r="H18" s="125">
        <f t="shared" si="1"/>
        <v>555.75</v>
      </c>
      <c r="I18" s="125">
        <f t="shared" si="2"/>
        <v>14246.924999999999</v>
      </c>
      <c r="J18" s="126">
        <f t="shared" si="3"/>
        <v>14802.674999999999</v>
      </c>
      <c r="K18" s="126">
        <f t="shared" si="4"/>
        <v>1233.5562499999999</v>
      </c>
      <c r="L18" s="123">
        <f t="shared" si="5"/>
        <v>66690</v>
      </c>
      <c r="M18" s="220">
        <f t="shared" si="6"/>
        <v>1709631</v>
      </c>
      <c r="N18" s="221">
        <f t="shared" si="7"/>
        <v>1776321</v>
      </c>
      <c r="O18" s="238">
        <f t="shared" si="8"/>
        <v>148026.75</v>
      </c>
    </row>
    <row r="19" spans="1:15" ht="20.100000000000001" customHeight="1" x14ac:dyDescent="0.25">
      <c r="A19" s="121">
        <v>351</v>
      </c>
      <c r="B19" s="121" t="s">
        <v>430</v>
      </c>
      <c r="C19" s="121" t="s">
        <v>420</v>
      </c>
      <c r="D19" s="121">
        <v>297</v>
      </c>
      <c r="E19" s="122">
        <v>5940</v>
      </c>
      <c r="F19" s="123">
        <v>80064</v>
      </c>
      <c r="G19" s="124">
        <f>+E19+F19</f>
        <v>86004</v>
      </c>
      <c r="H19" s="125">
        <f t="shared" si="1"/>
        <v>282.14999999999998</v>
      </c>
      <c r="I19" s="125">
        <f t="shared" si="2"/>
        <v>2201.7600000000002</v>
      </c>
      <c r="J19" s="126">
        <f t="shared" si="3"/>
        <v>2483.9100000000003</v>
      </c>
      <c r="K19" s="126">
        <f t="shared" si="4"/>
        <v>206.99250000000004</v>
      </c>
      <c r="L19" s="123">
        <f t="shared" si="5"/>
        <v>33858</v>
      </c>
      <c r="M19" s="220">
        <f t="shared" si="6"/>
        <v>264211.20000000001</v>
      </c>
      <c r="N19" s="221">
        <f t="shared" si="7"/>
        <v>298069.2</v>
      </c>
      <c r="O19" s="238">
        <f t="shared" si="8"/>
        <v>24839.100000000002</v>
      </c>
    </row>
    <row r="20" spans="1:15" ht="20.100000000000001" customHeight="1" x14ac:dyDescent="0.25">
      <c r="A20" s="130">
        <v>355</v>
      </c>
      <c r="B20" s="130" t="s">
        <v>431</v>
      </c>
      <c r="C20" s="130" t="s">
        <v>420</v>
      </c>
      <c r="D20" s="130">
        <v>406</v>
      </c>
      <c r="E20" s="131">
        <v>8120</v>
      </c>
      <c r="F20" s="132">
        <v>106904</v>
      </c>
      <c r="G20" s="133">
        <f>SUM(E20:F20)</f>
        <v>115024</v>
      </c>
      <c r="H20" s="125">
        <f t="shared" si="1"/>
        <v>385.7</v>
      </c>
      <c r="I20" s="125">
        <f t="shared" si="2"/>
        <v>2939.86</v>
      </c>
      <c r="J20" s="126">
        <f t="shared" si="3"/>
        <v>3325.56</v>
      </c>
      <c r="K20" s="126">
        <f t="shared" si="4"/>
        <v>277.13</v>
      </c>
      <c r="L20" s="123">
        <f t="shared" si="5"/>
        <v>46284</v>
      </c>
      <c r="M20" s="220">
        <f t="shared" si="6"/>
        <v>352783.2</v>
      </c>
      <c r="N20" s="221">
        <f t="shared" si="7"/>
        <v>399067.2</v>
      </c>
      <c r="O20" s="238">
        <f t="shared" si="8"/>
        <v>33255.599999999999</v>
      </c>
    </row>
    <row r="21" spans="1:15" ht="20.100000000000001" customHeight="1" x14ac:dyDescent="0.25">
      <c r="A21" s="121">
        <v>356</v>
      </c>
      <c r="B21" s="121" t="s">
        <v>432</v>
      </c>
      <c r="C21" s="121" t="s">
        <v>420</v>
      </c>
      <c r="D21" s="121">
        <v>297</v>
      </c>
      <c r="E21" s="122">
        <v>5940</v>
      </c>
      <c r="F21" s="123">
        <v>100800</v>
      </c>
      <c r="G21" s="124">
        <f t="shared" ref="G21:G31" si="9">+E21+F21</f>
        <v>106740</v>
      </c>
      <c r="H21" s="125">
        <f t="shared" si="1"/>
        <v>282.14999999999998</v>
      </c>
      <c r="I21" s="125">
        <f t="shared" si="2"/>
        <v>2772</v>
      </c>
      <c r="J21" s="126">
        <f t="shared" si="3"/>
        <v>3054.15</v>
      </c>
      <c r="K21" s="126">
        <f t="shared" si="4"/>
        <v>254.51250000000002</v>
      </c>
      <c r="L21" s="123">
        <f t="shared" si="5"/>
        <v>33858</v>
      </c>
      <c r="M21" s="220">
        <f t="shared" si="6"/>
        <v>332640</v>
      </c>
      <c r="N21" s="221">
        <f t="shared" si="7"/>
        <v>366498</v>
      </c>
      <c r="O21" s="238">
        <f t="shared" si="8"/>
        <v>30541.5</v>
      </c>
    </row>
    <row r="22" spans="1:15" ht="20.100000000000001" customHeight="1" x14ac:dyDescent="0.25">
      <c r="A22" s="121">
        <v>357</v>
      </c>
      <c r="B22" s="121" t="s">
        <v>433</v>
      </c>
      <c r="C22" s="121" t="s">
        <v>426</v>
      </c>
      <c r="D22" s="121">
        <v>297</v>
      </c>
      <c r="E22" s="122">
        <v>5940</v>
      </c>
      <c r="F22" s="123">
        <v>178080</v>
      </c>
      <c r="G22" s="124">
        <f t="shared" si="9"/>
        <v>184020</v>
      </c>
      <c r="H22" s="125">
        <f t="shared" si="1"/>
        <v>282.14999999999998</v>
      </c>
      <c r="I22" s="125">
        <f t="shared" si="2"/>
        <v>4897.2</v>
      </c>
      <c r="J22" s="126">
        <f t="shared" si="3"/>
        <v>5179.3499999999995</v>
      </c>
      <c r="K22" s="126">
        <f t="shared" si="4"/>
        <v>431.61249999999995</v>
      </c>
      <c r="L22" s="123">
        <f t="shared" si="5"/>
        <v>33858</v>
      </c>
      <c r="M22" s="220">
        <f t="shared" si="6"/>
        <v>587664</v>
      </c>
      <c r="N22" s="221">
        <f t="shared" si="7"/>
        <v>621522</v>
      </c>
      <c r="O22" s="238">
        <f t="shared" si="8"/>
        <v>51793.5</v>
      </c>
    </row>
    <row r="23" spans="1:15" ht="20.100000000000001" customHeight="1" x14ac:dyDescent="0.25">
      <c r="A23" s="130">
        <v>359</v>
      </c>
      <c r="B23" s="130" t="s">
        <v>434</v>
      </c>
      <c r="C23" s="130" t="s">
        <v>420</v>
      </c>
      <c r="D23" s="130">
        <v>432</v>
      </c>
      <c r="E23" s="131">
        <v>8640</v>
      </c>
      <c r="F23" s="132">
        <v>85248</v>
      </c>
      <c r="G23" s="133">
        <f t="shared" si="9"/>
        <v>93888</v>
      </c>
      <c r="H23" s="125">
        <f t="shared" si="1"/>
        <v>410.4</v>
      </c>
      <c r="I23" s="125">
        <f t="shared" si="2"/>
        <v>2344.3200000000002</v>
      </c>
      <c r="J23" s="126">
        <f t="shared" si="3"/>
        <v>2754.7200000000003</v>
      </c>
      <c r="K23" s="126">
        <f t="shared" si="4"/>
        <v>229.56000000000003</v>
      </c>
      <c r="L23" s="123">
        <f t="shared" si="5"/>
        <v>49248</v>
      </c>
      <c r="M23" s="220">
        <f t="shared" si="6"/>
        <v>281318.40000000002</v>
      </c>
      <c r="N23" s="221">
        <f t="shared" si="7"/>
        <v>330566.40000000002</v>
      </c>
      <c r="O23" s="238">
        <f t="shared" si="8"/>
        <v>27547.200000000001</v>
      </c>
    </row>
    <row r="24" spans="1:15" ht="20.100000000000001" customHeight="1" x14ac:dyDescent="0.25">
      <c r="A24" s="130">
        <v>360</v>
      </c>
      <c r="B24" s="130" t="s">
        <v>435</v>
      </c>
      <c r="C24" s="130" t="s">
        <v>420</v>
      </c>
      <c r="D24" s="130">
        <v>446</v>
      </c>
      <c r="E24" s="131">
        <v>8920</v>
      </c>
      <c r="F24" s="132">
        <v>175245</v>
      </c>
      <c r="G24" s="133">
        <f t="shared" si="9"/>
        <v>184165</v>
      </c>
      <c r="H24" s="125">
        <f t="shared" si="1"/>
        <v>423.7</v>
      </c>
      <c r="I24" s="125">
        <f t="shared" si="2"/>
        <v>4819.2375000000002</v>
      </c>
      <c r="J24" s="126">
        <f t="shared" si="3"/>
        <v>5242.9375</v>
      </c>
      <c r="K24" s="126">
        <f t="shared" si="4"/>
        <v>436.91145833333331</v>
      </c>
      <c r="L24" s="123">
        <f t="shared" si="5"/>
        <v>50844</v>
      </c>
      <c r="M24" s="220">
        <f t="shared" si="6"/>
        <v>578308.5</v>
      </c>
      <c r="N24" s="221">
        <f t="shared" si="7"/>
        <v>629152.5</v>
      </c>
      <c r="O24" s="238">
        <f t="shared" si="8"/>
        <v>52429.375</v>
      </c>
    </row>
    <row r="25" spans="1:15" ht="20.100000000000001" customHeight="1" x14ac:dyDescent="0.25">
      <c r="A25" s="121">
        <v>361</v>
      </c>
      <c r="B25" s="121" t="s">
        <v>436</v>
      </c>
      <c r="C25" s="121" t="s">
        <v>420</v>
      </c>
      <c r="D25" s="121">
        <v>255</v>
      </c>
      <c r="E25" s="122">
        <v>5100</v>
      </c>
      <c r="F25" s="123">
        <v>65484</v>
      </c>
      <c r="G25" s="124">
        <f t="shared" si="9"/>
        <v>70584</v>
      </c>
      <c r="H25" s="125">
        <f t="shared" si="1"/>
        <v>242.25</v>
      </c>
      <c r="I25" s="125">
        <f t="shared" si="2"/>
        <v>1800.81</v>
      </c>
      <c r="J25" s="126">
        <f t="shared" si="3"/>
        <v>2043.06</v>
      </c>
      <c r="K25" s="126">
        <f t="shared" si="4"/>
        <v>170.255</v>
      </c>
      <c r="L25" s="123">
        <f t="shared" si="5"/>
        <v>29070</v>
      </c>
      <c r="M25" s="220">
        <f t="shared" si="6"/>
        <v>216097.19999999998</v>
      </c>
      <c r="N25" s="221">
        <f t="shared" si="7"/>
        <v>245167.19999999998</v>
      </c>
      <c r="O25" s="238">
        <f t="shared" si="8"/>
        <v>20430.599999999999</v>
      </c>
    </row>
    <row r="26" spans="1:15" ht="20.100000000000001" customHeight="1" x14ac:dyDescent="0.25">
      <c r="A26" s="130">
        <v>55</v>
      </c>
      <c r="B26" s="130" t="s">
        <v>430</v>
      </c>
      <c r="C26" s="130" t="s">
        <v>420</v>
      </c>
      <c r="D26" s="130">
        <v>585</v>
      </c>
      <c r="E26" s="131">
        <v>11700</v>
      </c>
      <c r="F26" s="132">
        <v>204493</v>
      </c>
      <c r="G26" s="133">
        <f t="shared" si="9"/>
        <v>216193</v>
      </c>
      <c r="H26" s="125">
        <f t="shared" si="1"/>
        <v>555.75</v>
      </c>
      <c r="I26" s="125">
        <f t="shared" si="2"/>
        <v>5623.5574999999999</v>
      </c>
      <c r="J26" s="126">
        <f t="shared" si="3"/>
        <v>6179.3074999999999</v>
      </c>
      <c r="K26" s="126">
        <f t="shared" si="4"/>
        <v>514.94229166666662</v>
      </c>
      <c r="L26" s="123">
        <f t="shared" si="5"/>
        <v>66690</v>
      </c>
      <c r="M26" s="220">
        <f t="shared" si="6"/>
        <v>674826.9</v>
      </c>
      <c r="N26" s="221">
        <f t="shared" si="7"/>
        <v>741516.9</v>
      </c>
      <c r="O26" s="238">
        <f t="shared" si="8"/>
        <v>61793.075000000004</v>
      </c>
    </row>
    <row r="27" spans="1:15" ht="20.100000000000001" customHeight="1" x14ac:dyDescent="0.25">
      <c r="A27" s="130">
        <v>60</v>
      </c>
      <c r="B27" s="130" t="s">
        <v>437</v>
      </c>
      <c r="C27" s="130" t="s">
        <v>420</v>
      </c>
      <c r="D27" s="130">
        <v>585</v>
      </c>
      <c r="E27" s="131">
        <v>11700</v>
      </c>
      <c r="F27" s="132">
        <v>109528</v>
      </c>
      <c r="G27" s="133">
        <f t="shared" si="9"/>
        <v>121228</v>
      </c>
      <c r="H27" s="125">
        <f t="shared" si="1"/>
        <v>555.75</v>
      </c>
      <c r="I27" s="125">
        <f t="shared" si="2"/>
        <v>3012.02</v>
      </c>
      <c r="J27" s="126">
        <f t="shared" si="3"/>
        <v>3567.77</v>
      </c>
      <c r="K27" s="126">
        <f t="shared" si="4"/>
        <v>297.31416666666667</v>
      </c>
      <c r="L27" s="123">
        <f t="shared" si="5"/>
        <v>66690</v>
      </c>
      <c r="M27" s="220">
        <f t="shared" si="6"/>
        <v>361442.4</v>
      </c>
      <c r="N27" s="221">
        <f t="shared" si="7"/>
        <v>428132.4</v>
      </c>
      <c r="O27" s="238">
        <f t="shared" si="8"/>
        <v>35677.700000000004</v>
      </c>
    </row>
    <row r="28" spans="1:15" ht="20.100000000000001" customHeight="1" x14ac:dyDescent="0.25">
      <c r="A28" s="121">
        <v>362</v>
      </c>
      <c r="B28" s="121" t="s">
        <v>438</v>
      </c>
      <c r="C28" s="121" t="s">
        <v>439</v>
      </c>
      <c r="D28" s="121">
        <v>260</v>
      </c>
      <c r="E28" s="122">
        <v>10400</v>
      </c>
      <c r="F28" s="123">
        <v>171050</v>
      </c>
      <c r="G28" s="124">
        <f t="shared" si="9"/>
        <v>181450</v>
      </c>
      <c r="H28" s="125">
        <f t="shared" si="1"/>
        <v>494</v>
      </c>
      <c r="I28" s="125">
        <f t="shared" si="2"/>
        <v>4703.875</v>
      </c>
      <c r="J28" s="126">
        <f t="shared" si="3"/>
        <v>5197.875</v>
      </c>
      <c r="K28" s="126">
        <f t="shared" si="4"/>
        <v>433.15625</v>
      </c>
      <c r="L28" s="123">
        <f t="shared" si="5"/>
        <v>59280</v>
      </c>
      <c r="M28" s="220">
        <f t="shared" si="6"/>
        <v>564465</v>
      </c>
      <c r="N28" s="221">
        <f t="shared" si="7"/>
        <v>623745</v>
      </c>
      <c r="O28" s="238">
        <f t="shared" si="8"/>
        <v>51978.75</v>
      </c>
    </row>
    <row r="29" spans="1:15" ht="20.100000000000001" customHeight="1" x14ac:dyDescent="0.25">
      <c r="A29" s="121">
        <v>363</v>
      </c>
      <c r="B29" s="121" t="s">
        <v>438</v>
      </c>
      <c r="C29" s="121" t="s">
        <v>426</v>
      </c>
      <c r="D29" s="121">
        <v>260</v>
      </c>
      <c r="E29" s="122">
        <v>10400</v>
      </c>
      <c r="F29" s="123">
        <v>171050</v>
      </c>
      <c r="G29" s="124">
        <f t="shared" si="9"/>
        <v>181450</v>
      </c>
      <c r="H29" s="125">
        <f t="shared" si="1"/>
        <v>494</v>
      </c>
      <c r="I29" s="125">
        <f t="shared" si="2"/>
        <v>4703.875</v>
      </c>
      <c r="J29" s="126">
        <f t="shared" si="3"/>
        <v>5197.875</v>
      </c>
      <c r="K29" s="126">
        <f t="shared" si="4"/>
        <v>433.15625</v>
      </c>
      <c r="L29" s="123">
        <f t="shared" si="5"/>
        <v>59280</v>
      </c>
      <c r="M29" s="220">
        <f t="shared" si="6"/>
        <v>564465</v>
      </c>
      <c r="N29" s="221">
        <f t="shared" si="7"/>
        <v>623745</v>
      </c>
      <c r="O29" s="238">
        <f t="shared" si="8"/>
        <v>51978.75</v>
      </c>
    </row>
    <row r="30" spans="1:15" ht="20.100000000000001" customHeight="1" x14ac:dyDescent="0.25">
      <c r="A30" s="130"/>
      <c r="B30" s="130" t="s">
        <v>440</v>
      </c>
      <c r="C30" s="130" t="s">
        <v>426</v>
      </c>
      <c r="D30" s="130">
        <v>260</v>
      </c>
      <c r="E30" s="131">
        <v>10400</v>
      </c>
      <c r="F30" s="132">
        <v>171050</v>
      </c>
      <c r="G30" s="133">
        <f t="shared" si="9"/>
        <v>181450</v>
      </c>
      <c r="H30" s="125">
        <f t="shared" si="1"/>
        <v>494</v>
      </c>
      <c r="I30" s="125">
        <f t="shared" si="2"/>
        <v>4703.875</v>
      </c>
      <c r="J30" s="126">
        <f t="shared" si="3"/>
        <v>5197.875</v>
      </c>
      <c r="K30" s="126">
        <f t="shared" si="4"/>
        <v>433.15625</v>
      </c>
      <c r="L30" s="123">
        <f t="shared" si="5"/>
        <v>59280</v>
      </c>
      <c r="M30" s="220">
        <f t="shared" si="6"/>
        <v>564465</v>
      </c>
      <c r="N30" s="221">
        <f t="shared" si="7"/>
        <v>623745</v>
      </c>
      <c r="O30" s="238">
        <f t="shared" si="8"/>
        <v>51978.75</v>
      </c>
    </row>
    <row r="31" spans="1:15" ht="20.100000000000001" customHeight="1" x14ac:dyDescent="0.25">
      <c r="A31" s="121">
        <v>364</v>
      </c>
      <c r="B31" s="121" t="s">
        <v>441</v>
      </c>
      <c r="C31" s="121" t="s">
        <v>420</v>
      </c>
      <c r="D31" s="121">
        <v>260</v>
      </c>
      <c r="E31" s="122">
        <v>5200</v>
      </c>
      <c r="F31" s="123">
        <v>79920</v>
      </c>
      <c r="G31" s="124">
        <f t="shared" si="9"/>
        <v>85120</v>
      </c>
      <c r="H31" s="125">
        <f t="shared" si="1"/>
        <v>247</v>
      </c>
      <c r="I31" s="125">
        <f t="shared" si="2"/>
        <v>2197.8000000000002</v>
      </c>
      <c r="J31" s="126">
        <f t="shared" si="3"/>
        <v>2444.8000000000002</v>
      </c>
      <c r="K31" s="126">
        <f t="shared" si="4"/>
        <v>203.73333333333335</v>
      </c>
      <c r="L31" s="123">
        <f t="shared" si="5"/>
        <v>29640</v>
      </c>
      <c r="M31" s="220">
        <f t="shared" si="6"/>
        <v>263736</v>
      </c>
      <c r="N31" s="221">
        <f t="shared" si="7"/>
        <v>293376</v>
      </c>
      <c r="O31" s="238">
        <f t="shared" si="8"/>
        <v>24448</v>
      </c>
    </row>
    <row r="32" spans="1:15" ht="20.100000000000001" customHeight="1" thickBot="1" x14ac:dyDescent="0.3">
      <c r="A32" s="135"/>
      <c r="B32" s="136" t="s">
        <v>415</v>
      </c>
      <c r="C32" s="136"/>
      <c r="D32" s="136"/>
      <c r="E32" s="137"/>
      <c r="F32" s="138"/>
      <c r="G32" s="139"/>
      <c r="H32" s="140">
        <f t="shared" ref="H32:O32" si="10">SUM(H11:H31)</f>
        <v>15163.425000000001</v>
      </c>
      <c r="I32" s="140">
        <f t="shared" si="10"/>
        <v>197606.29349999997</v>
      </c>
      <c r="J32" s="140">
        <f t="shared" si="10"/>
        <v>212769.71849999999</v>
      </c>
      <c r="K32" s="140">
        <f t="shared" si="10"/>
        <v>17730.809874999995</v>
      </c>
      <c r="L32" s="140">
        <f t="shared" si="10"/>
        <v>1819611</v>
      </c>
      <c r="M32" s="140">
        <f t="shared" si="10"/>
        <v>23712755.219999995</v>
      </c>
      <c r="N32" s="140">
        <f t="shared" si="10"/>
        <v>25532366.219999991</v>
      </c>
      <c r="O32" s="239">
        <f t="shared" si="10"/>
        <v>2127697.1850000005</v>
      </c>
    </row>
    <row r="33" spans="1:17" ht="20.100000000000001" customHeight="1" thickTop="1" x14ac:dyDescent="0.25">
      <c r="A33" s="141"/>
      <c r="B33" s="142"/>
      <c r="C33" s="142"/>
      <c r="D33" s="142"/>
      <c r="E33" s="143"/>
      <c r="F33" s="144"/>
      <c r="G33" s="145"/>
      <c r="H33" s="146"/>
      <c r="I33" s="146"/>
      <c r="J33" s="147"/>
      <c r="K33" s="147"/>
      <c r="L33" s="144"/>
      <c r="M33" s="222"/>
      <c r="N33" s="222"/>
      <c r="O33" s="240"/>
    </row>
    <row r="34" spans="1:17" ht="20.100000000000001" customHeight="1" x14ac:dyDescent="0.25">
      <c r="A34" s="129"/>
      <c r="B34" s="114" t="s">
        <v>442</v>
      </c>
      <c r="C34" s="121"/>
      <c r="D34" s="121"/>
      <c r="E34" s="122"/>
      <c r="F34" s="123"/>
      <c r="G34" s="124"/>
      <c r="H34" s="118">
        <v>4.7500000000000001E-2</v>
      </c>
      <c r="I34" s="119">
        <v>2.75E-2</v>
      </c>
      <c r="J34" s="126"/>
      <c r="K34" s="126"/>
      <c r="L34" s="123"/>
      <c r="M34" s="219"/>
      <c r="N34" s="219"/>
      <c r="O34" s="237"/>
    </row>
    <row r="35" spans="1:17" ht="20.100000000000001" customHeight="1" x14ac:dyDescent="0.25">
      <c r="A35" s="121">
        <v>59</v>
      </c>
      <c r="B35" s="121" t="s">
        <v>443</v>
      </c>
      <c r="C35" s="121" t="s">
        <v>420</v>
      </c>
      <c r="D35" s="121">
        <v>1170</v>
      </c>
      <c r="E35" s="122">
        <v>23400</v>
      </c>
      <c r="F35" s="123">
        <v>351624</v>
      </c>
      <c r="G35" s="124">
        <f t="shared" ref="G35:G40" si="11">+E35+F35</f>
        <v>375024</v>
      </c>
      <c r="H35" s="125">
        <f t="shared" ref="H35:H40" si="12">+E35*0.0475</f>
        <v>1111.5</v>
      </c>
      <c r="I35" s="125">
        <f t="shared" ref="I35:I40" si="13">+F35*0.0275</f>
        <v>9669.66</v>
      </c>
      <c r="J35" s="126">
        <f t="shared" ref="J35:J40" si="14">+H35+I35</f>
        <v>10781.16</v>
      </c>
      <c r="K35" s="126">
        <f t="shared" ref="K35:K41" si="15">+J35/12</f>
        <v>898.43</v>
      </c>
      <c r="L35" s="123">
        <f t="shared" ref="L35:L40" si="16">+H35*120</f>
        <v>133380</v>
      </c>
      <c r="M35" s="220">
        <f t="shared" ref="M35:M40" si="17">+I35*120</f>
        <v>1160359.2</v>
      </c>
      <c r="N35" s="221">
        <f t="shared" ref="N35:N40" si="18">SUM(L35:M35)</f>
        <v>1293739.2</v>
      </c>
      <c r="O35" s="238">
        <f t="shared" ref="O35:O40" si="19">+N35/12</f>
        <v>107811.59999999999</v>
      </c>
    </row>
    <row r="36" spans="1:17" ht="20.100000000000001" customHeight="1" x14ac:dyDescent="0.25">
      <c r="A36" s="121">
        <v>62</v>
      </c>
      <c r="B36" s="121" t="s">
        <v>444</v>
      </c>
      <c r="C36" s="121" t="s">
        <v>420</v>
      </c>
      <c r="D36" s="121">
        <v>585</v>
      </c>
      <c r="E36" s="122">
        <v>11700</v>
      </c>
      <c r="F36" s="123">
        <v>330477</v>
      </c>
      <c r="G36" s="124">
        <f t="shared" si="11"/>
        <v>342177</v>
      </c>
      <c r="H36" s="125">
        <f t="shared" si="12"/>
        <v>555.75</v>
      </c>
      <c r="I36" s="125">
        <f t="shared" si="13"/>
        <v>9088.1175000000003</v>
      </c>
      <c r="J36" s="126">
        <f t="shared" si="14"/>
        <v>9643.8675000000003</v>
      </c>
      <c r="K36" s="126">
        <f t="shared" si="15"/>
        <v>803.65562499999999</v>
      </c>
      <c r="L36" s="123">
        <f t="shared" si="16"/>
        <v>66690</v>
      </c>
      <c r="M36" s="220">
        <f t="shared" si="17"/>
        <v>1090574.1000000001</v>
      </c>
      <c r="N36" s="221">
        <f t="shared" si="18"/>
        <v>1157264.1000000001</v>
      </c>
      <c r="O36" s="238">
        <f t="shared" si="19"/>
        <v>96438.675000000003</v>
      </c>
    </row>
    <row r="37" spans="1:17" ht="20.100000000000001" customHeight="1" x14ac:dyDescent="0.25">
      <c r="A37" s="121">
        <v>358</v>
      </c>
      <c r="B37" s="121" t="s">
        <v>445</v>
      </c>
      <c r="C37" s="121" t="s">
        <v>420</v>
      </c>
      <c r="D37" s="121">
        <v>304</v>
      </c>
      <c r="E37" s="122">
        <v>6080</v>
      </c>
      <c r="F37" s="123">
        <v>196802</v>
      </c>
      <c r="G37" s="124">
        <f t="shared" si="11"/>
        <v>202882</v>
      </c>
      <c r="H37" s="125">
        <f t="shared" si="12"/>
        <v>288.8</v>
      </c>
      <c r="I37" s="125">
        <f t="shared" si="13"/>
        <v>5412.0550000000003</v>
      </c>
      <c r="J37" s="126">
        <f t="shared" si="14"/>
        <v>5700.8550000000005</v>
      </c>
      <c r="K37" s="126">
        <f t="shared" si="15"/>
        <v>475.07125000000002</v>
      </c>
      <c r="L37" s="123">
        <f t="shared" si="16"/>
        <v>34656</v>
      </c>
      <c r="M37" s="220">
        <f t="shared" si="17"/>
        <v>649446.60000000009</v>
      </c>
      <c r="N37" s="221">
        <f t="shared" si="18"/>
        <v>684102.60000000009</v>
      </c>
      <c r="O37" s="238">
        <f t="shared" si="19"/>
        <v>57008.55000000001</v>
      </c>
    </row>
    <row r="38" spans="1:17" ht="20.100000000000001" customHeight="1" x14ac:dyDescent="0.25">
      <c r="A38" s="130">
        <v>56</v>
      </c>
      <c r="B38" s="130" t="s">
        <v>446</v>
      </c>
      <c r="C38" s="130" t="s">
        <v>420</v>
      </c>
      <c r="D38" s="130">
        <v>585</v>
      </c>
      <c r="E38" s="131">
        <v>11700</v>
      </c>
      <c r="F38" s="132">
        <v>306504</v>
      </c>
      <c r="G38" s="124">
        <f t="shared" si="11"/>
        <v>318204</v>
      </c>
      <c r="H38" s="125">
        <f t="shared" si="12"/>
        <v>555.75</v>
      </c>
      <c r="I38" s="125">
        <f t="shared" si="13"/>
        <v>8428.86</v>
      </c>
      <c r="J38" s="126">
        <f t="shared" si="14"/>
        <v>8984.61</v>
      </c>
      <c r="K38" s="126">
        <f t="shared" si="15"/>
        <v>748.71750000000009</v>
      </c>
      <c r="L38" s="123">
        <f t="shared" si="16"/>
        <v>66690</v>
      </c>
      <c r="M38" s="220">
        <f t="shared" si="17"/>
        <v>1011463.2000000001</v>
      </c>
      <c r="N38" s="221">
        <f t="shared" si="18"/>
        <v>1078153.2000000002</v>
      </c>
      <c r="O38" s="238">
        <f t="shared" si="19"/>
        <v>89846.10000000002</v>
      </c>
    </row>
    <row r="39" spans="1:17" ht="20.100000000000001" customHeight="1" x14ac:dyDescent="0.25">
      <c r="A39" s="130">
        <v>57</v>
      </c>
      <c r="B39" s="130" t="s">
        <v>446</v>
      </c>
      <c r="C39" s="130" t="s">
        <v>420</v>
      </c>
      <c r="D39" s="130">
        <v>585</v>
      </c>
      <c r="E39" s="131">
        <v>11700</v>
      </c>
      <c r="F39" s="132">
        <v>306504</v>
      </c>
      <c r="G39" s="124">
        <f t="shared" si="11"/>
        <v>318204</v>
      </c>
      <c r="H39" s="125">
        <f t="shared" si="12"/>
        <v>555.75</v>
      </c>
      <c r="I39" s="125">
        <f t="shared" si="13"/>
        <v>8428.86</v>
      </c>
      <c r="J39" s="126">
        <f t="shared" si="14"/>
        <v>8984.61</v>
      </c>
      <c r="K39" s="126">
        <f t="shared" si="15"/>
        <v>748.71750000000009</v>
      </c>
      <c r="L39" s="123">
        <f t="shared" si="16"/>
        <v>66690</v>
      </c>
      <c r="M39" s="220">
        <f t="shared" si="17"/>
        <v>1011463.2000000001</v>
      </c>
      <c r="N39" s="221">
        <f t="shared" si="18"/>
        <v>1078153.2000000002</v>
      </c>
      <c r="O39" s="238">
        <f t="shared" si="19"/>
        <v>89846.10000000002</v>
      </c>
    </row>
    <row r="40" spans="1:17" ht="20.100000000000001" customHeight="1" x14ac:dyDescent="0.25">
      <c r="A40" s="121">
        <v>58</v>
      </c>
      <c r="B40" s="121" t="s">
        <v>446</v>
      </c>
      <c r="C40" s="121" t="s">
        <v>420</v>
      </c>
      <c r="D40" s="121">
        <v>585</v>
      </c>
      <c r="E40" s="122">
        <v>11700</v>
      </c>
      <c r="F40" s="123">
        <v>351624</v>
      </c>
      <c r="G40" s="124">
        <f t="shared" si="11"/>
        <v>363324</v>
      </c>
      <c r="H40" s="125">
        <f t="shared" si="12"/>
        <v>555.75</v>
      </c>
      <c r="I40" s="125">
        <f t="shared" si="13"/>
        <v>9669.66</v>
      </c>
      <c r="J40" s="126">
        <f t="shared" si="14"/>
        <v>10225.41</v>
      </c>
      <c r="K40" s="126">
        <f t="shared" si="15"/>
        <v>852.11749999999995</v>
      </c>
      <c r="L40" s="123">
        <f t="shared" si="16"/>
        <v>66690</v>
      </c>
      <c r="M40" s="220">
        <f t="shared" si="17"/>
        <v>1160359.2</v>
      </c>
      <c r="N40" s="221">
        <f t="shared" si="18"/>
        <v>1227049.2</v>
      </c>
      <c r="O40" s="238">
        <f t="shared" si="19"/>
        <v>102254.09999999999</v>
      </c>
    </row>
    <row r="41" spans="1:17" ht="20.100000000000001" customHeight="1" thickBot="1" x14ac:dyDescent="0.3">
      <c r="A41" s="121"/>
      <c r="B41" s="136" t="s">
        <v>415</v>
      </c>
      <c r="C41" s="136"/>
      <c r="D41" s="136"/>
      <c r="E41" s="137"/>
      <c r="F41" s="138"/>
      <c r="G41" s="139"/>
      <c r="H41" s="138">
        <f t="shared" ref="H41:I41" si="20">SUM(H35:H40)</f>
        <v>3623.3</v>
      </c>
      <c r="I41" s="138">
        <f t="shared" si="20"/>
        <v>50697.212500000009</v>
      </c>
      <c r="J41" s="148">
        <f>SUM(J35:J40)</f>
        <v>54320.512499999997</v>
      </c>
      <c r="K41" s="148">
        <f t="shared" si="15"/>
        <v>4526.7093749999995</v>
      </c>
      <c r="L41" s="148">
        <f>SUM(L35:L40)</f>
        <v>434796</v>
      </c>
      <c r="M41" s="148">
        <f>SUM(M35:M40)</f>
        <v>6083665.5</v>
      </c>
      <c r="N41" s="148">
        <f>SUM(N35:N40)</f>
        <v>6518461.5</v>
      </c>
      <c r="O41" s="149">
        <f>SUM(O35:O40)</f>
        <v>543205.12500000012</v>
      </c>
      <c r="Q41" s="233"/>
    </row>
    <row r="42" spans="1:17" ht="20.100000000000001" customHeight="1" thickTop="1" x14ac:dyDescent="0.25">
      <c r="A42" s="121"/>
      <c r="B42" s="142"/>
      <c r="C42" s="142"/>
      <c r="D42" s="142"/>
      <c r="E42" s="143"/>
      <c r="F42" s="144"/>
      <c r="G42" s="145"/>
      <c r="H42" s="144"/>
      <c r="I42" s="144"/>
      <c r="J42" s="147"/>
      <c r="K42" s="147"/>
      <c r="L42" s="144"/>
      <c r="M42" s="222"/>
      <c r="N42" s="222"/>
      <c r="O42" s="240"/>
    </row>
    <row r="43" spans="1:17" ht="20.100000000000001" customHeight="1" x14ac:dyDescent="0.25">
      <c r="A43" s="127" t="s">
        <v>95</v>
      </c>
      <c r="B43" s="121"/>
      <c r="C43" s="121"/>
      <c r="D43" s="121"/>
      <c r="E43" s="122"/>
      <c r="F43" s="123"/>
      <c r="G43" s="124"/>
      <c r="H43" s="118">
        <v>0.02</v>
      </c>
      <c r="I43" s="119">
        <v>0.01</v>
      </c>
      <c r="J43" s="126"/>
      <c r="K43" s="126"/>
      <c r="L43" s="123"/>
      <c r="M43" s="219"/>
      <c r="N43" s="219"/>
      <c r="O43" s="237"/>
    </row>
    <row r="44" spans="1:17" ht="20.100000000000001" customHeight="1" x14ac:dyDescent="0.25">
      <c r="A44" s="121">
        <v>54</v>
      </c>
      <c r="B44" s="127" t="s">
        <v>447</v>
      </c>
      <c r="C44" s="121" t="s">
        <v>420</v>
      </c>
      <c r="D44" s="121">
        <v>4672</v>
      </c>
      <c r="E44" s="122">
        <v>93440</v>
      </c>
      <c r="F44" s="123">
        <v>437143</v>
      </c>
      <c r="G44" s="124">
        <f>+E44+F44</f>
        <v>530583</v>
      </c>
      <c r="H44" s="123">
        <f>+E44*0.02</f>
        <v>1868.8</v>
      </c>
      <c r="I44" s="123">
        <f>+F44*0.01</f>
        <v>4371.43</v>
      </c>
      <c r="J44" s="126">
        <f t="shared" ref="J44" si="21">+H44+I44</f>
        <v>6240.2300000000005</v>
      </c>
      <c r="K44" s="126">
        <f t="shared" ref="K44:K45" si="22">+J44/12</f>
        <v>520.01916666666671</v>
      </c>
      <c r="L44" s="123">
        <f t="shared" ref="L44" si="23">+H44*120</f>
        <v>224256</v>
      </c>
      <c r="M44" s="220">
        <f t="shared" ref="M44" si="24">+I44*120</f>
        <v>524571.60000000009</v>
      </c>
      <c r="N44" s="221">
        <f t="shared" ref="N44" si="25">SUM(L44:M44)</f>
        <v>748827.60000000009</v>
      </c>
      <c r="O44" s="238">
        <f t="shared" ref="O44:O45" si="26">+N44/12</f>
        <v>62402.30000000001</v>
      </c>
    </row>
    <row r="45" spans="1:17" ht="20.100000000000001" customHeight="1" x14ac:dyDescent="0.25">
      <c r="A45" s="121">
        <v>377</v>
      </c>
      <c r="B45" s="121" t="s">
        <v>448</v>
      </c>
      <c r="C45" s="121" t="s">
        <v>420</v>
      </c>
      <c r="D45" s="121">
        <v>2280</v>
      </c>
      <c r="E45" s="122">
        <v>45600</v>
      </c>
      <c r="F45" s="123">
        <v>232209</v>
      </c>
      <c r="G45" s="124">
        <f>+E45+F45</f>
        <v>277809</v>
      </c>
      <c r="H45" s="123">
        <f>+E45*0.02</f>
        <v>912</v>
      </c>
      <c r="I45" s="123">
        <f>+F45*0.01</f>
        <v>2322.09</v>
      </c>
      <c r="J45" s="126">
        <f t="shared" ref="J45" si="27">+H45+I45</f>
        <v>3234.09</v>
      </c>
      <c r="K45" s="126">
        <f t="shared" si="22"/>
        <v>269.50749999999999</v>
      </c>
      <c r="L45" s="123">
        <f t="shared" ref="L45" si="28">+H45*120</f>
        <v>109440</v>
      </c>
      <c r="M45" s="220">
        <f t="shared" ref="M45" si="29">+I45*120</f>
        <v>278650.80000000005</v>
      </c>
      <c r="N45" s="221">
        <f t="shared" ref="N45" si="30">SUM(L45:M45)</f>
        <v>388090.80000000005</v>
      </c>
      <c r="O45" s="238">
        <f t="shared" si="26"/>
        <v>32340.900000000005</v>
      </c>
    </row>
    <row r="46" spans="1:17" ht="20.100000000000001" customHeight="1" thickBot="1" x14ac:dyDescent="0.3">
      <c r="A46" s="121"/>
      <c r="B46" s="136"/>
      <c r="C46" s="136"/>
      <c r="D46" s="136"/>
      <c r="E46" s="137"/>
      <c r="F46" s="138"/>
      <c r="G46" s="139"/>
      <c r="H46" s="148">
        <f>SUM(H44:H45)</f>
        <v>2780.8</v>
      </c>
      <c r="I46" s="148">
        <f>SUM(I44:I45)</f>
        <v>6693.52</v>
      </c>
      <c r="J46" s="148">
        <f>SUM(J44:J45)</f>
        <v>9474.32</v>
      </c>
      <c r="K46" s="148">
        <f t="shared" ref="K46:O46" si="31">SUM(K44:K45)</f>
        <v>789.52666666666664</v>
      </c>
      <c r="L46" s="148">
        <f t="shared" si="31"/>
        <v>333696</v>
      </c>
      <c r="M46" s="148">
        <f t="shared" si="31"/>
        <v>803222.40000000014</v>
      </c>
      <c r="N46" s="148">
        <f t="shared" si="31"/>
        <v>1136918.4000000001</v>
      </c>
      <c r="O46" s="149">
        <f t="shared" si="31"/>
        <v>94743.200000000012</v>
      </c>
    </row>
    <row r="47" spans="1:17" ht="20.100000000000001" customHeight="1" thickTop="1" x14ac:dyDescent="0.25">
      <c r="A47" s="127" t="s">
        <v>449</v>
      </c>
      <c r="B47" s="151"/>
      <c r="C47" s="142"/>
      <c r="D47" s="142"/>
      <c r="E47" s="143"/>
      <c r="F47" s="144"/>
      <c r="G47" s="145"/>
      <c r="H47" s="152">
        <v>2.5000000000000001E-2</v>
      </c>
      <c r="I47" s="153">
        <v>0.02</v>
      </c>
      <c r="J47" s="147"/>
      <c r="K47" s="147"/>
      <c r="L47" s="144"/>
      <c r="M47" s="222"/>
      <c r="N47" s="222"/>
      <c r="O47" s="240"/>
    </row>
    <row r="48" spans="1:17" ht="20.100000000000001" customHeight="1" x14ac:dyDescent="0.25">
      <c r="A48" s="130">
        <v>350</v>
      </c>
      <c r="B48" s="130" t="s">
        <v>450</v>
      </c>
      <c r="C48" s="130" t="s">
        <v>420</v>
      </c>
      <c r="D48" s="130">
        <v>297</v>
      </c>
      <c r="E48" s="131">
        <v>5940</v>
      </c>
      <c r="F48" s="132">
        <v>384000</v>
      </c>
      <c r="G48" s="133">
        <f>+E48+F48</f>
        <v>389940</v>
      </c>
      <c r="H48" s="132">
        <f t="shared" ref="H48:H61" si="32">+E48*0.025</f>
        <v>148.5</v>
      </c>
      <c r="I48" s="132">
        <f t="shared" ref="I48:I61" si="33">+F48*0.02</f>
        <v>7680</v>
      </c>
      <c r="J48" s="126">
        <f t="shared" ref="J48:J61" si="34">+H48+I48</f>
        <v>7828.5</v>
      </c>
      <c r="K48" s="126">
        <f t="shared" ref="K48" si="35">+J48/12</f>
        <v>652.375</v>
      </c>
      <c r="L48" s="123">
        <f t="shared" ref="L48:L61" si="36">+H48*120</f>
        <v>17820</v>
      </c>
      <c r="M48" s="220">
        <f t="shared" ref="M48:M61" si="37">+I48*120</f>
        <v>921600</v>
      </c>
      <c r="N48" s="221">
        <f t="shared" ref="N48:N61" si="38">SUM(L48:M48)</f>
        <v>939420</v>
      </c>
      <c r="O48" s="238">
        <f t="shared" ref="O48:O61" si="39">+N48/12</f>
        <v>78285</v>
      </c>
    </row>
    <row r="49" spans="1:15" ht="20.100000000000001" customHeight="1" x14ac:dyDescent="0.25">
      <c r="A49" s="121">
        <v>368</v>
      </c>
      <c r="B49" s="121" t="s">
        <v>451</v>
      </c>
      <c r="C49" s="121" t="s">
        <v>420</v>
      </c>
      <c r="D49" s="121">
        <v>293</v>
      </c>
      <c r="E49" s="122">
        <v>11800</v>
      </c>
      <c r="F49" s="123">
        <v>119368</v>
      </c>
      <c r="G49" s="124">
        <f t="shared" ref="G49:G61" si="40">+E49+F49</f>
        <v>131168</v>
      </c>
      <c r="H49" s="123">
        <f t="shared" si="32"/>
        <v>295</v>
      </c>
      <c r="I49" s="123">
        <f t="shared" si="33"/>
        <v>2387.36</v>
      </c>
      <c r="J49" s="126">
        <f t="shared" si="34"/>
        <v>2682.36</v>
      </c>
      <c r="K49" s="126">
        <f t="shared" ref="K49" si="41">+J49/12</f>
        <v>223.53</v>
      </c>
      <c r="L49" s="123">
        <f t="shared" si="36"/>
        <v>35400</v>
      </c>
      <c r="M49" s="220">
        <f t="shared" si="37"/>
        <v>286483.20000000001</v>
      </c>
      <c r="N49" s="221">
        <f t="shared" si="38"/>
        <v>321883.2</v>
      </c>
      <c r="O49" s="238">
        <f t="shared" si="39"/>
        <v>26823.600000000002</v>
      </c>
    </row>
    <row r="50" spans="1:15" ht="20.100000000000001" customHeight="1" x14ac:dyDescent="0.25">
      <c r="A50" s="121">
        <v>369</v>
      </c>
      <c r="B50" s="121" t="s">
        <v>451</v>
      </c>
      <c r="C50" s="121" t="s">
        <v>420</v>
      </c>
      <c r="D50" s="121">
        <v>297</v>
      </c>
      <c r="E50" s="122">
        <v>11800</v>
      </c>
      <c r="F50" s="123">
        <v>119368</v>
      </c>
      <c r="G50" s="124">
        <f t="shared" si="40"/>
        <v>131168</v>
      </c>
      <c r="H50" s="123">
        <f t="shared" si="32"/>
        <v>295</v>
      </c>
      <c r="I50" s="123">
        <f t="shared" si="33"/>
        <v>2387.36</v>
      </c>
      <c r="J50" s="126">
        <f t="shared" si="34"/>
        <v>2682.36</v>
      </c>
      <c r="K50" s="126">
        <f t="shared" ref="K50" si="42">+J50/12</f>
        <v>223.53</v>
      </c>
      <c r="L50" s="123">
        <f t="shared" si="36"/>
        <v>35400</v>
      </c>
      <c r="M50" s="220">
        <f t="shared" si="37"/>
        <v>286483.20000000001</v>
      </c>
      <c r="N50" s="221">
        <f t="shared" si="38"/>
        <v>321883.2</v>
      </c>
      <c r="O50" s="238">
        <f t="shared" si="39"/>
        <v>26823.600000000002</v>
      </c>
    </row>
    <row r="51" spans="1:15" ht="20.100000000000001" customHeight="1" x14ac:dyDescent="0.25">
      <c r="A51" s="121">
        <v>370</v>
      </c>
      <c r="B51" s="121" t="s">
        <v>452</v>
      </c>
      <c r="C51" s="121" t="s">
        <v>420</v>
      </c>
      <c r="D51" s="121">
        <v>297</v>
      </c>
      <c r="E51" s="122">
        <v>11880</v>
      </c>
      <c r="F51" s="123">
        <v>99501</v>
      </c>
      <c r="G51" s="124">
        <f t="shared" si="40"/>
        <v>111381</v>
      </c>
      <c r="H51" s="123">
        <f t="shared" si="32"/>
        <v>297</v>
      </c>
      <c r="I51" s="123">
        <f t="shared" si="33"/>
        <v>1990.02</v>
      </c>
      <c r="J51" s="126">
        <f t="shared" si="34"/>
        <v>2287.02</v>
      </c>
      <c r="K51" s="126">
        <f t="shared" ref="K51" si="43">+J51/12</f>
        <v>190.58500000000001</v>
      </c>
      <c r="L51" s="123">
        <f t="shared" si="36"/>
        <v>35640</v>
      </c>
      <c r="M51" s="220">
        <f t="shared" si="37"/>
        <v>238802.4</v>
      </c>
      <c r="N51" s="221">
        <f t="shared" si="38"/>
        <v>274442.40000000002</v>
      </c>
      <c r="O51" s="238">
        <f t="shared" si="39"/>
        <v>22870.2</v>
      </c>
    </row>
    <row r="52" spans="1:15" ht="20.100000000000001" customHeight="1" x14ac:dyDescent="0.25">
      <c r="A52" s="121">
        <v>371</v>
      </c>
      <c r="B52" s="121" t="s">
        <v>452</v>
      </c>
      <c r="C52" s="121" t="s">
        <v>420</v>
      </c>
      <c r="D52" s="121">
        <v>297</v>
      </c>
      <c r="E52" s="122">
        <v>11880</v>
      </c>
      <c r="F52" s="123">
        <v>99501</v>
      </c>
      <c r="G52" s="124">
        <f t="shared" si="40"/>
        <v>111381</v>
      </c>
      <c r="H52" s="123">
        <f t="shared" si="32"/>
        <v>297</v>
      </c>
      <c r="I52" s="123">
        <f t="shared" si="33"/>
        <v>1990.02</v>
      </c>
      <c r="J52" s="126">
        <f t="shared" si="34"/>
        <v>2287.02</v>
      </c>
      <c r="K52" s="126">
        <f t="shared" ref="K52" si="44">+J52/12</f>
        <v>190.58500000000001</v>
      </c>
      <c r="L52" s="123">
        <f t="shared" si="36"/>
        <v>35640</v>
      </c>
      <c r="M52" s="220">
        <f t="shared" si="37"/>
        <v>238802.4</v>
      </c>
      <c r="N52" s="221">
        <f t="shared" si="38"/>
        <v>274442.40000000002</v>
      </c>
      <c r="O52" s="238">
        <f t="shared" si="39"/>
        <v>22870.2</v>
      </c>
    </row>
    <row r="53" spans="1:15" ht="20.100000000000001" customHeight="1" x14ac:dyDescent="0.25">
      <c r="A53" s="121">
        <v>372</v>
      </c>
      <c r="B53" s="121" t="s">
        <v>453</v>
      </c>
      <c r="C53" s="121" t="s">
        <v>420</v>
      </c>
      <c r="D53" s="121">
        <v>286</v>
      </c>
      <c r="E53" s="122">
        <v>5720</v>
      </c>
      <c r="F53" s="123">
        <v>107155</v>
      </c>
      <c r="G53" s="124">
        <f t="shared" si="40"/>
        <v>112875</v>
      </c>
      <c r="H53" s="123">
        <f t="shared" si="32"/>
        <v>143</v>
      </c>
      <c r="I53" s="123">
        <f t="shared" si="33"/>
        <v>2143.1</v>
      </c>
      <c r="J53" s="126">
        <f t="shared" si="34"/>
        <v>2286.1</v>
      </c>
      <c r="K53" s="126">
        <f t="shared" ref="K53" si="45">+J53/12</f>
        <v>190.50833333333333</v>
      </c>
      <c r="L53" s="123">
        <f t="shared" si="36"/>
        <v>17160</v>
      </c>
      <c r="M53" s="220">
        <f t="shared" si="37"/>
        <v>257172</v>
      </c>
      <c r="N53" s="221">
        <f t="shared" si="38"/>
        <v>274332</v>
      </c>
      <c r="O53" s="238">
        <f t="shared" si="39"/>
        <v>22861</v>
      </c>
    </row>
    <row r="54" spans="1:15" ht="20.100000000000001" customHeight="1" x14ac:dyDescent="0.25">
      <c r="A54" s="121">
        <v>373</v>
      </c>
      <c r="B54" s="121" t="s">
        <v>453</v>
      </c>
      <c r="C54" s="121" t="s">
        <v>420</v>
      </c>
      <c r="D54" s="121">
        <v>286</v>
      </c>
      <c r="E54" s="122">
        <v>5720</v>
      </c>
      <c r="F54" s="123">
        <v>97860</v>
      </c>
      <c r="G54" s="124">
        <f t="shared" si="40"/>
        <v>103580</v>
      </c>
      <c r="H54" s="123">
        <f t="shared" si="32"/>
        <v>143</v>
      </c>
      <c r="I54" s="123">
        <f t="shared" si="33"/>
        <v>1957.2</v>
      </c>
      <c r="J54" s="126">
        <f t="shared" si="34"/>
        <v>2100.1999999999998</v>
      </c>
      <c r="K54" s="126">
        <f t="shared" ref="K54" si="46">+J54/12</f>
        <v>175.01666666666665</v>
      </c>
      <c r="L54" s="123">
        <f t="shared" si="36"/>
        <v>17160</v>
      </c>
      <c r="M54" s="220">
        <f t="shared" si="37"/>
        <v>234864</v>
      </c>
      <c r="N54" s="221">
        <f t="shared" si="38"/>
        <v>252024</v>
      </c>
      <c r="O54" s="238">
        <f t="shared" si="39"/>
        <v>21002</v>
      </c>
    </row>
    <row r="55" spans="1:15" ht="20.100000000000001" customHeight="1" x14ac:dyDescent="0.25">
      <c r="A55" s="121">
        <v>374</v>
      </c>
      <c r="B55" s="121" t="s">
        <v>434</v>
      </c>
      <c r="C55" s="121" t="s">
        <v>420</v>
      </c>
      <c r="D55" s="121">
        <v>297</v>
      </c>
      <c r="E55" s="122">
        <v>5940</v>
      </c>
      <c r="F55" s="123">
        <v>120056</v>
      </c>
      <c r="G55" s="124">
        <f t="shared" si="40"/>
        <v>125996</v>
      </c>
      <c r="H55" s="123">
        <f t="shared" si="32"/>
        <v>148.5</v>
      </c>
      <c r="I55" s="123">
        <f t="shared" si="33"/>
        <v>2401.12</v>
      </c>
      <c r="J55" s="126">
        <f t="shared" si="34"/>
        <v>2549.62</v>
      </c>
      <c r="K55" s="126">
        <f t="shared" ref="K55" si="47">+J55/12</f>
        <v>212.46833333333333</v>
      </c>
      <c r="L55" s="123">
        <f t="shared" si="36"/>
        <v>17820</v>
      </c>
      <c r="M55" s="220">
        <f t="shared" si="37"/>
        <v>288134.39999999997</v>
      </c>
      <c r="N55" s="221">
        <f t="shared" si="38"/>
        <v>305954.39999999997</v>
      </c>
      <c r="O55" s="238">
        <f t="shared" si="39"/>
        <v>25496.199999999997</v>
      </c>
    </row>
    <row r="56" spans="1:15" ht="20.100000000000001" customHeight="1" x14ac:dyDescent="0.25">
      <c r="A56" s="121">
        <v>375</v>
      </c>
      <c r="B56" s="121" t="s">
        <v>454</v>
      </c>
      <c r="C56" s="121" t="s">
        <v>420</v>
      </c>
      <c r="D56" s="121">
        <v>297</v>
      </c>
      <c r="E56" s="122">
        <v>5940</v>
      </c>
      <c r="F56" s="123">
        <v>77396</v>
      </c>
      <c r="G56" s="124">
        <f t="shared" si="40"/>
        <v>83336</v>
      </c>
      <c r="H56" s="123">
        <f t="shared" si="32"/>
        <v>148.5</v>
      </c>
      <c r="I56" s="123">
        <f t="shared" si="33"/>
        <v>1547.92</v>
      </c>
      <c r="J56" s="126">
        <f t="shared" si="34"/>
        <v>1696.42</v>
      </c>
      <c r="K56" s="126">
        <f t="shared" ref="K56" si="48">+J56/12</f>
        <v>141.36833333333334</v>
      </c>
      <c r="L56" s="123">
        <f t="shared" si="36"/>
        <v>17820</v>
      </c>
      <c r="M56" s="220">
        <f t="shared" si="37"/>
        <v>185750.40000000002</v>
      </c>
      <c r="N56" s="221">
        <f t="shared" si="38"/>
        <v>203570.40000000002</v>
      </c>
      <c r="O56" s="238">
        <f t="shared" si="39"/>
        <v>16964.2</v>
      </c>
    </row>
    <row r="57" spans="1:15" ht="20.100000000000001" customHeight="1" x14ac:dyDescent="0.25">
      <c r="A57" s="130">
        <v>376</v>
      </c>
      <c r="B57" s="130" t="s">
        <v>455</v>
      </c>
      <c r="C57" s="130" t="s">
        <v>420</v>
      </c>
      <c r="D57" s="130">
        <v>297</v>
      </c>
      <c r="E57" s="131">
        <v>5940</v>
      </c>
      <c r="F57" s="132">
        <v>223150</v>
      </c>
      <c r="G57" s="133">
        <f t="shared" si="40"/>
        <v>229090</v>
      </c>
      <c r="H57" s="132">
        <f t="shared" si="32"/>
        <v>148.5</v>
      </c>
      <c r="I57" s="132">
        <f t="shared" si="33"/>
        <v>4463</v>
      </c>
      <c r="J57" s="126">
        <f t="shared" si="34"/>
        <v>4611.5</v>
      </c>
      <c r="K57" s="126">
        <f t="shared" ref="K57" si="49">+J57/12</f>
        <v>384.29166666666669</v>
      </c>
      <c r="L57" s="123">
        <f t="shared" si="36"/>
        <v>17820</v>
      </c>
      <c r="M57" s="220">
        <f t="shared" si="37"/>
        <v>535560</v>
      </c>
      <c r="N57" s="221">
        <f t="shared" si="38"/>
        <v>553380</v>
      </c>
      <c r="O57" s="238">
        <f t="shared" si="39"/>
        <v>46115</v>
      </c>
    </row>
    <row r="58" spans="1:15" ht="20.100000000000001" customHeight="1" x14ac:dyDescent="0.25">
      <c r="A58" s="121">
        <v>545</v>
      </c>
      <c r="B58" s="121" t="s">
        <v>456</v>
      </c>
      <c r="C58" s="121" t="s">
        <v>439</v>
      </c>
      <c r="D58" s="121">
        <v>14649</v>
      </c>
      <c r="E58" s="122">
        <f>+D58*10</f>
        <v>146490</v>
      </c>
      <c r="F58" s="123">
        <v>0</v>
      </c>
      <c r="G58" s="124">
        <f t="shared" si="40"/>
        <v>146490</v>
      </c>
      <c r="H58" s="123">
        <f t="shared" si="32"/>
        <v>3662.25</v>
      </c>
      <c r="I58" s="123">
        <f t="shared" si="33"/>
        <v>0</v>
      </c>
      <c r="J58" s="126">
        <f t="shared" si="34"/>
        <v>3662.25</v>
      </c>
      <c r="K58" s="126">
        <f t="shared" ref="K58" si="50">+J58/12</f>
        <v>305.1875</v>
      </c>
      <c r="L58" s="123">
        <f t="shared" si="36"/>
        <v>439470</v>
      </c>
      <c r="M58" s="220">
        <f t="shared" si="37"/>
        <v>0</v>
      </c>
      <c r="N58" s="221">
        <f t="shared" si="38"/>
        <v>439470</v>
      </c>
      <c r="O58" s="238">
        <f t="shared" si="39"/>
        <v>36622.5</v>
      </c>
    </row>
    <row r="59" spans="1:15" ht="20.100000000000001" customHeight="1" x14ac:dyDescent="0.25">
      <c r="A59" s="121">
        <v>615</v>
      </c>
      <c r="B59" s="121" t="s">
        <v>457</v>
      </c>
      <c r="C59" s="121" t="s">
        <v>420</v>
      </c>
      <c r="D59" s="121">
        <v>1072</v>
      </c>
      <c r="E59" s="122">
        <v>9550</v>
      </c>
      <c r="F59" s="123">
        <v>0</v>
      </c>
      <c r="G59" s="124">
        <f t="shared" si="40"/>
        <v>9550</v>
      </c>
      <c r="H59" s="123">
        <f t="shared" si="32"/>
        <v>238.75</v>
      </c>
      <c r="I59" s="123">
        <f t="shared" si="33"/>
        <v>0</v>
      </c>
      <c r="J59" s="126">
        <f t="shared" si="34"/>
        <v>238.75</v>
      </c>
      <c r="K59" s="126">
        <f t="shared" ref="K59" si="51">+J59/12</f>
        <v>19.895833333333332</v>
      </c>
      <c r="L59" s="123">
        <f t="shared" si="36"/>
        <v>28650</v>
      </c>
      <c r="M59" s="220">
        <f t="shared" si="37"/>
        <v>0</v>
      </c>
      <c r="N59" s="221">
        <f t="shared" si="38"/>
        <v>28650</v>
      </c>
      <c r="O59" s="238">
        <f t="shared" si="39"/>
        <v>2387.5</v>
      </c>
    </row>
    <row r="60" spans="1:15" ht="20.100000000000001" customHeight="1" x14ac:dyDescent="0.25">
      <c r="A60" s="154">
        <v>626</v>
      </c>
      <c r="B60" s="154" t="s">
        <v>458</v>
      </c>
      <c r="C60" s="154" t="s">
        <v>420</v>
      </c>
      <c r="D60" s="154">
        <v>561</v>
      </c>
      <c r="E60" s="155">
        <v>5610</v>
      </c>
      <c r="F60" s="134">
        <v>380030.4</v>
      </c>
      <c r="G60" s="156">
        <f t="shared" si="40"/>
        <v>385640.4</v>
      </c>
      <c r="H60" s="134">
        <f t="shared" si="32"/>
        <v>140.25</v>
      </c>
      <c r="I60" s="134">
        <f t="shared" si="33"/>
        <v>7600.6080000000002</v>
      </c>
      <c r="J60" s="126">
        <f t="shared" si="34"/>
        <v>7740.8580000000002</v>
      </c>
      <c r="K60" s="126">
        <f t="shared" ref="K60" si="52">+J60/12</f>
        <v>645.07150000000001</v>
      </c>
      <c r="L60" s="123">
        <f t="shared" si="36"/>
        <v>16830</v>
      </c>
      <c r="M60" s="220">
        <f t="shared" si="37"/>
        <v>912072.96</v>
      </c>
      <c r="N60" s="221">
        <f t="shared" si="38"/>
        <v>928902.96</v>
      </c>
      <c r="O60" s="238">
        <f t="shared" si="39"/>
        <v>77408.58</v>
      </c>
    </row>
    <row r="61" spans="1:15" ht="20.100000000000001" customHeight="1" x14ac:dyDescent="0.25">
      <c r="A61" s="130">
        <v>631</v>
      </c>
      <c r="B61" s="130" t="s">
        <v>459</v>
      </c>
      <c r="C61" s="130" t="s">
        <v>420</v>
      </c>
      <c r="D61" s="130">
        <v>1936</v>
      </c>
      <c r="E61" s="131">
        <v>38720</v>
      </c>
      <c r="F61" s="132">
        <v>500700</v>
      </c>
      <c r="G61" s="133">
        <f t="shared" si="40"/>
        <v>539420</v>
      </c>
      <c r="H61" s="132">
        <f t="shared" si="32"/>
        <v>968</v>
      </c>
      <c r="I61" s="132">
        <f t="shared" si="33"/>
        <v>10014</v>
      </c>
      <c r="J61" s="126">
        <f t="shared" si="34"/>
        <v>10982</v>
      </c>
      <c r="K61" s="126">
        <f t="shared" ref="K61" si="53">+J61/12</f>
        <v>915.16666666666663</v>
      </c>
      <c r="L61" s="123">
        <f t="shared" si="36"/>
        <v>116160</v>
      </c>
      <c r="M61" s="220">
        <f t="shared" si="37"/>
        <v>1201680</v>
      </c>
      <c r="N61" s="221">
        <f t="shared" si="38"/>
        <v>1317840</v>
      </c>
      <c r="O61" s="238">
        <f t="shared" si="39"/>
        <v>109820</v>
      </c>
    </row>
    <row r="62" spans="1:15" ht="20.100000000000001" customHeight="1" thickBot="1" x14ac:dyDescent="0.3">
      <c r="A62" s="121"/>
      <c r="B62" s="157" t="s">
        <v>415</v>
      </c>
      <c r="C62" s="136"/>
      <c r="D62" s="136"/>
      <c r="E62" s="137"/>
      <c r="F62" s="138"/>
      <c r="G62" s="139"/>
      <c r="H62" s="138">
        <f t="shared" ref="H62:I62" si="54">SUM(H48:H61)</f>
        <v>7073.25</v>
      </c>
      <c r="I62" s="138">
        <f t="shared" si="54"/>
        <v>46561.707999999999</v>
      </c>
      <c r="J62" s="148">
        <f t="shared" ref="J62:O62" si="55">SUM(J48:J61)</f>
        <v>53634.957999999999</v>
      </c>
      <c r="K62" s="148">
        <f t="shared" si="55"/>
        <v>4469.5798333333332</v>
      </c>
      <c r="L62" s="148">
        <f t="shared" si="55"/>
        <v>848790</v>
      </c>
      <c r="M62" s="224">
        <f t="shared" si="55"/>
        <v>5587404.959999999</v>
      </c>
      <c r="N62" s="224">
        <f t="shared" si="55"/>
        <v>6436194.959999999</v>
      </c>
      <c r="O62" s="241">
        <f t="shared" si="55"/>
        <v>536349.58000000007</v>
      </c>
    </row>
    <row r="63" spans="1:15" ht="20.100000000000001" customHeight="1" thickTop="1" x14ac:dyDescent="0.25">
      <c r="A63" s="121"/>
      <c r="B63" s="142"/>
      <c r="C63" s="142"/>
      <c r="D63" s="142"/>
      <c r="E63" s="143"/>
      <c r="F63" s="144"/>
      <c r="G63" s="145"/>
      <c r="H63" s="144"/>
      <c r="I63" s="144"/>
      <c r="J63" s="147"/>
      <c r="K63" s="147"/>
      <c r="L63" s="144"/>
      <c r="M63" s="222"/>
      <c r="N63" s="222"/>
      <c r="O63" s="240"/>
    </row>
    <row r="64" spans="1:15" ht="20.100000000000001" customHeight="1" x14ac:dyDescent="0.25">
      <c r="A64" s="110" t="s">
        <v>409</v>
      </c>
      <c r="B64" s="110" t="s">
        <v>410</v>
      </c>
      <c r="C64" s="110" t="s">
        <v>411</v>
      </c>
      <c r="D64" s="110" t="s">
        <v>412</v>
      </c>
      <c r="E64" s="111" t="s">
        <v>413</v>
      </c>
      <c r="F64" s="112" t="s">
        <v>414</v>
      </c>
      <c r="G64" s="113" t="s">
        <v>415</v>
      </c>
      <c r="H64" s="114" t="s">
        <v>416</v>
      </c>
      <c r="I64" s="114" t="s">
        <v>414</v>
      </c>
      <c r="J64" s="115"/>
      <c r="K64" s="115"/>
      <c r="L64" s="116"/>
      <c r="M64" s="219"/>
      <c r="N64" s="219"/>
      <c r="O64" s="237"/>
    </row>
    <row r="65" spans="1:15" ht="20.100000000000001" customHeight="1" x14ac:dyDescent="0.25">
      <c r="A65" s="127"/>
      <c r="B65" s="127"/>
      <c r="C65" s="121"/>
      <c r="D65" s="121"/>
      <c r="E65" s="122"/>
      <c r="F65" s="123"/>
      <c r="G65" s="124"/>
      <c r="H65" s="123"/>
      <c r="I65" s="123"/>
      <c r="J65" s="126"/>
      <c r="K65" s="126"/>
      <c r="L65" s="123"/>
      <c r="M65" s="219"/>
      <c r="N65" s="219"/>
      <c r="O65" s="237"/>
    </row>
    <row r="66" spans="1:15" ht="20.100000000000001" customHeight="1" x14ac:dyDescent="0.25">
      <c r="A66" s="127" t="s">
        <v>460</v>
      </c>
      <c r="B66" s="127"/>
      <c r="C66" s="121"/>
      <c r="D66" s="121"/>
      <c r="E66" s="122"/>
      <c r="F66" s="123"/>
      <c r="G66" s="124"/>
      <c r="H66" s="158">
        <v>0.01</v>
      </c>
      <c r="I66" s="158">
        <v>0.01</v>
      </c>
      <c r="J66" s="126"/>
      <c r="K66" s="126"/>
      <c r="L66" s="123"/>
      <c r="M66" s="219"/>
      <c r="N66" s="219"/>
      <c r="O66" s="237"/>
    </row>
    <row r="67" spans="1:15" ht="20.100000000000001" customHeight="1" x14ac:dyDescent="0.25">
      <c r="A67" s="121">
        <v>5465</v>
      </c>
      <c r="B67" s="121" t="s">
        <v>461</v>
      </c>
      <c r="C67" s="121" t="s">
        <v>420</v>
      </c>
      <c r="D67" s="121">
        <v>250</v>
      </c>
      <c r="E67" s="122">
        <v>3750</v>
      </c>
      <c r="F67" s="123">
        <v>58800</v>
      </c>
      <c r="G67" s="124">
        <f t="shared" ref="G67:G112" si="56">+E67+F67</f>
        <v>62550</v>
      </c>
      <c r="H67" s="123">
        <f>+E67*0.01</f>
        <v>37.5</v>
      </c>
      <c r="I67" s="123">
        <f>+F67*0.01</f>
        <v>588</v>
      </c>
      <c r="J67" s="126">
        <f t="shared" ref="J67:J112" si="57">+H67+I67</f>
        <v>625.5</v>
      </c>
      <c r="K67" s="126">
        <f t="shared" ref="K67" si="58">+J67/12</f>
        <v>52.125</v>
      </c>
      <c r="L67" s="123">
        <f t="shared" ref="L67:L112" si="59">+H67*120</f>
        <v>4500</v>
      </c>
      <c r="M67" s="220">
        <f t="shared" ref="M67:M112" si="60">+I67*120</f>
        <v>70560</v>
      </c>
      <c r="N67" s="221">
        <f t="shared" ref="N67:N112" si="61">SUM(L67:M67)</f>
        <v>75060</v>
      </c>
      <c r="O67" s="238">
        <f t="shared" ref="O67:O112" si="62">+N67/12</f>
        <v>6255</v>
      </c>
    </row>
    <row r="68" spans="1:15" ht="20.100000000000001" customHeight="1" x14ac:dyDescent="0.25">
      <c r="A68" s="121">
        <f>+A67+1</f>
        <v>5466</v>
      </c>
      <c r="B68" s="121" t="s">
        <v>462</v>
      </c>
      <c r="C68" s="121" t="s">
        <v>420</v>
      </c>
      <c r="D68" s="121">
        <v>250</v>
      </c>
      <c r="E68" s="122">
        <v>3000</v>
      </c>
      <c r="F68" s="123">
        <v>31200</v>
      </c>
      <c r="G68" s="124">
        <f t="shared" si="56"/>
        <v>34200</v>
      </c>
      <c r="H68" s="123">
        <f t="shared" ref="H68:I112" si="63">+E68*0.01</f>
        <v>30</v>
      </c>
      <c r="I68" s="123">
        <f t="shared" si="63"/>
        <v>312</v>
      </c>
      <c r="J68" s="126">
        <f t="shared" si="57"/>
        <v>342</v>
      </c>
      <c r="K68" s="126">
        <f t="shared" ref="K68" si="64">+J68/12</f>
        <v>28.5</v>
      </c>
      <c r="L68" s="123">
        <f t="shared" si="59"/>
        <v>3600</v>
      </c>
      <c r="M68" s="220">
        <f t="shared" si="60"/>
        <v>37440</v>
      </c>
      <c r="N68" s="221">
        <f t="shared" si="61"/>
        <v>41040</v>
      </c>
      <c r="O68" s="238">
        <f t="shared" si="62"/>
        <v>3420</v>
      </c>
    </row>
    <row r="69" spans="1:15" ht="20.100000000000001" customHeight="1" x14ac:dyDescent="0.25">
      <c r="A69" s="121">
        <f t="shared" ref="A69:A112" si="65">+A68+1</f>
        <v>5467</v>
      </c>
      <c r="B69" s="121" t="s">
        <v>463</v>
      </c>
      <c r="C69" s="121" t="s">
        <v>420</v>
      </c>
      <c r="D69" s="121">
        <v>250</v>
      </c>
      <c r="E69" s="122">
        <v>3000</v>
      </c>
      <c r="F69" s="123">
        <v>33975</v>
      </c>
      <c r="G69" s="124">
        <f t="shared" si="56"/>
        <v>36975</v>
      </c>
      <c r="H69" s="123">
        <f t="shared" si="63"/>
        <v>30</v>
      </c>
      <c r="I69" s="123">
        <f t="shared" si="63"/>
        <v>339.75</v>
      </c>
      <c r="J69" s="126">
        <f t="shared" si="57"/>
        <v>369.75</v>
      </c>
      <c r="K69" s="126">
        <f t="shared" ref="K69" si="66">+J69/12</f>
        <v>30.8125</v>
      </c>
      <c r="L69" s="123">
        <f t="shared" si="59"/>
        <v>3600</v>
      </c>
      <c r="M69" s="220">
        <f t="shared" si="60"/>
        <v>40770</v>
      </c>
      <c r="N69" s="221">
        <f t="shared" si="61"/>
        <v>44370</v>
      </c>
      <c r="O69" s="238">
        <f t="shared" si="62"/>
        <v>3697.5</v>
      </c>
    </row>
    <row r="70" spans="1:15" ht="20.100000000000001" customHeight="1" x14ac:dyDescent="0.25">
      <c r="A70" s="121">
        <f t="shared" si="65"/>
        <v>5468</v>
      </c>
      <c r="B70" s="121" t="s">
        <v>464</v>
      </c>
      <c r="C70" s="121" t="s">
        <v>420</v>
      </c>
      <c r="D70" s="121">
        <v>250</v>
      </c>
      <c r="E70" s="122">
        <v>3000</v>
      </c>
      <c r="F70" s="123">
        <v>44800</v>
      </c>
      <c r="G70" s="124">
        <f t="shared" si="56"/>
        <v>47800</v>
      </c>
      <c r="H70" s="123">
        <f t="shared" si="63"/>
        <v>30</v>
      </c>
      <c r="I70" s="123">
        <f t="shared" si="63"/>
        <v>448</v>
      </c>
      <c r="J70" s="126">
        <f t="shared" si="57"/>
        <v>478</v>
      </c>
      <c r="K70" s="126">
        <f t="shared" ref="K70" si="67">+J70/12</f>
        <v>39.833333333333336</v>
      </c>
      <c r="L70" s="123">
        <f t="shared" si="59"/>
        <v>3600</v>
      </c>
      <c r="M70" s="220">
        <f t="shared" si="60"/>
        <v>53760</v>
      </c>
      <c r="N70" s="221">
        <f t="shared" si="61"/>
        <v>57360</v>
      </c>
      <c r="O70" s="238">
        <f t="shared" si="62"/>
        <v>4780</v>
      </c>
    </row>
    <row r="71" spans="1:15" ht="20.100000000000001" customHeight="1" x14ac:dyDescent="0.25">
      <c r="A71" s="121">
        <f t="shared" si="65"/>
        <v>5469</v>
      </c>
      <c r="B71" s="121" t="s">
        <v>465</v>
      </c>
      <c r="C71" s="121" t="s">
        <v>420</v>
      </c>
      <c r="D71" s="121">
        <v>250</v>
      </c>
      <c r="E71" s="122">
        <v>3000</v>
      </c>
      <c r="F71" s="123">
        <v>4800</v>
      </c>
      <c r="G71" s="124">
        <f t="shared" si="56"/>
        <v>7800</v>
      </c>
      <c r="H71" s="123">
        <f t="shared" si="63"/>
        <v>30</v>
      </c>
      <c r="I71" s="123">
        <f t="shared" si="63"/>
        <v>48</v>
      </c>
      <c r="J71" s="126">
        <f t="shared" si="57"/>
        <v>78</v>
      </c>
      <c r="K71" s="126">
        <f t="shared" ref="K71" si="68">+J71/12</f>
        <v>6.5</v>
      </c>
      <c r="L71" s="123">
        <f t="shared" si="59"/>
        <v>3600</v>
      </c>
      <c r="M71" s="220">
        <f t="shared" si="60"/>
        <v>5760</v>
      </c>
      <c r="N71" s="221">
        <f t="shared" si="61"/>
        <v>9360</v>
      </c>
      <c r="O71" s="238">
        <f t="shared" si="62"/>
        <v>780</v>
      </c>
    </row>
    <row r="72" spans="1:15" ht="20.100000000000001" customHeight="1" x14ac:dyDescent="0.25">
      <c r="A72" s="121">
        <f t="shared" si="65"/>
        <v>5470</v>
      </c>
      <c r="B72" s="121" t="s">
        <v>466</v>
      </c>
      <c r="C72" s="121" t="s">
        <v>420</v>
      </c>
      <c r="D72" s="121">
        <v>250</v>
      </c>
      <c r="E72" s="122">
        <v>3000</v>
      </c>
      <c r="F72" s="123">
        <v>39493</v>
      </c>
      <c r="G72" s="124">
        <f t="shared" si="56"/>
        <v>42493</v>
      </c>
      <c r="H72" s="123">
        <f t="shared" si="63"/>
        <v>30</v>
      </c>
      <c r="I72" s="123">
        <f t="shared" si="63"/>
        <v>394.93</v>
      </c>
      <c r="J72" s="126">
        <f t="shared" si="57"/>
        <v>424.93</v>
      </c>
      <c r="K72" s="126">
        <f t="shared" ref="K72" si="69">+J72/12</f>
        <v>35.410833333333336</v>
      </c>
      <c r="L72" s="123">
        <f t="shared" si="59"/>
        <v>3600</v>
      </c>
      <c r="M72" s="220">
        <f t="shared" si="60"/>
        <v>47391.6</v>
      </c>
      <c r="N72" s="221">
        <f t="shared" si="61"/>
        <v>50991.6</v>
      </c>
      <c r="O72" s="238">
        <f t="shared" si="62"/>
        <v>4249.3</v>
      </c>
    </row>
    <row r="73" spans="1:15" ht="20.100000000000001" customHeight="1" x14ac:dyDescent="0.25">
      <c r="A73" s="121">
        <f t="shared" si="65"/>
        <v>5471</v>
      </c>
      <c r="B73" s="121" t="s">
        <v>467</v>
      </c>
      <c r="C73" s="121" t="s">
        <v>420</v>
      </c>
      <c r="D73" s="121">
        <v>250</v>
      </c>
      <c r="E73" s="122">
        <v>3000</v>
      </c>
      <c r="F73" s="123">
        <v>13500</v>
      </c>
      <c r="G73" s="124">
        <f t="shared" si="56"/>
        <v>16500</v>
      </c>
      <c r="H73" s="123">
        <f t="shared" si="63"/>
        <v>30</v>
      </c>
      <c r="I73" s="123">
        <f t="shared" si="63"/>
        <v>135</v>
      </c>
      <c r="J73" s="126">
        <f t="shared" si="57"/>
        <v>165</v>
      </c>
      <c r="K73" s="126">
        <f t="shared" ref="K73" si="70">+J73/12</f>
        <v>13.75</v>
      </c>
      <c r="L73" s="123">
        <f t="shared" si="59"/>
        <v>3600</v>
      </c>
      <c r="M73" s="220">
        <f t="shared" si="60"/>
        <v>16200</v>
      </c>
      <c r="N73" s="221">
        <f t="shared" si="61"/>
        <v>19800</v>
      </c>
      <c r="O73" s="238">
        <f t="shared" si="62"/>
        <v>1650</v>
      </c>
    </row>
    <row r="74" spans="1:15" ht="20.100000000000001" customHeight="1" x14ac:dyDescent="0.25">
      <c r="A74" s="121">
        <f t="shared" si="65"/>
        <v>5472</v>
      </c>
      <c r="B74" s="121" t="s">
        <v>468</v>
      </c>
      <c r="C74" s="121" t="s">
        <v>420</v>
      </c>
      <c r="D74" s="121">
        <v>250</v>
      </c>
      <c r="E74" s="122">
        <v>3000</v>
      </c>
      <c r="F74" s="123">
        <v>2250</v>
      </c>
      <c r="G74" s="124">
        <f t="shared" si="56"/>
        <v>5250</v>
      </c>
      <c r="H74" s="123">
        <f t="shared" si="63"/>
        <v>30</v>
      </c>
      <c r="I74" s="123">
        <f t="shared" si="63"/>
        <v>22.5</v>
      </c>
      <c r="J74" s="126">
        <f t="shared" si="57"/>
        <v>52.5</v>
      </c>
      <c r="K74" s="126">
        <f t="shared" ref="K74" si="71">+J74/12</f>
        <v>4.375</v>
      </c>
      <c r="L74" s="123">
        <f t="shared" si="59"/>
        <v>3600</v>
      </c>
      <c r="M74" s="220">
        <f t="shared" si="60"/>
        <v>2700</v>
      </c>
      <c r="N74" s="221">
        <f t="shared" si="61"/>
        <v>6300</v>
      </c>
      <c r="O74" s="238">
        <f t="shared" si="62"/>
        <v>525</v>
      </c>
    </row>
    <row r="75" spans="1:15" ht="20.100000000000001" customHeight="1" x14ac:dyDescent="0.25">
      <c r="A75" s="121">
        <f t="shared" si="65"/>
        <v>5473</v>
      </c>
      <c r="B75" s="121" t="s">
        <v>469</v>
      </c>
      <c r="C75" s="121" t="s">
        <v>420</v>
      </c>
      <c r="D75" s="121">
        <v>250</v>
      </c>
      <c r="E75" s="122">
        <v>3000</v>
      </c>
      <c r="F75" s="123">
        <v>6300</v>
      </c>
      <c r="G75" s="124">
        <f t="shared" si="56"/>
        <v>9300</v>
      </c>
      <c r="H75" s="123">
        <f t="shared" si="63"/>
        <v>30</v>
      </c>
      <c r="I75" s="123">
        <f t="shared" si="63"/>
        <v>63</v>
      </c>
      <c r="J75" s="126">
        <f t="shared" si="57"/>
        <v>93</v>
      </c>
      <c r="K75" s="126">
        <f t="shared" ref="K75" si="72">+J75/12</f>
        <v>7.75</v>
      </c>
      <c r="L75" s="123">
        <f t="shared" si="59"/>
        <v>3600</v>
      </c>
      <c r="M75" s="220">
        <f t="shared" si="60"/>
        <v>7560</v>
      </c>
      <c r="N75" s="221">
        <f t="shared" si="61"/>
        <v>11160</v>
      </c>
      <c r="O75" s="238">
        <f t="shared" si="62"/>
        <v>930</v>
      </c>
    </row>
    <row r="76" spans="1:15" ht="20.100000000000001" customHeight="1" x14ac:dyDescent="0.25">
      <c r="A76" s="121">
        <f t="shared" si="65"/>
        <v>5474</v>
      </c>
      <c r="B76" s="121" t="s">
        <v>470</v>
      </c>
      <c r="C76" s="121" t="s">
        <v>420</v>
      </c>
      <c r="D76" s="121">
        <v>250</v>
      </c>
      <c r="E76" s="122">
        <v>3000</v>
      </c>
      <c r="F76" s="123">
        <v>53200</v>
      </c>
      <c r="G76" s="124">
        <f t="shared" si="56"/>
        <v>56200</v>
      </c>
      <c r="H76" s="123">
        <f t="shared" si="63"/>
        <v>30</v>
      </c>
      <c r="I76" s="123">
        <f t="shared" si="63"/>
        <v>532</v>
      </c>
      <c r="J76" s="126">
        <f t="shared" si="57"/>
        <v>562</v>
      </c>
      <c r="K76" s="126">
        <f t="shared" ref="K76" si="73">+J76/12</f>
        <v>46.833333333333336</v>
      </c>
      <c r="L76" s="123">
        <f t="shared" si="59"/>
        <v>3600</v>
      </c>
      <c r="M76" s="220">
        <f t="shared" si="60"/>
        <v>63840</v>
      </c>
      <c r="N76" s="221">
        <f t="shared" si="61"/>
        <v>67440</v>
      </c>
      <c r="O76" s="238">
        <f t="shared" si="62"/>
        <v>5620</v>
      </c>
    </row>
    <row r="77" spans="1:15" ht="20.100000000000001" customHeight="1" x14ac:dyDescent="0.25">
      <c r="A77" s="121">
        <f t="shared" si="65"/>
        <v>5475</v>
      </c>
      <c r="B77" s="121" t="s">
        <v>471</v>
      </c>
      <c r="C77" s="121" t="s">
        <v>420</v>
      </c>
      <c r="D77" s="121">
        <v>323</v>
      </c>
      <c r="E77" s="122">
        <v>3705</v>
      </c>
      <c r="F77" s="123">
        <v>66000</v>
      </c>
      <c r="G77" s="124">
        <f t="shared" si="56"/>
        <v>69705</v>
      </c>
      <c r="H77" s="123">
        <f t="shared" si="63"/>
        <v>37.050000000000004</v>
      </c>
      <c r="I77" s="123">
        <f t="shared" si="63"/>
        <v>660</v>
      </c>
      <c r="J77" s="126">
        <f t="shared" si="57"/>
        <v>697.05</v>
      </c>
      <c r="K77" s="126">
        <f t="shared" ref="K77" si="74">+J77/12</f>
        <v>58.087499999999999</v>
      </c>
      <c r="L77" s="123">
        <f t="shared" si="59"/>
        <v>4446.0000000000009</v>
      </c>
      <c r="M77" s="220">
        <f t="shared" si="60"/>
        <v>79200</v>
      </c>
      <c r="N77" s="221">
        <f t="shared" si="61"/>
        <v>83646</v>
      </c>
      <c r="O77" s="238">
        <f t="shared" si="62"/>
        <v>6970.5</v>
      </c>
    </row>
    <row r="78" spans="1:15" ht="20.100000000000001" customHeight="1" x14ac:dyDescent="0.25">
      <c r="A78" s="121">
        <f t="shared" si="65"/>
        <v>5476</v>
      </c>
      <c r="B78" s="121" t="s">
        <v>472</v>
      </c>
      <c r="C78" s="121" t="s">
        <v>420</v>
      </c>
      <c r="D78" s="121">
        <v>200</v>
      </c>
      <c r="E78" s="122">
        <v>4845</v>
      </c>
      <c r="F78" s="123">
        <v>79360</v>
      </c>
      <c r="G78" s="124">
        <f t="shared" si="56"/>
        <v>84205</v>
      </c>
      <c r="H78" s="123">
        <f t="shared" si="63"/>
        <v>48.45</v>
      </c>
      <c r="I78" s="123">
        <f t="shared" si="63"/>
        <v>793.6</v>
      </c>
      <c r="J78" s="126">
        <f t="shared" si="57"/>
        <v>842.05000000000007</v>
      </c>
      <c r="K78" s="126">
        <f t="shared" ref="K78" si="75">+J78/12</f>
        <v>70.170833333333334</v>
      </c>
      <c r="L78" s="123">
        <f t="shared" si="59"/>
        <v>5814</v>
      </c>
      <c r="M78" s="220">
        <f t="shared" si="60"/>
        <v>95232</v>
      </c>
      <c r="N78" s="221">
        <f t="shared" si="61"/>
        <v>101046</v>
      </c>
      <c r="O78" s="238">
        <f t="shared" si="62"/>
        <v>8420.5</v>
      </c>
    </row>
    <row r="79" spans="1:15" ht="20.100000000000001" customHeight="1" x14ac:dyDescent="0.25">
      <c r="A79" s="121">
        <f t="shared" si="65"/>
        <v>5477</v>
      </c>
      <c r="B79" s="121" t="s">
        <v>473</v>
      </c>
      <c r="C79" s="121" t="s">
        <v>420</v>
      </c>
      <c r="D79" s="121">
        <v>200</v>
      </c>
      <c r="E79" s="122">
        <v>3000</v>
      </c>
      <c r="F79" s="123">
        <v>45220</v>
      </c>
      <c r="G79" s="124">
        <f t="shared" si="56"/>
        <v>48220</v>
      </c>
      <c r="H79" s="123">
        <f t="shared" si="63"/>
        <v>30</v>
      </c>
      <c r="I79" s="123">
        <f t="shared" si="63"/>
        <v>452.2</v>
      </c>
      <c r="J79" s="126">
        <f t="shared" si="57"/>
        <v>482.2</v>
      </c>
      <c r="K79" s="126">
        <f t="shared" ref="K79" si="76">+J79/12</f>
        <v>40.18333333333333</v>
      </c>
      <c r="L79" s="123">
        <f t="shared" si="59"/>
        <v>3600</v>
      </c>
      <c r="M79" s="220">
        <f t="shared" si="60"/>
        <v>54264</v>
      </c>
      <c r="N79" s="221">
        <f t="shared" si="61"/>
        <v>57864</v>
      </c>
      <c r="O79" s="238">
        <f t="shared" si="62"/>
        <v>4822</v>
      </c>
    </row>
    <row r="80" spans="1:15" ht="20.100000000000001" customHeight="1" x14ac:dyDescent="0.25">
      <c r="A80" s="121">
        <f t="shared" si="65"/>
        <v>5478</v>
      </c>
      <c r="B80" s="121" t="s">
        <v>474</v>
      </c>
      <c r="C80" s="121" t="s">
        <v>420</v>
      </c>
      <c r="D80" s="121">
        <v>200</v>
      </c>
      <c r="E80" s="122">
        <v>3000</v>
      </c>
      <c r="F80" s="123">
        <v>45600</v>
      </c>
      <c r="G80" s="124">
        <f t="shared" si="56"/>
        <v>48600</v>
      </c>
      <c r="H80" s="123">
        <f t="shared" si="63"/>
        <v>30</v>
      </c>
      <c r="I80" s="123">
        <f t="shared" si="63"/>
        <v>456</v>
      </c>
      <c r="J80" s="126">
        <f t="shared" si="57"/>
        <v>486</v>
      </c>
      <c r="K80" s="126">
        <f t="shared" ref="K80" si="77">+J80/12</f>
        <v>40.5</v>
      </c>
      <c r="L80" s="123">
        <f t="shared" si="59"/>
        <v>3600</v>
      </c>
      <c r="M80" s="220">
        <f t="shared" si="60"/>
        <v>54720</v>
      </c>
      <c r="N80" s="221">
        <f t="shared" si="61"/>
        <v>58320</v>
      </c>
      <c r="O80" s="238">
        <f t="shared" si="62"/>
        <v>4860</v>
      </c>
    </row>
    <row r="81" spans="1:15" ht="20.100000000000001" customHeight="1" x14ac:dyDescent="0.25">
      <c r="A81" s="121">
        <f t="shared" si="65"/>
        <v>5479</v>
      </c>
      <c r="B81" s="121" t="s">
        <v>475</v>
      </c>
      <c r="C81" s="121" t="s">
        <v>420</v>
      </c>
      <c r="D81" s="121">
        <v>200</v>
      </c>
      <c r="E81" s="122">
        <v>3000</v>
      </c>
      <c r="F81" s="123">
        <v>32760</v>
      </c>
      <c r="G81" s="124">
        <f t="shared" si="56"/>
        <v>35760</v>
      </c>
      <c r="H81" s="123">
        <f t="shared" si="63"/>
        <v>30</v>
      </c>
      <c r="I81" s="123">
        <f t="shared" si="63"/>
        <v>327.60000000000002</v>
      </c>
      <c r="J81" s="126">
        <f t="shared" si="57"/>
        <v>357.6</v>
      </c>
      <c r="K81" s="126">
        <f t="shared" ref="K81" si="78">+J81/12</f>
        <v>29.8</v>
      </c>
      <c r="L81" s="123">
        <f t="shared" si="59"/>
        <v>3600</v>
      </c>
      <c r="M81" s="220">
        <f t="shared" si="60"/>
        <v>39312</v>
      </c>
      <c r="N81" s="221">
        <f t="shared" si="61"/>
        <v>42912</v>
      </c>
      <c r="O81" s="238">
        <f t="shared" si="62"/>
        <v>3576</v>
      </c>
    </row>
    <row r="82" spans="1:15" ht="20.100000000000001" customHeight="1" x14ac:dyDescent="0.25">
      <c r="A82" s="121">
        <f t="shared" si="65"/>
        <v>5480</v>
      </c>
      <c r="B82" s="121" t="s">
        <v>476</v>
      </c>
      <c r="C82" s="121" t="s">
        <v>420</v>
      </c>
      <c r="D82" s="121">
        <v>201</v>
      </c>
      <c r="E82" s="122">
        <v>3000</v>
      </c>
      <c r="F82" s="123">
        <v>36480</v>
      </c>
      <c r="G82" s="124">
        <f t="shared" si="56"/>
        <v>39480</v>
      </c>
      <c r="H82" s="123">
        <f t="shared" si="63"/>
        <v>30</v>
      </c>
      <c r="I82" s="123">
        <f t="shared" si="63"/>
        <v>364.8</v>
      </c>
      <c r="J82" s="126">
        <f t="shared" si="57"/>
        <v>394.8</v>
      </c>
      <c r="K82" s="126">
        <f t="shared" ref="K82" si="79">+J82/12</f>
        <v>32.9</v>
      </c>
      <c r="L82" s="123">
        <f t="shared" si="59"/>
        <v>3600</v>
      </c>
      <c r="M82" s="220">
        <f t="shared" si="60"/>
        <v>43776</v>
      </c>
      <c r="N82" s="221">
        <f t="shared" si="61"/>
        <v>47376</v>
      </c>
      <c r="O82" s="238">
        <f t="shared" si="62"/>
        <v>3948</v>
      </c>
    </row>
    <row r="83" spans="1:15" ht="20.100000000000001" customHeight="1" x14ac:dyDescent="0.25">
      <c r="A83" s="121">
        <f t="shared" si="65"/>
        <v>5481</v>
      </c>
      <c r="B83" s="121" t="s">
        <v>477</v>
      </c>
      <c r="C83" s="121" t="s">
        <v>420</v>
      </c>
      <c r="D83" s="121">
        <v>200</v>
      </c>
      <c r="E83" s="122">
        <v>3000</v>
      </c>
      <c r="F83" s="123">
        <v>0</v>
      </c>
      <c r="G83" s="124">
        <f t="shared" si="56"/>
        <v>3000</v>
      </c>
      <c r="H83" s="123">
        <f t="shared" si="63"/>
        <v>30</v>
      </c>
      <c r="I83" s="123">
        <f t="shared" si="63"/>
        <v>0</v>
      </c>
      <c r="J83" s="126">
        <f t="shared" si="57"/>
        <v>30</v>
      </c>
      <c r="K83" s="126">
        <f t="shared" ref="K83" si="80">+J83/12</f>
        <v>2.5</v>
      </c>
      <c r="L83" s="123">
        <f t="shared" si="59"/>
        <v>3600</v>
      </c>
      <c r="M83" s="220">
        <f t="shared" si="60"/>
        <v>0</v>
      </c>
      <c r="N83" s="221">
        <f t="shared" si="61"/>
        <v>3600</v>
      </c>
      <c r="O83" s="238">
        <f t="shared" si="62"/>
        <v>300</v>
      </c>
    </row>
    <row r="84" spans="1:15" ht="20.100000000000001" customHeight="1" x14ac:dyDescent="0.25">
      <c r="A84" s="121">
        <f t="shared" si="65"/>
        <v>5482</v>
      </c>
      <c r="B84" s="121" t="s">
        <v>478</v>
      </c>
      <c r="C84" s="121" t="s">
        <v>420</v>
      </c>
      <c r="D84" s="121">
        <v>200</v>
      </c>
      <c r="E84" s="122">
        <v>3015</v>
      </c>
      <c r="F84" s="123">
        <v>6300</v>
      </c>
      <c r="G84" s="124">
        <f t="shared" si="56"/>
        <v>9315</v>
      </c>
      <c r="H84" s="123">
        <f t="shared" si="63"/>
        <v>30.150000000000002</v>
      </c>
      <c r="I84" s="123">
        <f t="shared" si="63"/>
        <v>63</v>
      </c>
      <c r="J84" s="126">
        <f t="shared" si="57"/>
        <v>93.15</v>
      </c>
      <c r="K84" s="126">
        <f t="shared" ref="K84" si="81">+J84/12</f>
        <v>7.7625000000000002</v>
      </c>
      <c r="L84" s="123">
        <f t="shared" si="59"/>
        <v>3618.0000000000005</v>
      </c>
      <c r="M84" s="220">
        <f t="shared" si="60"/>
        <v>7560</v>
      </c>
      <c r="N84" s="221">
        <f t="shared" si="61"/>
        <v>11178</v>
      </c>
      <c r="O84" s="238">
        <f t="shared" si="62"/>
        <v>931.5</v>
      </c>
    </row>
    <row r="85" spans="1:15" ht="20.100000000000001" customHeight="1" x14ac:dyDescent="0.25">
      <c r="A85" s="121">
        <f t="shared" si="65"/>
        <v>5483</v>
      </c>
      <c r="B85" s="121" t="s">
        <v>479</v>
      </c>
      <c r="C85" s="121" t="s">
        <v>420</v>
      </c>
      <c r="D85" s="121">
        <v>200</v>
      </c>
      <c r="E85" s="122">
        <v>3000</v>
      </c>
      <c r="F85" s="123">
        <v>60180</v>
      </c>
      <c r="G85" s="124">
        <f t="shared" si="56"/>
        <v>63180</v>
      </c>
      <c r="H85" s="123">
        <f t="shared" si="63"/>
        <v>30</v>
      </c>
      <c r="I85" s="123">
        <f t="shared" si="63"/>
        <v>601.80000000000007</v>
      </c>
      <c r="J85" s="126">
        <f t="shared" si="57"/>
        <v>631.80000000000007</v>
      </c>
      <c r="K85" s="126">
        <f t="shared" ref="K85" si="82">+J85/12</f>
        <v>52.650000000000006</v>
      </c>
      <c r="L85" s="123">
        <f t="shared" si="59"/>
        <v>3600</v>
      </c>
      <c r="M85" s="220">
        <f t="shared" si="60"/>
        <v>72216.000000000015</v>
      </c>
      <c r="N85" s="221">
        <f t="shared" si="61"/>
        <v>75816.000000000015</v>
      </c>
      <c r="O85" s="238">
        <f t="shared" si="62"/>
        <v>6318.0000000000009</v>
      </c>
    </row>
    <row r="86" spans="1:15" ht="20.100000000000001" customHeight="1" x14ac:dyDescent="0.25">
      <c r="A86" s="121">
        <f t="shared" si="65"/>
        <v>5484</v>
      </c>
      <c r="B86" s="121" t="s">
        <v>480</v>
      </c>
      <c r="C86" s="121" t="s">
        <v>420</v>
      </c>
      <c r="D86" s="121">
        <v>2980</v>
      </c>
      <c r="E86" s="122">
        <v>3000</v>
      </c>
      <c r="F86" s="123">
        <v>0</v>
      </c>
      <c r="G86" s="124">
        <f t="shared" si="56"/>
        <v>3000</v>
      </c>
      <c r="H86" s="123">
        <f t="shared" si="63"/>
        <v>30</v>
      </c>
      <c r="I86" s="123">
        <f t="shared" si="63"/>
        <v>0</v>
      </c>
      <c r="J86" s="126">
        <f t="shared" si="57"/>
        <v>30</v>
      </c>
      <c r="K86" s="126">
        <f t="shared" ref="K86" si="83">+J86/12</f>
        <v>2.5</v>
      </c>
      <c r="L86" s="123">
        <f t="shared" si="59"/>
        <v>3600</v>
      </c>
      <c r="M86" s="220">
        <f t="shared" si="60"/>
        <v>0</v>
      </c>
      <c r="N86" s="221">
        <f t="shared" si="61"/>
        <v>3600</v>
      </c>
      <c r="O86" s="238">
        <f t="shared" si="62"/>
        <v>300</v>
      </c>
    </row>
    <row r="87" spans="1:15" ht="20.100000000000001" customHeight="1" x14ac:dyDescent="0.25">
      <c r="A87" s="121">
        <f t="shared" si="65"/>
        <v>5485</v>
      </c>
      <c r="B87" s="121" t="s">
        <v>481</v>
      </c>
      <c r="C87" s="121" t="s">
        <v>420</v>
      </c>
      <c r="D87" s="121">
        <v>2254</v>
      </c>
      <c r="E87" s="122">
        <v>3000</v>
      </c>
      <c r="F87" s="123">
        <v>6300</v>
      </c>
      <c r="G87" s="124">
        <f t="shared" si="56"/>
        <v>9300</v>
      </c>
      <c r="H87" s="123">
        <f t="shared" si="63"/>
        <v>30</v>
      </c>
      <c r="I87" s="123">
        <f t="shared" si="63"/>
        <v>63</v>
      </c>
      <c r="J87" s="126">
        <f t="shared" si="57"/>
        <v>93</v>
      </c>
      <c r="K87" s="126">
        <f t="shared" ref="K87" si="84">+J87/12</f>
        <v>7.75</v>
      </c>
      <c r="L87" s="123">
        <f t="shared" si="59"/>
        <v>3600</v>
      </c>
      <c r="M87" s="220">
        <f t="shared" si="60"/>
        <v>7560</v>
      </c>
      <c r="N87" s="221">
        <f t="shared" si="61"/>
        <v>11160</v>
      </c>
      <c r="O87" s="238">
        <f t="shared" si="62"/>
        <v>930</v>
      </c>
    </row>
    <row r="88" spans="1:15" ht="20.100000000000001" customHeight="1" x14ac:dyDescent="0.25">
      <c r="A88" s="121">
        <f t="shared" si="65"/>
        <v>5486</v>
      </c>
      <c r="B88" s="121" t="s">
        <v>482</v>
      </c>
      <c r="C88" s="121" t="s">
        <v>420</v>
      </c>
      <c r="D88" s="121">
        <v>2213</v>
      </c>
      <c r="E88" s="122">
        <v>3750</v>
      </c>
      <c r="F88" s="123">
        <v>49140</v>
      </c>
      <c r="G88" s="124">
        <f t="shared" si="56"/>
        <v>52890</v>
      </c>
      <c r="H88" s="123">
        <f t="shared" si="63"/>
        <v>37.5</v>
      </c>
      <c r="I88" s="123">
        <f t="shared" si="63"/>
        <v>491.40000000000003</v>
      </c>
      <c r="J88" s="126">
        <f t="shared" si="57"/>
        <v>528.90000000000009</v>
      </c>
      <c r="K88" s="126">
        <f t="shared" ref="K88" si="85">+J88/12</f>
        <v>44.07500000000001</v>
      </c>
      <c r="L88" s="123">
        <f t="shared" si="59"/>
        <v>4500</v>
      </c>
      <c r="M88" s="220">
        <f t="shared" si="60"/>
        <v>58968.000000000007</v>
      </c>
      <c r="N88" s="221">
        <f t="shared" si="61"/>
        <v>63468.000000000007</v>
      </c>
      <c r="O88" s="238">
        <f t="shared" si="62"/>
        <v>5289.0000000000009</v>
      </c>
    </row>
    <row r="89" spans="1:15" ht="20.100000000000001" customHeight="1" x14ac:dyDescent="0.25">
      <c r="A89" s="121">
        <f t="shared" si="65"/>
        <v>5487</v>
      </c>
      <c r="B89" s="121" t="s">
        <v>483</v>
      </c>
      <c r="C89" s="121" t="s">
        <v>420</v>
      </c>
      <c r="D89" s="121">
        <v>400</v>
      </c>
      <c r="E89" s="122">
        <v>14900</v>
      </c>
      <c r="F89" s="123">
        <v>368640</v>
      </c>
      <c r="G89" s="124">
        <f t="shared" si="56"/>
        <v>383540</v>
      </c>
      <c r="H89" s="123">
        <f t="shared" si="63"/>
        <v>149</v>
      </c>
      <c r="I89" s="123">
        <f t="shared" si="63"/>
        <v>3686.4</v>
      </c>
      <c r="J89" s="126">
        <f t="shared" si="57"/>
        <v>3835.4</v>
      </c>
      <c r="K89" s="126">
        <f t="shared" ref="K89" si="86">+J89/12</f>
        <v>319.61666666666667</v>
      </c>
      <c r="L89" s="123">
        <f t="shared" si="59"/>
        <v>17880</v>
      </c>
      <c r="M89" s="220">
        <f t="shared" si="60"/>
        <v>442368</v>
      </c>
      <c r="N89" s="221">
        <f t="shared" si="61"/>
        <v>460248</v>
      </c>
      <c r="O89" s="238">
        <f t="shared" si="62"/>
        <v>38354</v>
      </c>
    </row>
    <row r="90" spans="1:15" ht="20.100000000000001" customHeight="1" x14ac:dyDescent="0.25">
      <c r="A90" s="121">
        <f t="shared" si="65"/>
        <v>5488</v>
      </c>
      <c r="B90" s="121" t="s">
        <v>484</v>
      </c>
      <c r="C90" s="121" t="s">
        <v>420</v>
      </c>
      <c r="D90" s="121">
        <v>400</v>
      </c>
      <c r="E90" s="122">
        <v>11270</v>
      </c>
      <c r="F90" s="123">
        <v>0</v>
      </c>
      <c r="G90" s="124">
        <f t="shared" si="56"/>
        <v>11270</v>
      </c>
      <c r="H90" s="123">
        <f t="shared" si="63"/>
        <v>112.7</v>
      </c>
      <c r="I90" s="123">
        <f t="shared" si="63"/>
        <v>0</v>
      </c>
      <c r="J90" s="126">
        <f t="shared" si="57"/>
        <v>112.7</v>
      </c>
      <c r="K90" s="126">
        <f t="shared" ref="K90" si="87">+J90/12</f>
        <v>9.3916666666666675</v>
      </c>
      <c r="L90" s="123">
        <f t="shared" si="59"/>
        <v>13524</v>
      </c>
      <c r="M90" s="220">
        <f t="shared" si="60"/>
        <v>0</v>
      </c>
      <c r="N90" s="221">
        <f t="shared" si="61"/>
        <v>13524</v>
      </c>
      <c r="O90" s="238">
        <f t="shared" si="62"/>
        <v>1127</v>
      </c>
    </row>
    <row r="91" spans="1:15" ht="20.100000000000001" customHeight="1" x14ac:dyDescent="0.25">
      <c r="A91" s="121">
        <v>5489</v>
      </c>
      <c r="B91" s="121" t="s">
        <v>485</v>
      </c>
      <c r="C91" s="121" t="s">
        <v>420</v>
      </c>
      <c r="D91" s="121">
        <v>400</v>
      </c>
      <c r="E91" s="122">
        <v>11065</v>
      </c>
      <c r="F91" s="123">
        <v>11200</v>
      </c>
      <c r="G91" s="124">
        <f t="shared" si="56"/>
        <v>22265</v>
      </c>
      <c r="H91" s="123">
        <f t="shared" si="63"/>
        <v>110.65</v>
      </c>
      <c r="I91" s="123">
        <f t="shared" si="63"/>
        <v>112</v>
      </c>
      <c r="J91" s="126">
        <f t="shared" si="57"/>
        <v>222.65</v>
      </c>
      <c r="K91" s="126">
        <f t="shared" ref="K91" si="88">+J91/12</f>
        <v>18.554166666666667</v>
      </c>
      <c r="L91" s="123">
        <f t="shared" si="59"/>
        <v>13278</v>
      </c>
      <c r="M91" s="220">
        <f t="shared" si="60"/>
        <v>13440</v>
      </c>
      <c r="N91" s="221">
        <f t="shared" si="61"/>
        <v>26718</v>
      </c>
      <c r="O91" s="238">
        <f t="shared" si="62"/>
        <v>2226.5</v>
      </c>
    </row>
    <row r="92" spans="1:15" ht="20.100000000000001" customHeight="1" x14ac:dyDescent="0.25">
      <c r="A92" s="121">
        <f>+A90+2</f>
        <v>5490</v>
      </c>
      <c r="B92" s="121" t="s">
        <v>486</v>
      </c>
      <c r="C92" s="121" t="s">
        <v>420</v>
      </c>
      <c r="D92" s="121">
        <v>2173</v>
      </c>
      <c r="E92" s="122">
        <v>10975</v>
      </c>
      <c r="F92" s="123">
        <v>14903</v>
      </c>
      <c r="G92" s="124">
        <f t="shared" si="56"/>
        <v>25878</v>
      </c>
      <c r="H92" s="123">
        <f t="shared" si="63"/>
        <v>109.75</v>
      </c>
      <c r="I92" s="123">
        <f t="shared" si="63"/>
        <v>149.03</v>
      </c>
      <c r="J92" s="126">
        <f t="shared" si="57"/>
        <v>258.77999999999997</v>
      </c>
      <c r="K92" s="126">
        <f t="shared" ref="K92" si="89">+J92/12</f>
        <v>21.564999999999998</v>
      </c>
      <c r="L92" s="123">
        <f t="shared" si="59"/>
        <v>13170</v>
      </c>
      <c r="M92" s="220">
        <f t="shared" si="60"/>
        <v>17883.599999999999</v>
      </c>
      <c r="N92" s="221">
        <f t="shared" si="61"/>
        <v>31053.599999999999</v>
      </c>
      <c r="O92" s="238">
        <f t="shared" si="62"/>
        <v>2587.7999999999997</v>
      </c>
    </row>
    <row r="93" spans="1:15" ht="20.100000000000001" customHeight="1" x14ac:dyDescent="0.25">
      <c r="A93" s="121">
        <f t="shared" si="65"/>
        <v>5491</v>
      </c>
      <c r="B93" s="121" t="s">
        <v>487</v>
      </c>
      <c r="C93" s="121" t="s">
        <v>420</v>
      </c>
      <c r="D93" s="121">
        <v>2133</v>
      </c>
      <c r="E93" s="122">
        <v>11270</v>
      </c>
      <c r="F93" s="123">
        <v>0</v>
      </c>
      <c r="G93" s="124">
        <f t="shared" si="56"/>
        <v>11270</v>
      </c>
      <c r="H93" s="123">
        <f t="shared" si="63"/>
        <v>112.7</v>
      </c>
      <c r="I93" s="123">
        <f t="shared" si="63"/>
        <v>0</v>
      </c>
      <c r="J93" s="126">
        <f t="shared" si="57"/>
        <v>112.7</v>
      </c>
      <c r="K93" s="126">
        <f t="shared" ref="K93" si="90">+J93/12</f>
        <v>9.3916666666666675</v>
      </c>
      <c r="L93" s="123">
        <f t="shared" si="59"/>
        <v>13524</v>
      </c>
      <c r="M93" s="220">
        <f t="shared" si="60"/>
        <v>0</v>
      </c>
      <c r="N93" s="221">
        <f t="shared" si="61"/>
        <v>13524</v>
      </c>
      <c r="O93" s="238">
        <f t="shared" si="62"/>
        <v>1127</v>
      </c>
    </row>
    <row r="94" spans="1:15" ht="20.100000000000001" customHeight="1" x14ac:dyDescent="0.25">
      <c r="A94" s="121">
        <f t="shared" si="65"/>
        <v>5492</v>
      </c>
      <c r="B94" s="121" t="s">
        <v>488</v>
      </c>
      <c r="C94" s="121" t="s">
        <v>420</v>
      </c>
      <c r="D94" s="121">
        <v>3429</v>
      </c>
      <c r="E94" s="122">
        <v>11270</v>
      </c>
      <c r="F94" s="123">
        <v>0</v>
      </c>
      <c r="G94" s="124">
        <f t="shared" si="56"/>
        <v>11270</v>
      </c>
      <c r="H94" s="123">
        <f t="shared" si="63"/>
        <v>112.7</v>
      </c>
      <c r="I94" s="123">
        <f t="shared" si="63"/>
        <v>0</v>
      </c>
      <c r="J94" s="126">
        <f t="shared" si="57"/>
        <v>112.7</v>
      </c>
      <c r="K94" s="126">
        <f t="shared" ref="K94" si="91">+J94/12</f>
        <v>9.3916666666666675</v>
      </c>
      <c r="L94" s="123">
        <f t="shared" si="59"/>
        <v>13524</v>
      </c>
      <c r="M94" s="220">
        <f t="shared" si="60"/>
        <v>0</v>
      </c>
      <c r="N94" s="221">
        <f t="shared" si="61"/>
        <v>13524</v>
      </c>
      <c r="O94" s="238">
        <f t="shared" si="62"/>
        <v>1127</v>
      </c>
    </row>
    <row r="95" spans="1:15" ht="20.100000000000001" customHeight="1" x14ac:dyDescent="0.25">
      <c r="A95" s="121">
        <f t="shared" si="65"/>
        <v>5493</v>
      </c>
      <c r="B95" s="121" t="s">
        <v>489</v>
      </c>
      <c r="C95" s="121" t="s">
        <v>420</v>
      </c>
      <c r="D95" s="121">
        <v>2714</v>
      </c>
      <c r="E95" s="122">
        <v>11270</v>
      </c>
      <c r="F95" s="123">
        <v>0</v>
      </c>
      <c r="G95" s="124">
        <f t="shared" si="56"/>
        <v>11270</v>
      </c>
      <c r="H95" s="123">
        <f t="shared" si="63"/>
        <v>112.7</v>
      </c>
      <c r="I95" s="123">
        <f t="shared" si="63"/>
        <v>0</v>
      </c>
      <c r="J95" s="126">
        <f t="shared" si="57"/>
        <v>112.7</v>
      </c>
      <c r="K95" s="126">
        <f t="shared" ref="K95" si="92">+J95/12</f>
        <v>9.3916666666666675</v>
      </c>
      <c r="L95" s="123">
        <f t="shared" si="59"/>
        <v>13524</v>
      </c>
      <c r="M95" s="220">
        <f t="shared" si="60"/>
        <v>0</v>
      </c>
      <c r="N95" s="221">
        <f t="shared" si="61"/>
        <v>13524</v>
      </c>
      <c r="O95" s="238">
        <f t="shared" si="62"/>
        <v>1127</v>
      </c>
    </row>
    <row r="96" spans="1:15" ht="20.100000000000001" customHeight="1" x14ac:dyDescent="0.25">
      <c r="A96" s="121">
        <f t="shared" si="65"/>
        <v>5494</v>
      </c>
      <c r="B96" s="121" t="s">
        <v>490</v>
      </c>
      <c r="C96" s="121" t="s">
        <v>420</v>
      </c>
      <c r="D96" s="121">
        <v>1500</v>
      </c>
      <c r="E96" s="122">
        <v>11270</v>
      </c>
      <c r="F96" s="123">
        <v>0</v>
      </c>
      <c r="G96" s="124">
        <f t="shared" si="56"/>
        <v>11270</v>
      </c>
      <c r="H96" s="123">
        <f t="shared" si="63"/>
        <v>112.7</v>
      </c>
      <c r="I96" s="123">
        <f t="shared" si="63"/>
        <v>0</v>
      </c>
      <c r="J96" s="126">
        <f t="shared" si="57"/>
        <v>112.7</v>
      </c>
      <c r="K96" s="126">
        <f t="shared" ref="K96" si="93">+J96/12</f>
        <v>9.3916666666666675</v>
      </c>
      <c r="L96" s="123">
        <f t="shared" si="59"/>
        <v>13524</v>
      </c>
      <c r="M96" s="220">
        <f t="shared" si="60"/>
        <v>0</v>
      </c>
      <c r="N96" s="221">
        <f t="shared" si="61"/>
        <v>13524</v>
      </c>
      <c r="O96" s="238">
        <f t="shared" si="62"/>
        <v>1127</v>
      </c>
    </row>
    <row r="97" spans="1:15" ht="20.100000000000001" customHeight="1" x14ac:dyDescent="0.25">
      <c r="A97" s="121">
        <f t="shared" si="65"/>
        <v>5495</v>
      </c>
      <c r="B97" s="121" t="s">
        <v>491</v>
      </c>
      <c r="C97" s="121" t="s">
        <v>420</v>
      </c>
      <c r="D97" s="121">
        <v>1838</v>
      </c>
      <c r="E97" s="122">
        <v>11270</v>
      </c>
      <c r="F97" s="123">
        <v>0</v>
      </c>
      <c r="G97" s="124">
        <f t="shared" si="56"/>
        <v>11270</v>
      </c>
      <c r="H97" s="123">
        <f t="shared" si="63"/>
        <v>112.7</v>
      </c>
      <c r="I97" s="123">
        <f t="shared" si="63"/>
        <v>0</v>
      </c>
      <c r="J97" s="126">
        <f t="shared" si="57"/>
        <v>112.7</v>
      </c>
      <c r="K97" s="126">
        <f t="shared" ref="K97" si="94">+J97/12</f>
        <v>9.3916666666666675</v>
      </c>
      <c r="L97" s="123">
        <f t="shared" si="59"/>
        <v>13524</v>
      </c>
      <c r="M97" s="220">
        <f t="shared" si="60"/>
        <v>0</v>
      </c>
      <c r="N97" s="221">
        <f t="shared" si="61"/>
        <v>13524</v>
      </c>
      <c r="O97" s="238">
        <f t="shared" si="62"/>
        <v>1127</v>
      </c>
    </row>
    <row r="98" spans="1:15" ht="33" customHeight="1" x14ac:dyDescent="0.25">
      <c r="A98" s="121">
        <f t="shared" si="65"/>
        <v>5496</v>
      </c>
      <c r="B98" s="121" t="s">
        <v>492</v>
      </c>
      <c r="C98" s="121" t="s">
        <v>420</v>
      </c>
      <c r="D98" s="121">
        <v>2407</v>
      </c>
      <c r="E98" s="122">
        <v>11270</v>
      </c>
      <c r="F98" s="123">
        <v>0</v>
      </c>
      <c r="G98" s="124">
        <f t="shared" si="56"/>
        <v>11270</v>
      </c>
      <c r="H98" s="123">
        <f t="shared" si="63"/>
        <v>112.7</v>
      </c>
      <c r="I98" s="123">
        <f t="shared" si="63"/>
        <v>0</v>
      </c>
      <c r="J98" s="126">
        <f t="shared" si="57"/>
        <v>112.7</v>
      </c>
      <c r="K98" s="126">
        <f t="shared" ref="K98" si="95">+J98/12</f>
        <v>9.3916666666666675</v>
      </c>
      <c r="L98" s="123">
        <f t="shared" si="59"/>
        <v>13524</v>
      </c>
      <c r="M98" s="220">
        <f t="shared" si="60"/>
        <v>0</v>
      </c>
      <c r="N98" s="221">
        <f t="shared" si="61"/>
        <v>13524</v>
      </c>
      <c r="O98" s="238">
        <f t="shared" si="62"/>
        <v>1127</v>
      </c>
    </row>
    <row r="99" spans="1:15" ht="20.100000000000001" customHeight="1" x14ac:dyDescent="0.25">
      <c r="A99" s="121">
        <f t="shared" si="65"/>
        <v>5497</v>
      </c>
      <c r="B99" s="121" t="s">
        <v>493</v>
      </c>
      <c r="C99" s="121" t="s">
        <v>420</v>
      </c>
      <c r="D99" s="121">
        <v>1377</v>
      </c>
      <c r="E99" s="122">
        <v>11270</v>
      </c>
      <c r="F99" s="123">
        <v>0</v>
      </c>
      <c r="G99" s="124">
        <f t="shared" si="56"/>
        <v>11270</v>
      </c>
      <c r="H99" s="123">
        <f t="shared" si="63"/>
        <v>112.7</v>
      </c>
      <c r="I99" s="123">
        <f t="shared" si="63"/>
        <v>0</v>
      </c>
      <c r="J99" s="126">
        <f t="shared" si="57"/>
        <v>112.7</v>
      </c>
      <c r="K99" s="126">
        <f t="shared" ref="K99" si="96">+J99/12</f>
        <v>9.3916666666666675</v>
      </c>
      <c r="L99" s="123">
        <f t="shared" si="59"/>
        <v>13524</v>
      </c>
      <c r="M99" s="220">
        <f t="shared" si="60"/>
        <v>0</v>
      </c>
      <c r="N99" s="221">
        <f t="shared" si="61"/>
        <v>13524</v>
      </c>
      <c r="O99" s="238">
        <f t="shared" si="62"/>
        <v>1127</v>
      </c>
    </row>
    <row r="100" spans="1:15" ht="20.100000000000001" customHeight="1" x14ac:dyDescent="0.25">
      <c r="A100" s="121">
        <f t="shared" si="65"/>
        <v>5498</v>
      </c>
      <c r="B100" s="121" t="s">
        <v>494</v>
      </c>
      <c r="C100" s="121" t="s">
        <v>420</v>
      </c>
      <c r="D100" s="121">
        <v>1556</v>
      </c>
      <c r="E100" s="122">
        <v>11270</v>
      </c>
      <c r="F100" s="123">
        <v>0</v>
      </c>
      <c r="G100" s="124">
        <f t="shared" si="56"/>
        <v>11270</v>
      </c>
      <c r="H100" s="123">
        <f t="shared" si="63"/>
        <v>112.7</v>
      </c>
      <c r="I100" s="123">
        <f t="shared" si="63"/>
        <v>0</v>
      </c>
      <c r="J100" s="126">
        <f t="shared" si="57"/>
        <v>112.7</v>
      </c>
      <c r="K100" s="126">
        <f t="shared" ref="K100" si="97">+J100/12</f>
        <v>9.3916666666666675</v>
      </c>
      <c r="L100" s="123">
        <f t="shared" si="59"/>
        <v>13524</v>
      </c>
      <c r="M100" s="220">
        <f t="shared" si="60"/>
        <v>0</v>
      </c>
      <c r="N100" s="221">
        <f t="shared" si="61"/>
        <v>13524</v>
      </c>
      <c r="O100" s="238">
        <f t="shared" si="62"/>
        <v>1127</v>
      </c>
    </row>
    <row r="101" spans="1:15" ht="20.100000000000001" customHeight="1" x14ac:dyDescent="0.25">
      <c r="A101" s="121">
        <f t="shared" si="65"/>
        <v>5499</v>
      </c>
      <c r="B101" s="121" t="s">
        <v>495</v>
      </c>
      <c r="C101" s="121" t="s">
        <v>420</v>
      </c>
      <c r="D101" s="121">
        <v>3304</v>
      </c>
      <c r="E101" s="122">
        <v>16520</v>
      </c>
      <c r="F101" s="123">
        <v>261430</v>
      </c>
      <c r="G101" s="124">
        <f t="shared" si="56"/>
        <v>277950</v>
      </c>
      <c r="H101" s="123">
        <f t="shared" si="63"/>
        <v>165.20000000000002</v>
      </c>
      <c r="I101" s="123">
        <f t="shared" si="63"/>
        <v>2614.3000000000002</v>
      </c>
      <c r="J101" s="126">
        <f t="shared" si="57"/>
        <v>2779.5</v>
      </c>
      <c r="K101" s="126">
        <f t="shared" ref="K101" si="98">+J101/12</f>
        <v>231.625</v>
      </c>
      <c r="L101" s="123">
        <f t="shared" si="59"/>
        <v>19824.000000000004</v>
      </c>
      <c r="M101" s="220">
        <f t="shared" si="60"/>
        <v>313716</v>
      </c>
      <c r="N101" s="221">
        <f t="shared" si="61"/>
        <v>333540</v>
      </c>
      <c r="O101" s="238">
        <f t="shared" si="62"/>
        <v>27795</v>
      </c>
    </row>
    <row r="102" spans="1:15" ht="20.100000000000001" customHeight="1" x14ac:dyDescent="0.25">
      <c r="A102" s="121">
        <f t="shared" si="65"/>
        <v>5500</v>
      </c>
      <c r="B102" s="121" t="s">
        <v>496</v>
      </c>
      <c r="C102" s="121" t="s">
        <v>420</v>
      </c>
      <c r="D102" s="121">
        <v>1910</v>
      </c>
      <c r="E102" s="122">
        <v>9550</v>
      </c>
      <c r="F102" s="123">
        <v>32445</v>
      </c>
      <c r="G102" s="124">
        <f t="shared" si="56"/>
        <v>41995</v>
      </c>
      <c r="H102" s="123">
        <f t="shared" si="63"/>
        <v>95.5</v>
      </c>
      <c r="I102" s="123">
        <f t="shared" si="63"/>
        <v>324.45</v>
      </c>
      <c r="J102" s="126">
        <f t="shared" si="57"/>
        <v>419.95</v>
      </c>
      <c r="K102" s="126">
        <f t="shared" ref="K102" si="99">+J102/12</f>
        <v>34.99583333333333</v>
      </c>
      <c r="L102" s="123">
        <f t="shared" si="59"/>
        <v>11460</v>
      </c>
      <c r="M102" s="220">
        <f t="shared" si="60"/>
        <v>38934</v>
      </c>
      <c r="N102" s="221">
        <f t="shared" si="61"/>
        <v>50394</v>
      </c>
      <c r="O102" s="238">
        <f t="shared" si="62"/>
        <v>4199.5</v>
      </c>
    </row>
    <row r="103" spans="1:15" ht="20.100000000000001" customHeight="1" x14ac:dyDescent="0.25">
      <c r="A103" s="121">
        <f t="shared" si="65"/>
        <v>5501</v>
      </c>
      <c r="B103" s="121" t="s">
        <v>497</v>
      </c>
      <c r="C103" s="121" t="s">
        <v>420</v>
      </c>
      <c r="D103" s="121">
        <v>3833</v>
      </c>
      <c r="E103" s="122">
        <v>11270</v>
      </c>
      <c r="F103" s="123">
        <v>0</v>
      </c>
      <c r="G103" s="124">
        <f t="shared" si="56"/>
        <v>11270</v>
      </c>
      <c r="H103" s="123">
        <f t="shared" si="63"/>
        <v>112.7</v>
      </c>
      <c r="I103" s="123">
        <f t="shared" si="63"/>
        <v>0</v>
      </c>
      <c r="J103" s="126">
        <f t="shared" si="57"/>
        <v>112.7</v>
      </c>
      <c r="K103" s="126">
        <f t="shared" ref="K103" si="100">+J103/12</f>
        <v>9.3916666666666675</v>
      </c>
      <c r="L103" s="123">
        <f t="shared" si="59"/>
        <v>13524</v>
      </c>
      <c r="M103" s="220">
        <f t="shared" si="60"/>
        <v>0</v>
      </c>
      <c r="N103" s="221">
        <f t="shared" si="61"/>
        <v>13524</v>
      </c>
      <c r="O103" s="238">
        <f t="shared" si="62"/>
        <v>1127</v>
      </c>
    </row>
    <row r="104" spans="1:15" ht="20.100000000000001" customHeight="1" x14ac:dyDescent="0.25">
      <c r="A104" s="121">
        <f t="shared" si="65"/>
        <v>5502</v>
      </c>
      <c r="B104" s="121" t="s">
        <v>498</v>
      </c>
      <c r="C104" s="121" t="s">
        <v>420</v>
      </c>
      <c r="D104" s="121">
        <v>1284</v>
      </c>
      <c r="E104" s="122">
        <v>6420</v>
      </c>
      <c r="F104" s="123">
        <v>6420</v>
      </c>
      <c r="G104" s="124">
        <f t="shared" si="56"/>
        <v>12840</v>
      </c>
      <c r="H104" s="123">
        <f t="shared" si="63"/>
        <v>64.2</v>
      </c>
      <c r="I104" s="123">
        <f t="shared" si="63"/>
        <v>64.2</v>
      </c>
      <c r="J104" s="126">
        <f t="shared" si="57"/>
        <v>128.4</v>
      </c>
      <c r="K104" s="126">
        <f t="shared" ref="K104" si="101">+J104/12</f>
        <v>10.700000000000001</v>
      </c>
      <c r="L104" s="123">
        <f t="shared" si="59"/>
        <v>7704</v>
      </c>
      <c r="M104" s="220">
        <f t="shared" si="60"/>
        <v>7704</v>
      </c>
      <c r="N104" s="221">
        <f t="shared" si="61"/>
        <v>15408</v>
      </c>
      <c r="O104" s="238">
        <f t="shared" si="62"/>
        <v>1284</v>
      </c>
    </row>
    <row r="105" spans="1:15" ht="20.100000000000001" customHeight="1" x14ac:dyDescent="0.25">
      <c r="A105" s="121">
        <f t="shared" si="65"/>
        <v>5503</v>
      </c>
      <c r="B105" s="121" t="s">
        <v>499</v>
      </c>
      <c r="C105" s="121" t="s">
        <v>420</v>
      </c>
      <c r="D105" s="121">
        <v>1440</v>
      </c>
      <c r="E105" s="122">
        <v>7200</v>
      </c>
      <c r="F105" s="123">
        <v>67160</v>
      </c>
      <c r="G105" s="124">
        <f t="shared" si="56"/>
        <v>74360</v>
      </c>
      <c r="H105" s="123">
        <f t="shared" si="63"/>
        <v>72</v>
      </c>
      <c r="I105" s="123">
        <f t="shared" si="63"/>
        <v>671.6</v>
      </c>
      <c r="J105" s="126">
        <f t="shared" si="57"/>
        <v>743.6</v>
      </c>
      <c r="K105" s="126">
        <f t="shared" ref="K105" si="102">+J105/12</f>
        <v>61.966666666666669</v>
      </c>
      <c r="L105" s="123">
        <f t="shared" si="59"/>
        <v>8640</v>
      </c>
      <c r="M105" s="220">
        <f t="shared" si="60"/>
        <v>80592</v>
      </c>
      <c r="N105" s="221">
        <f t="shared" si="61"/>
        <v>89232</v>
      </c>
      <c r="O105" s="238">
        <f t="shared" si="62"/>
        <v>7436</v>
      </c>
    </row>
    <row r="106" spans="1:15" ht="20.100000000000001" customHeight="1" x14ac:dyDescent="0.25">
      <c r="A106" s="121">
        <f t="shared" si="65"/>
        <v>5504</v>
      </c>
      <c r="B106" s="121" t="s">
        <v>499</v>
      </c>
      <c r="C106" s="121" t="s">
        <v>420</v>
      </c>
      <c r="D106" s="121">
        <v>1973</v>
      </c>
      <c r="E106" s="122">
        <v>9865</v>
      </c>
      <c r="F106" s="123">
        <v>103580</v>
      </c>
      <c r="G106" s="124">
        <f t="shared" si="56"/>
        <v>113445</v>
      </c>
      <c r="H106" s="123">
        <f t="shared" si="63"/>
        <v>98.65</v>
      </c>
      <c r="I106" s="123">
        <f t="shared" si="63"/>
        <v>1035.8</v>
      </c>
      <c r="J106" s="126">
        <f t="shared" si="57"/>
        <v>1134.45</v>
      </c>
      <c r="K106" s="126">
        <f t="shared" ref="K106" si="103">+J106/12</f>
        <v>94.537500000000009</v>
      </c>
      <c r="L106" s="123">
        <f t="shared" si="59"/>
        <v>11838</v>
      </c>
      <c r="M106" s="220">
        <f t="shared" si="60"/>
        <v>124296</v>
      </c>
      <c r="N106" s="221">
        <f t="shared" si="61"/>
        <v>136134</v>
      </c>
      <c r="O106" s="238">
        <f t="shared" si="62"/>
        <v>11344.5</v>
      </c>
    </row>
    <row r="107" spans="1:15" ht="20.100000000000001" customHeight="1" x14ac:dyDescent="0.25">
      <c r="A107" s="121">
        <f t="shared" si="65"/>
        <v>5505</v>
      </c>
      <c r="B107" s="121" t="s">
        <v>500</v>
      </c>
      <c r="C107" s="121" t="s">
        <v>420</v>
      </c>
      <c r="D107" s="121">
        <v>2601</v>
      </c>
      <c r="E107" s="122">
        <v>13005</v>
      </c>
      <c r="F107" s="123">
        <v>0</v>
      </c>
      <c r="G107" s="124">
        <f t="shared" si="56"/>
        <v>13005</v>
      </c>
      <c r="H107" s="123">
        <f t="shared" si="63"/>
        <v>130.05000000000001</v>
      </c>
      <c r="I107" s="123">
        <f t="shared" si="63"/>
        <v>0</v>
      </c>
      <c r="J107" s="126">
        <f t="shared" si="57"/>
        <v>130.05000000000001</v>
      </c>
      <c r="K107" s="126">
        <f t="shared" ref="K107" si="104">+J107/12</f>
        <v>10.8375</v>
      </c>
      <c r="L107" s="123">
        <f t="shared" si="59"/>
        <v>15606.000000000002</v>
      </c>
      <c r="M107" s="220">
        <f t="shared" si="60"/>
        <v>0</v>
      </c>
      <c r="N107" s="221">
        <f t="shared" si="61"/>
        <v>15606.000000000002</v>
      </c>
      <c r="O107" s="238">
        <f t="shared" si="62"/>
        <v>1300.5000000000002</v>
      </c>
    </row>
    <row r="108" spans="1:15" ht="20.100000000000001" customHeight="1" x14ac:dyDescent="0.25">
      <c r="A108" s="121">
        <f t="shared" si="65"/>
        <v>5506</v>
      </c>
      <c r="B108" s="121" t="s">
        <v>501</v>
      </c>
      <c r="C108" s="121" t="s">
        <v>420</v>
      </c>
      <c r="D108" s="121">
        <v>2601</v>
      </c>
      <c r="E108" s="122">
        <v>446</v>
      </c>
      <c r="F108" s="123">
        <v>0</v>
      </c>
      <c r="G108" s="124">
        <f t="shared" si="56"/>
        <v>446</v>
      </c>
      <c r="H108" s="123">
        <f t="shared" si="63"/>
        <v>4.46</v>
      </c>
      <c r="I108" s="123">
        <f t="shared" si="63"/>
        <v>0</v>
      </c>
      <c r="J108" s="126">
        <f t="shared" si="57"/>
        <v>4.46</v>
      </c>
      <c r="K108" s="126">
        <f t="shared" ref="K108" si="105">+J108/12</f>
        <v>0.37166666666666665</v>
      </c>
      <c r="L108" s="123">
        <f t="shared" si="59"/>
        <v>535.20000000000005</v>
      </c>
      <c r="M108" s="220">
        <f t="shared" si="60"/>
        <v>0</v>
      </c>
      <c r="N108" s="221">
        <f t="shared" si="61"/>
        <v>535.20000000000005</v>
      </c>
      <c r="O108" s="238">
        <f t="shared" si="62"/>
        <v>44.6</v>
      </c>
    </row>
    <row r="109" spans="1:15" ht="20.100000000000001" customHeight="1" x14ac:dyDescent="0.25">
      <c r="A109" s="121">
        <f t="shared" si="65"/>
        <v>5507</v>
      </c>
      <c r="B109" s="121" t="s">
        <v>502</v>
      </c>
      <c r="C109" s="121" t="s">
        <v>420</v>
      </c>
      <c r="D109" s="121">
        <v>5536</v>
      </c>
      <c r="E109" s="122">
        <v>27680</v>
      </c>
      <c r="F109" s="123">
        <v>8802</v>
      </c>
      <c r="G109" s="124">
        <f t="shared" si="56"/>
        <v>36482</v>
      </c>
      <c r="H109" s="123">
        <f t="shared" si="63"/>
        <v>276.8</v>
      </c>
      <c r="I109" s="123">
        <f t="shared" si="63"/>
        <v>88.02</v>
      </c>
      <c r="J109" s="126">
        <f t="shared" si="57"/>
        <v>364.82</v>
      </c>
      <c r="K109" s="126">
        <f t="shared" ref="K109" si="106">+J109/12</f>
        <v>30.401666666666667</v>
      </c>
      <c r="L109" s="123">
        <f t="shared" si="59"/>
        <v>33216</v>
      </c>
      <c r="M109" s="220">
        <f t="shared" si="60"/>
        <v>10562.4</v>
      </c>
      <c r="N109" s="221">
        <f t="shared" si="61"/>
        <v>43778.400000000001</v>
      </c>
      <c r="O109" s="238">
        <f t="shared" si="62"/>
        <v>3648.2000000000003</v>
      </c>
    </row>
    <row r="110" spans="1:15" ht="20.100000000000001" customHeight="1" x14ac:dyDescent="0.25">
      <c r="A110" s="121">
        <f t="shared" si="65"/>
        <v>5508</v>
      </c>
      <c r="B110" s="121" t="s">
        <v>503</v>
      </c>
      <c r="C110" s="121" t="s">
        <v>420</v>
      </c>
      <c r="D110" s="121">
        <v>8248</v>
      </c>
      <c r="E110" s="122">
        <v>41240</v>
      </c>
      <c r="F110" s="123">
        <v>41680</v>
      </c>
      <c r="G110" s="124">
        <f t="shared" si="56"/>
        <v>82920</v>
      </c>
      <c r="H110" s="123">
        <f t="shared" si="63"/>
        <v>412.40000000000003</v>
      </c>
      <c r="I110" s="123">
        <f t="shared" si="63"/>
        <v>416.8</v>
      </c>
      <c r="J110" s="126">
        <f t="shared" si="57"/>
        <v>829.2</v>
      </c>
      <c r="K110" s="126">
        <f t="shared" ref="K110" si="107">+J110/12</f>
        <v>69.100000000000009</v>
      </c>
      <c r="L110" s="123">
        <f t="shared" si="59"/>
        <v>49488.000000000007</v>
      </c>
      <c r="M110" s="220">
        <f t="shared" si="60"/>
        <v>50016</v>
      </c>
      <c r="N110" s="221">
        <f t="shared" si="61"/>
        <v>99504</v>
      </c>
      <c r="O110" s="238">
        <f t="shared" si="62"/>
        <v>8292</v>
      </c>
    </row>
    <row r="111" spans="1:15" ht="20.100000000000001" customHeight="1" x14ac:dyDescent="0.25">
      <c r="A111" s="121">
        <f t="shared" si="65"/>
        <v>5509</v>
      </c>
      <c r="B111" s="121" t="s">
        <v>504</v>
      </c>
      <c r="C111" s="121" t="s">
        <v>420</v>
      </c>
      <c r="D111" s="121">
        <v>8034</v>
      </c>
      <c r="E111" s="122">
        <v>40170</v>
      </c>
      <c r="F111" s="123">
        <v>0</v>
      </c>
      <c r="G111" s="124">
        <f t="shared" si="56"/>
        <v>40170</v>
      </c>
      <c r="H111" s="123">
        <f t="shared" si="63"/>
        <v>401.7</v>
      </c>
      <c r="I111" s="123">
        <f t="shared" si="63"/>
        <v>0</v>
      </c>
      <c r="J111" s="126">
        <f t="shared" si="57"/>
        <v>401.7</v>
      </c>
      <c r="K111" s="126">
        <f t="shared" ref="K111" si="108">+J111/12</f>
        <v>33.475000000000001</v>
      </c>
      <c r="L111" s="123">
        <f t="shared" si="59"/>
        <v>48204</v>
      </c>
      <c r="M111" s="220">
        <f t="shared" si="60"/>
        <v>0</v>
      </c>
      <c r="N111" s="221">
        <f t="shared" si="61"/>
        <v>48204</v>
      </c>
      <c r="O111" s="238">
        <f t="shared" si="62"/>
        <v>4017</v>
      </c>
    </row>
    <row r="112" spans="1:15" ht="20.100000000000001" customHeight="1" x14ac:dyDescent="0.25">
      <c r="A112" s="121">
        <f t="shared" si="65"/>
        <v>5510</v>
      </c>
      <c r="B112" s="121" t="s">
        <v>505</v>
      </c>
      <c r="C112" s="121" t="s">
        <v>420</v>
      </c>
      <c r="D112" s="121">
        <v>7702</v>
      </c>
      <c r="E112" s="122">
        <v>11270</v>
      </c>
      <c r="F112" s="123">
        <v>0</v>
      </c>
      <c r="G112" s="124">
        <f t="shared" si="56"/>
        <v>11270</v>
      </c>
      <c r="H112" s="123">
        <f t="shared" si="63"/>
        <v>112.7</v>
      </c>
      <c r="I112" s="123">
        <f t="shared" si="63"/>
        <v>0</v>
      </c>
      <c r="J112" s="126">
        <f t="shared" si="57"/>
        <v>112.7</v>
      </c>
      <c r="K112" s="126">
        <f t="shared" ref="K112" si="109">+J112/12</f>
        <v>9.3916666666666675</v>
      </c>
      <c r="L112" s="123">
        <f t="shared" si="59"/>
        <v>13524</v>
      </c>
      <c r="M112" s="220">
        <f t="shared" si="60"/>
        <v>0</v>
      </c>
      <c r="N112" s="221">
        <f t="shared" si="61"/>
        <v>13524</v>
      </c>
      <c r="O112" s="238">
        <f t="shared" si="62"/>
        <v>1127</v>
      </c>
    </row>
    <row r="113" spans="1:15" ht="20.100000000000001" customHeight="1" thickBot="1" x14ac:dyDescent="0.3">
      <c r="A113" s="121"/>
      <c r="B113" s="136" t="s">
        <v>415</v>
      </c>
      <c r="C113" s="136"/>
      <c r="D113" s="136"/>
      <c r="E113" s="159"/>
      <c r="F113" s="136"/>
      <c r="G113" s="136"/>
      <c r="H113" s="160">
        <f t="shared" ref="H113:I113" si="110">SUM(H67:H112)</f>
        <v>4030.71</v>
      </c>
      <c r="I113" s="160">
        <f t="shared" si="110"/>
        <v>16319.180000000002</v>
      </c>
      <c r="J113" s="160">
        <f>SUM(J67:J112)</f>
        <v>20349.890000000007</v>
      </c>
      <c r="K113" s="160">
        <f t="shared" ref="K113:M113" si="111">SUM(K67:K112)</f>
        <v>1695.8241666666665</v>
      </c>
      <c r="L113" s="161">
        <f t="shared" si="111"/>
        <v>483685.2</v>
      </c>
      <c r="M113" s="161">
        <f t="shared" si="111"/>
        <v>1958301.6</v>
      </c>
      <c r="N113" s="161">
        <f>SUM(N67:N112)</f>
        <v>2441986.8000000003</v>
      </c>
      <c r="O113" s="150">
        <f>SUM(O67:O112)</f>
        <v>203498.90000000002</v>
      </c>
    </row>
    <row r="114" spans="1:15" ht="20.100000000000001" customHeight="1" thickTop="1" x14ac:dyDescent="0.25">
      <c r="A114" s="121"/>
      <c r="B114" s="142"/>
      <c r="C114" s="142"/>
      <c r="D114" s="142"/>
      <c r="E114" s="162"/>
      <c r="F114" s="142"/>
      <c r="G114" s="142"/>
      <c r="H114" s="142"/>
      <c r="I114" s="142"/>
      <c r="J114" s="142"/>
      <c r="K114" s="142"/>
      <c r="L114" s="142"/>
      <c r="M114" s="222"/>
      <c r="N114" s="222"/>
      <c r="O114" s="240"/>
    </row>
    <row r="115" spans="1:15" ht="20.100000000000001" customHeight="1" x14ac:dyDescent="0.25">
      <c r="A115" s="110" t="s">
        <v>409</v>
      </c>
      <c r="B115" s="110" t="s">
        <v>410</v>
      </c>
      <c r="C115" s="110" t="s">
        <v>411</v>
      </c>
      <c r="D115" s="110" t="s">
        <v>412</v>
      </c>
      <c r="E115" s="111" t="s">
        <v>413</v>
      </c>
      <c r="F115" s="112" t="s">
        <v>414</v>
      </c>
      <c r="G115" s="113" t="s">
        <v>415</v>
      </c>
      <c r="H115" s="114" t="s">
        <v>416</v>
      </c>
      <c r="I115" s="114" t="s">
        <v>414</v>
      </c>
      <c r="J115" s="115"/>
      <c r="K115" s="115"/>
      <c r="L115" s="116"/>
      <c r="M115" s="219"/>
      <c r="N115" s="219"/>
      <c r="O115" s="237"/>
    </row>
    <row r="116" spans="1:15" ht="20.100000000000001" customHeight="1" x14ac:dyDescent="0.25">
      <c r="A116" s="127" t="s">
        <v>506</v>
      </c>
      <c r="B116" s="121"/>
      <c r="C116" s="121"/>
      <c r="D116" s="121"/>
      <c r="E116" s="122"/>
      <c r="F116" s="123"/>
      <c r="G116" s="126"/>
      <c r="H116" s="123"/>
      <c r="I116" s="123"/>
      <c r="J116" s="163"/>
      <c r="K116" s="163"/>
      <c r="L116" s="123"/>
      <c r="M116" s="219"/>
      <c r="N116" s="219"/>
      <c r="O116" s="237"/>
    </row>
    <row r="117" spans="1:15" ht="20.100000000000001" customHeight="1" x14ac:dyDescent="0.25">
      <c r="A117" s="164" t="s">
        <v>507</v>
      </c>
      <c r="B117" s="121" t="s">
        <v>508</v>
      </c>
      <c r="C117" s="121" t="s">
        <v>509</v>
      </c>
      <c r="D117" s="121">
        <v>9850</v>
      </c>
      <c r="E117" s="122">
        <v>30875</v>
      </c>
      <c r="F117" s="123">
        <v>252600</v>
      </c>
      <c r="G117" s="126">
        <f>SUM(E117:F117)</f>
        <v>283475</v>
      </c>
      <c r="H117" s="123">
        <f t="shared" ref="H117:H129" si="112">+E117*0.01</f>
        <v>308.75</v>
      </c>
      <c r="I117" s="123">
        <v>0</v>
      </c>
      <c r="J117" s="163"/>
      <c r="K117" s="163"/>
      <c r="L117" s="123"/>
      <c r="M117" s="219"/>
      <c r="N117" s="219"/>
      <c r="O117" s="237"/>
    </row>
    <row r="118" spans="1:15" ht="20.100000000000001" customHeight="1" x14ac:dyDescent="0.25">
      <c r="A118" s="164" t="s">
        <v>510</v>
      </c>
      <c r="B118" s="121" t="s">
        <v>511</v>
      </c>
      <c r="C118" s="121" t="s">
        <v>509</v>
      </c>
      <c r="D118" s="121">
        <v>9469</v>
      </c>
      <c r="E118" s="122"/>
      <c r="F118" s="123">
        <v>262330</v>
      </c>
      <c r="G118" s="126">
        <f t="shared" ref="G118:G129" si="113">SUM(E118:F118)</f>
        <v>262330</v>
      </c>
      <c r="H118" s="123">
        <f t="shared" si="112"/>
        <v>0</v>
      </c>
      <c r="I118" s="123">
        <v>0</v>
      </c>
      <c r="J118" s="163"/>
      <c r="K118" s="163"/>
      <c r="L118" s="123"/>
      <c r="M118" s="219"/>
      <c r="N118" s="219"/>
      <c r="O118" s="237"/>
    </row>
    <row r="119" spans="1:15" ht="20.100000000000001" customHeight="1" x14ac:dyDescent="0.25">
      <c r="A119" s="164" t="s">
        <v>512</v>
      </c>
      <c r="B119" s="121" t="s">
        <v>513</v>
      </c>
      <c r="C119" s="121" t="s">
        <v>509</v>
      </c>
      <c r="D119" s="121">
        <v>9469</v>
      </c>
      <c r="E119" s="122">
        <v>29923</v>
      </c>
      <c r="F119" s="123">
        <v>118649</v>
      </c>
      <c r="G119" s="126">
        <f t="shared" si="113"/>
        <v>148572</v>
      </c>
      <c r="H119" s="123">
        <f t="shared" si="112"/>
        <v>299.23</v>
      </c>
      <c r="I119" s="123">
        <v>0</v>
      </c>
      <c r="J119" s="163"/>
      <c r="K119" s="163"/>
      <c r="L119" s="123"/>
      <c r="M119" s="219"/>
      <c r="N119" s="219"/>
      <c r="O119" s="237"/>
    </row>
    <row r="120" spans="1:15" ht="20.100000000000001" customHeight="1" x14ac:dyDescent="0.25">
      <c r="A120" s="165">
        <v>250</v>
      </c>
      <c r="B120" s="130" t="s">
        <v>514</v>
      </c>
      <c r="C120" s="130" t="s">
        <v>515</v>
      </c>
      <c r="D120" s="130">
        <v>4958</v>
      </c>
      <c r="E120" s="131">
        <v>0</v>
      </c>
      <c r="F120" s="132">
        <v>0</v>
      </c>
      <c r="G120" s="133">
        <f t="shared" si="113"/>
        <v>0</v>
      </c>
      <c r="H120" s="132">
        <f t="shared" si="112"/>
        <v>0</v>
      </c>
      <c r="I120" s="132">
        <v>0</v>
      </c>
      <c r="J120" s="133"/>
      <c r="K120" s="133"/>
      <c r="L120" s="132"/>
      <c r="M120" s="219"/>
      <c r="N120" s="219"/>
      <c r="O120" s="237"/>
    </row>
    <row r="121" spans="1:15" ht="20.100000000000001" customHeight="1" x14ac:dyDescent="0.25">
      <c r="A121" s="165" t="s">
        <v>516</v>
      </c>
      <c r="B121" s="130" t="s">
        <v>517</v>
      </c>
      <c r="C121" s="130" t="s">
        <v>518</v>
      </c>
      <c r="D121" s="130">
        <v>3271</v>
      </c>
      <c r="E121" s="131">
        <v>0</v>
      </c>
      <c r="F121" s="132">
        <v>0</v>
      </c>
      <c r="G121" s="133">
        <f t="shared" si="113"/>
        <v>0</v>
      </c>
      <c r="H121" s="132">
        <f t="shared" si="112"/>
        <v>0</v>
      </c>
      <c r="I121" s="132">
        <v>0</v>
      </c>
      <c r="J121" s="133"/>
      <c r="K121" s="133"/>
      <c r="L121" s="132"/>
      <c r="M121" s="219"/>
      <c r="N121" s="219"/>
      <c r="O121" s="237"/>
    </row>
    <row r="122" spans="1:15" ht="20.100000000000001" customHeight="1" x14ac:dyDescent="0.25">
      <c r="A122" s="165">
        <v>473</v>
      </c>
      <c r="B122" s="130" t="s">
        <v>519</v>
      </c>
      <c r="C122" s="130" t="s">
        <v>520</v>
      </c>
      <c r="D122" s="130">
        <v>73215</v>
      </c>
      <c r="E122" s="131">
        <v>0</v>
      </c>
      <c r="F122" s="132">
        <v>0</v>
      </c>
      <c r="G122" s="133">
        <f t="shared" si="113"/>
        <v>0</v>
      </c>
      <c r="H122" s="132">
        <f t="shared" si="112"/>
        <v>0</v>
      </c>
      <c r="I122" s="132">
        <v>0</v>
      </c>
      <c r="J122" s="133"/>
      <c r="K122" s="133"/>
      <c r="L122" s="132"/>
      <c r="M122" s="219"/>
      <c r="N122" s="219"/>
      <c r="O122" s="237"/>
    </row>
    <row r="123" spans="1:15" ht="20.100000000000001" customHeight="1" x14ac:dyDescent="0.25">
      <c r="A123" s="164">
        <v>482</v>
      </c>
      <c r="B123" s="121" t="s">
        <v>521</v>
      </c>
      <c r="C123" s="121" t="s">
        <v>522</v>
      </c>
      <c r="D123" s="121">
        <v>221436</v>
      </c>
      <c r="E123" s="122">
        <v>820545</v>
      </c>
      <c r="F123" s="123">
        <v>2281639</v>
      </c>
      <c r="G123" s="126">
        <f t="shared" si="113"/>
        <v>3102184</v>
      </c>
      <c r="H123" s="123">
        <f t="shared" si="112"/>
        <v>8205.4500000000007</v>
      </c>
      <c r="I123" s="123">
        <v>0</v>
      </c>
      <c r="J123" s="163"/>
      <c r="K123" s="163"/>
      <c r="L123" s="123"/>
      <c r="M123" s="219"/>
      <c r="N123" s="219"/>
      <c r="O123" s="237"/>
    </row>
    <row r="124" spans="1:15" ht="20.100000000000001" customHeight="1" x14ac:dyDescent="0.25">
      <c r="A124" s="165">
        <v>594</v>
      </c>
      <c r="B124" s="130" t="s">
        <v>523</v>
      </c>
      <c r="C124" s="130" t="s">
        <v>509</v>
      </c>
      <c r="D124" s="130">
        <v>9070</v>
      </c>
      <c r="E124" s="131">
        <v>0</v>
      </c>
      <c r="F124" s="132">
        <v>0</v>
      </c>
      <c r="G124" s="133">
        <f t="shared" si="113"/>
        <v>0</v>
      </c>
      <c r="H124" s="132">
        <f t="shared" si="112"/>
        <v>0</v>
      </c>
      <c r="I124" s="132">
        <v>0</v>
      </c>
      <c r="J124" s="133"/>
      <c r="K124" s="133"/>
      <c r="L124" s="132"/>
      <c r="M124" s="219"/>
      <c r="N124" s="219"/>
      <c r="O124" s="237"/>
    </row>
    <row r="125" spans="1:15" ht="20.100000000000001" customHeight="1" x14ac:dyDescent="0.25">
      <c r="A125" s="165">
        <v>1170</v>
      </c>
      <c r="B125" s="130" t="s">
        <v>524</v>
      </c>
      <c r="C125" s="130" t="s">
        <v>515</v>
      </c>
      <c r="D125" s="130">
        <v>1170</v>
      </c>
      <c r="E125" s="131">
        <v>0</v>
      </c>
      <c r="F125" s="132">
        <v>0</v>
      </c>
      <c r="G125" s="133">
        <f t="shared" si="113"/>
        <v>0</v>
      </c>
      <c r="H125" s="132">
        <f t="shared" si="112"/>
        <v>0</v>
      </c>
      <c r="I125" s="132">
        <v>0</v>
      </c>
      <c r="J125" s="133"/>
      <c r="K125" s="133"/>
      <c r="L125" s="132"/>
      <c r="M125" s="219"/>
      <c r="N125" s="219"/>
      <c r="O125" s="237"/>
    </row>
    <row r="126" spans="1:15" ht="20.100000000000001" customHeight="1" x14ac:dyDescent="0.25">
      <c r="A126" s="165">
        <v>1189</v>
      </c>
      <c r="B126" s="130" t="s">
        <v>406</v>
      </c>
      <c r="C126" s="130" t="s">
        <v>515</v>
      </c>
      <c r="D126" s="130">
        <v>1125</v>
      </c>
      <c r="E126" s="131">
        <v>0</v>
      </c>
      <c r="F126" s="132">
        <v>0</v>
      </c>
      <c r="G126" s="133">
        <f t="shared" si="113"/>
        <v>0</v>
      </c>
      <c r="H126" s="132">
        <f t="shared" si="112"/>
        <v>0</v>
      </c>
      <c r="I126" s="132">
        <v>0</v>
      </c>
      <c r="J126" s="133"/>
      <c r="K126" s="133"/>
      <c r="L126" s="132"/>
      <c r="M126" s="219"/>
      <c r="N126" s="219"/>
      <c r="O126" s="237"/>
    </row>
    <row r="127" spans="1:15" ht="20.100000000000001" customHeight="1" x14ac:dyDescent="0.25">
      <c r="A127" s="164">
        <v>1194</v>
      </c>
      <c r="B127" s="121" t="s">
        <v>525</v>
      </c>
      <c r="C127" s="121" t="s">
        <v>526</v>
      </c>
      <c r="D127" s="121">
        <v>1332</v>
      </c>
      <c r="E127" s="122">
        <v>6000</v>
      </c>
      <c r="F127" s="123">
        <v>48983</v>
      </c>
      <c r="G127" s="126">
        <f t="shared" si="113"/>
        <v>54983</v>
      </c>
      <c r="H127" s="123">
        <f t="shared" si="112"/>
        <v>60</v>
      </c>
      <c r="I127" s="123">
        <v>0</v>
      </c>
      <c r="J127" s="163"/>
      <c r="K127" s="163"/>
      <c r="L127" s="123"/>
      <c r="M127" s="219"/>
      <c r="N127" s="219"/>
      <c r="O127" s="237"/>
    </row>
    <row r="128" spans="1:15" ht="20.100000000000001" customHeight="1" x14ac:dyDescent="0.25">
      <c r="A128" s="164">
        <v>1268</v>
      </c>
      <c r="B128" s="121" t="s">
        <v>527</v>
      </c>
      <c r="C128" s="121" t="s">
        <v>509</v>
      </c>
      <c r="D128" s="121">
        <v>1575</v>
      </c>
      <c r="E128" s="122">
        <v>7875</v>
      </c>
      <c r="F128" s="123">
        <v>90469</v>
      </c>
      <c r="G128" s="126">
        <f t="shared" si="113"/>
        <v>98344</v>
      </c>
      <c r="H128" s="123">
        <f t="shared" si="112"/>
        <v>78.75</v>
      </c>
      <c r="I128" s="123">
        <v>0</v>
      </c>
      <c r="J128" s="163"/>
      <c r="K128" s="163"/>
      <c r="L128" s="123"/>
      <c r="M128" s="219"/>
      <c r="N128" s="219"/>
      <c r="O128" s="237"/>
    </row>
    <row r="129" spans="1:16" ht="20.100000000000001" customHeight="1" x14ac:dyDescent="0.25">
      <c r="A129" s="164">
        <v>1270</v>
      </c>
      <c r="B129" s="121" t="s">
        <v>528</v>
      </c>
      <c r="C129" s="121" t="s">
        <v>509</v>
      </c>
      <c r="D129" s="121">
        <v>1444</v>
      </c>
      <c r="E129" s="122">
        <v>12250</v>
      </c>
      <c r="F129" s="123">
        <v>78148</v>
      </c>
      <c r="G129" s="126">
        <f t="shared" si="113"/>
        <v>90398</v>
      </c>
      <c r="H129" s="123">
        <f t="shared" si="112"/>
        <v>122.5</v>
      </c>
      <c r="I129" s="123">
        <v>0</v>
      </c>
      <c r="J129" s="163"/>
      <c r="K129" s="163"/>
      <c r="L129" s="123"/>
      <c r="M129" s="219"/>
      <c r="N129" s="219"/>
      <c r="O129" s="237"/>
    </row>
    <row r="130" spans="1:16" ht="20.100000000000001" customHeight="1" thickBot="1" x14ac:dyDescent="0.3">
      <c r="A130" s="164" t="s">
        <v>415</v>
      </c>
      <c r="B130" s="136"/>
      <c r="C130" s="136"/>
      <c r="D130" s="136"/>
      <c r="E130" s="137"/>
      <c r="F130" s="138"/>
      <c r="G130" s="148"/>
      <c r="H130" s="138">
        <f>SUM(H117:H129)</f>
        <v>9074.68</v>
      </c>
      <c r="I130" s="138">
        <f>SUM(I117:I129)</f>
        <v>0</v>
      </c>
      <c r="J130" s="138"/>
      <c r="K130" s="138"/>
      <c r="L130" s="138"/>
      <c r="M130" s="223"/>
      <c r="N130" s="223"/>
      <c r="O130" s="242"/>
    </row>
    <row r="131" spans="1:16" ht="20.100000000000001" customHeight="1" thickTop="1" x14ac:dyDescent="0.25">
      <c r="A131" s="164"/>
      <c r="B131" s="142"/>
      <c r="C131" s="142"/>
      <c r="D131" s="142"/>
      <c r="E131" s="143"/>
      <c r="F131" s="144"/>
      <c r="G131" s="147"/>
      <c r="H131" s="166"/>
      <c r="I131" s="167"/>
      <c r="J131" s="168"/>
      <c r="K131" s="168"/>
      <c r="L131" s="144"/>
      <c r="M131" s="222"/>
      <c r="N131" s="222"/>
      <c r="O131" s="240"/>
    </row>
    <row r="132" spans="1:16" ht="20.100000000000001" customHeight="1" x14ac:dyDescent="0.25">
      <c r="A132" s="127" t="s">
        <v>529</v>
      </c>
      <c r="B132" s="121"/>
      <c r="C132" s="121"/>
      <c r="D132" s="121"/>
      <c r="E132" s="122"/>
      <c r="F132" s="123"/>
      <c r="G132" s="126"/>
      <c r="H132" s="169">
        <v>0.04</v>
      </c>
      <c r="I132" s="169">
        <v>2.5000000000000001E-2</v>
      </c>
      <c r="J132" s="163"/>
      <c r="K132" s="163"/>
      <c r="L132" s="123"/>
      <c r="M132" s="219"/>
      <c r="N132" s="219"/>
      <c r="O132" s="237"/>
      <c r="P132" s="103"/>
    </row>
    <row r="133" spans="1:16" ht="20.100000000000001" customHeight="1" x14ac:dyDescent="0.25">
      <c r="A133" s="127"/>
      <c r="B133" s="121"/>
      <c r="C133" s="121"/>
      <c r="D133" s="121"/>
      <c r="E133" s="122"/>
      <c r="F133" s="123"/>
      <c r="G133" s="126"/>
      <c r="H133" s="169"/>
      <c r="I133" s="169"/>
      <c r="J133" s="163"/>
      <c r="K133" s="163"/>
      <c r="L133" s="123"/>
      <c r="M133" s="219"/>
      <c r="N133" s="219"/>
      <c r="O133" s="237"/>
      <c r="P133" s="103"/>
    </row>
    <row r="134" spans="1:16" ht="20.100000000000001" customHeight="1" x14ac:dyDescent="0.25">
      <c r="A134" s="170">
        <v>73</v>
      </c>
      <c r="B134" s="121" t="s">
        <v>530</v>
      </c>
      <c r="C134" s="121" t="s">
        <v>531</v>
      </c>
      <c r="D134" s="121">
        <v>6355</v>
      </c>
      <c r="E134" s="122">
        <v>31775</v>
      </c>
      <c r="F134" s="123">
        <v>1218187</v>
      </c>
      <c r="G134" s="126">
        <f t="shared" ref="G134:G150" si="114">SUM(E134:F134)</f>
        <v>1249962</v>
      </c>
      <c r="H134" s="123">
        <f>+E134*0.04</f>
        <v>1271</v>
      </c>
      <c r="I134" s="123">
        <f>+F134*0.025</f>
        <v>30454.675000000003</v>
      </c>
      <c r="J134" s="126">
        <f t="shared" ref="J134:J150" si="115">+H134+I134</f>
        <v>31725.675000000003</v>
      </c>
      <c r="K134" s="126">
        <f t="shared" ref="K134:K150" si="116">+I134+J134</f>
        <v>62180.350000000006</v>
      </c>
      <c r="L134" s="126">
        <f t="shared" ref="L134" si="117">+K134/12</f>
        <v>5181.6958333333341</v>
      </c>
      <c r="M134" s="123">
        <f t="shared" ref="M134:M150" si="118">+I134*120</f>
        <v>3654561.0000000005</v>
      </c>
      <c r="N134" s="220">
        <f t="shared" ref="N134:N150" si="119">+J134*120</f>
        <v>3807081.0000000005</v>
      </c>
      <c r="O134" s="238">
        <f t="shared" ref="O134:O150" si="120">+N134/12</f>
        <v>317256.75000000006</v>
      </c>
      <c r="P134" s="225"/>
    </row>
    <row r="135" spans="1:16" ht="20.100000000000001" customHeight="1" x14ac:dyDescent="0.25">
      <c r="A135" s="171">
        <v>77</v>
      </c>
      <c r="B135" s="172" t="s">
        <v>532</v>
      </c>
      <c r="C135" s="172" t="s">
        <v>531</v>
      </c>
      <c r="D135" s="172">
        <v>6355</v>
      </c>
      <c r="E135" s="173">
        <v>31775</v>
      </c>
      <c r="F135" s="174">
        <v>132518</v>
      </c>
      <c r="G135" s="175">
        <f>SUM(E135:F135)</f>
        <v>164293</v>
      </c>
      <c r="H135" s="174">
        <f>+E135*0.04</f>
        <v>1271</v>
      </c>
      <c r="I135" s="174">
        <f>+F135*0.025</f>
        <v>3312.9500000000003</v>
      </c>
      <c r="J135" s="126">
        <f t="shared" si="115"/>
        <v>4583.9500000000007</v>
      </c>
      <c r="K135" s="126">
        <f t="shared" si="116"/>
        <v>7896.9000000000015</v>
      </c>
      <c r="L135" s="126">
        <f t="shared" ref="L135" si="121">+K135/12</f>
        <v>658.07500000000016</v>
      </c>
      <c r="M135" s="123">
        <f t="shared" si="118"/>
        <v>397554.00000000006</v>
      </c>
      <c r="N135" s="220">
        <f t="shared" si="119"/>
        <v>550074.00000000012</v>
      </c>
      <c r="O135" s="238">
        <f t="shared" si="120"/>
        <v>45839.500000000007</v>
      </c>
      <c r="P135" s="225"/>
    </row>
    <row r="136" spans="1:16" ht="20.100000000000001" customHeight="1" x14ac:dyDescent="0.25">
      <c r="A136" s="171">
        <v>78</v>
      </c>
      <c r="B136" s="172" t="s">
        <v>533</v>
      </c>
      <c r="C136" s="172" t="s">
        <v>531</v>
      </c>
      <c r="D136" s="172">
        <v>6354</v>
      </c>
      <c r="E136" s="173">
        <v>31770</v>
      </c>
      <c r="F136" s="174">
        <v>747619</v>
      </c>
      <c r="G136" s="175">
        <f>SUM(E136:F136)</f>
        <v>779389</v>
      </c>
      <c r="H136" s="174">
        <f>+E136*0.04</f>
        <v>1270.8</v>
      </c>
      <c r="I136" s="174">
        <f>+F136*0.025</f>
        <v>18690.475000000002</v>
      </c>
      <c r="J136" s="126">
        <f t="shared" si="115"/>
        <v>19961.275000000001</v>
      </c>
      <c r="K136" s="126">
        <f t="shared" si="116"/>
        <v>38651.75</v>
      </c>
      <c r="L136" s="126">
        <f t="shared" ref="L136" si="122">+K136/12</f>
        <v>3220.9791666666665</v>
      </c>
      <c r="M136" s="123">
        <f t="shared" si="118"/>
        <v>2242857.0000000005</v>
      </c>
      <c r="N136" s="220">
        <f t="shared" si="119"/>
        <v>2395353</v>
      </c>
      <c r="O136" s="238">
        <f t="shared" si="120"/>
        <v>199612.75</v>
      </c>
      <c r="P136" s="225"/>
    </row>
    <row r="137" spans="1:16" ht="20.100000000000001" customHeight="1" x14ac:dyDescent="0.25">
      <c r="A137" s="170">
        <v>79</v>
      </c>
      <c r="B137" s="121" t="s">
        <v>534</v>
      </c>
      <c r="C137" s="121" t="s">
        <v>531</v>
      </c>
      <c r="D137" s="121">
        <v>6453</v>
      </c>
      <c r="E137" s="122">
        <v>32265</v>
      </c>
      <c r="F137" s="123">
        <v>360142</v>
      </c>
      <c r="G137" s="126">
        <f t="shared" si="114"/>
        <v>392407</v>
      </c>
      <c r="H137" s="123">
        <f t="shared" ref="H137:H150" si="123">+E137*0.04</f>
        <v>1290.6000000000001</v>
      </c>
      <c r="I137" s="123">
        <f t="shared" ref="I137:I150" si="124">+F137*0.025</f>
        <v>9003.5500000000011</v>
      </c>
      <c r="J137" s="126">
        <f t="shared" si="115"/>
        <v>10294.150000000001</v>
      </c>
      <c r="K137" s="126">
        <f t="shared" si="116"/>
        <v>19297.700000000004</v>
      </c>
      <c r="L137" s="126">
        <f t="shared" ref="L137" si="125">+K137/12</f>
        <v>1608.1416666666671</v>
      </c>
      <c r="M137" s="123">
        <f t="shared" si="118"/>
        <v>1080426.0000000002</v>
      </c>
      <c r="N137" s="220">
        <f t="shared" si="119"/>
        <v>1235298.0000000002</v>
      </c>
      <c r="O137" s="238">
        <f t="shared" si="120"/>
        <v>102941.50000000001</v>
      </c>
      <c r="P137" s="225"/>
    </row>
    <row r="138" spans="1:16" ht="20.100000000000001" customHeight="1" x14ac:dyDescent="0.25">
      <c r="A138" s="170">
        <v>329</v>
      </c>
      <c r="B138" s="121" t="s">
        <v>535</v>
      </c>
      <c r="C138" s="121" t="s">
        <v>531</v>
      </c>
      <c r="D138" s="121">
        <v>6874</v>
      </c>
      <c r="E138" s="122">
        <v>34370</v>
      </c>
      <c r="F138" s="123">
        <v>122413</v>
      </c>
      <c r="G138" s="126">
        <f t="shared" si="114"/>
        <v>156783</v>
      </c>
      <c r="H138" s="123">
        <f t="shared" si="123"/>
        <v>1374.8</v>
      </c>
      <c r="I138" s="123">
        <f t="shared" si="124"/>
        <v>3060.3250000000003</v>
      </c>
      <c r="J138" s="126">
        <f t="shared" si="115"/>
        <v>4435.125</v>
      </c>
      <c r="K138" s="126">
        <f t="shared" si="116"/>
        <v>7495.4500000000007</v>
      </c>
      <c r="L138" s="126">
        <f t="shared" ref="L138" si="126">+K138/12</f>
        <v>624.62083333333339</v>
      </c>
      <c r="M138" s="123">
        <f t="shared" si="118"/>
        <v>367239.00000000006</v>
      </c>
      <c r="N138" s="220">
        <f t="shared" si="119"/>
        <v>532215</v>
      </c>
      <c r="O138" s="238">
        <f t="shared" si="120"/>
        <v>44351.25</v>
      </c>
      <c r="P138" s="225"/>
    </row>
    <row r="139" spans="1:16" ht="20.100000000000001" customHeight="1" x14ac:dyDescent="0.25">
      <c r="A139" s="170">
        <v>338</v>
      </c>
      <c r="B139" s="121" t="s">
        <v>536</v>
      </c>
      <c r="C139" s="121" t="s">
        <v>531</v>
      </c>
      <c r="D139" s="121">
        <v>5748</v>
      </c>
      <c r="E139" s="122">
        <v>24145</v>
      </c>
      <c r="F139" s="123">
        <v>140032</v>
      </c>
      <c r="G139" s="126">
        <f t="shared" si="114"/>
        <v>164177</v>
      </c>
      <c r="H139" s="123">
        <f t="shared" si="123"/>
        <v>965.80000000000007</v>
      </c>
      <c r="I139" s="123">
        <f t="shared" si="124"/>
        <v>3500.8</v>
      </c>
      <c r="J139" s="126">
        <f t="shared" si="115"/>
        <v>4466.6000000000004</v>
      </c>
      <c r="K139" s="126">
        <f t="shared" si="116"/>
        <v>7967.4000000000005</v>
      </c>
      <c r="L139" s="126">
        <f t="shared" ref="L139" si="127">+K139/12</f>
        <v>663.95</v>
      </c>
      <c r="M139" s="123">
        <f t="shared" si="118"/>
        <v>420096</v>
      </c>
      <c r="N139" s="220">
        <f t="shared" si="119"/>
        <v>535992</v>
      </c>
      <c r="O139" s="238">
        <f t="shared" si="120"/>
        <v>44666</v>
      </c>
      <c r="P139" s="225"/>
    </row>
    <row r="140" spans="1:16" ht="20.100000000000001" customHeight="1" x14ac:dyDescent="0.25">
      <c r="A140" s="170">
        <v>342</v>
      </c>
      <c r="B140" s="121" t="s">
        <v>537</v>
      </c>
      <c r="C140" s="121" t="s">
        <v>531</v>
      </c>
      <c r="D140" s="121">
        <v>9630</v>
      </c>
      <c r="E140" s="122">
        <v>48150</v>
      </c>
      <c r="F140" s="123">
        <v>218842</v>
      </c>
      <c r="G140" s="126">
        <f t="shared" si="114"/>
        <v>266992</v>
      </c>
      <c r="H140" s="123">
        <f t="shared" si="123"/>
        <v>1926</v>
      </c>
      <c r="I140" s="123">
        <f t="shared" si="124"/>
        <v>5471.05</v>
      </c>
      <c r="J140" s="126">
        <f t="shared" si="115"/>
        <v>7397.05</v>
      </c>
      <c r="K140" s="126">
        <f t="shared" si="116"/>
        <v>12868.1</v>
      </c>
      <c r="L140" s="126">
        <f t="shared" ref="L140" si="128">+K140/12</f>
        <v>1072.3416666666667</v>
      </c>
      <c r="M140" s="123">
        <f t="shared" si="118"/>
        <v>656526</v>
      </c>
      <c r="N140" s="220">
        <f t="shared" si="119"/>
        <v>887646</v>
      </c>
      <c r="O140" s="238">
        <f t="shared" si="120"/>
        <v>73970.5</v>
      </c>
      <c r="P140" s="225"/>
    </row>
    <row r="141" spans="1:16" ht="20.100000000000001" customHeight="1" x14ac:dyDescent="0.25">
      <c r="A141" s="171">
        <v>742</v>
      </c>
      <c r="B141" s="172" t="s">
        <v>535</v>
      </c>
      <c r="C141" s="172" t="s">
        <v>531</v>
      </c>
      <c r="D141" s="172">
        <v>4108</v>
      </c>
      <c r="E141" s="173">
        <v>20540</v>
      </c>
      <c r="F141" s="174">
        <v>81922</v>
      </c>
      <c r="G141" s="175">
        <f>SUM(E141:F141)</f>
        <v>102462</v>
      </c>
      <c r="H141" s="174">
        <f>+E141*0.04</f>
        <v>821.6</v>
      </c>
      <c r="I141" s="174">
        <f>+F141*0.025</f>
        <v>2048.0500000000002</v>
      </c>
      <c r="J141" s="126">
        <f t="shared" si="115"/>
        <v>2869.65</v>
      </c>
      <c r="K141" s="126">
        <f t="shared" si="116"/>
        <v>4917.7000000000007</v>
      </c>
      <c r="L141" s="126">
        <f t="shared" ref="L141" si="129">+K141/12</f>
        <v>409.80833333333339</v>
      </c>
      <c r="M141" s="123">
        <f t="shared" si="118"/>
        <v>245766.00000000003</v>
      </c>
      <c r="N141" s="220">
        <f t="shared" si="119"/>
        <v>344358</v>
      </c>
      <c r="O141" s="238">
        <f t="shared" si="120"/>
        <v>28696.5</v>
      </c>
      <c r="P141" s="225"/>
    </row>
    <row r="142" spans="1:16" ht="20.100000000000001" customHeight="1" x14ac:dyDescent="0.25">
      <c r="A142" s="170">
        <v>345</v>
      </c>
      <c r="B142" s="121" t="s">
        <v>538</v>
      </c>
      <c r="C142" s="121" t="s">
        <v>531</v>
      </c>
      <c r="D142" s="121">
        <v>9631</v>
      </c>
      <c r="E142" s="122">
        <v>48155</v>
      </c>
      <c r="F142" s="123">
        <v>431828</v>
      </c>
      <c r="G142" s="126">
        <f t="shared" si="114"/>
        <v>479983</v>
      </c>
      <c r="H142" s="123">
        <f t="shared" si="123"/>
        <v>1926.2</v>
      </c>
      <c r="I142" s="123">
        <f t="shared" si="124"/>
        <v>10795.7</v>
      </c>
      <c r="J142" s="126">
        <f t="shared" si="115"/>
        <v>12721.900000000001</v>
      </c>
      <c r="K142" s="126">
        <f t="shared" si="116"/>
        <v>23517.600000000002</v>
      </c>
      <c r="L142" s="126">
        <f t="shared" ref="L142" si="130">+K142/12</f>
        <v>1959.8000000000002</v>
      </c>
      <c r="M142" s="123">
        <f t="shared" si="118"/>
        <v>1295484</v>
      </c>
      <c r="N142" s="220">
        <f t="shared" si="119"/>
        <v>1526628.0000000002</v>
      </c>
      <c r="O142" s="238">
        <f t="shared" si="120"/>
        <v>127219.00000000001</v>
      </c>
      <c r="P142" s="225"/>
    </row>
    <row r="143" spans="1:16" ht="20.100000000000001" customHeight="1" x14ac:dyDescent="0.25">
      <c r="A143" s="170">
        <v>70</v>
      </c>
      <c r="B143" s="121" t="s">
        <v>539</v>
      </c>
      <c r="C143" s="121" t="s">
        <v>531</v>
      </c>
      <c r="D143" s="121">
        <v>6452</v>
      </c>
      <c r="E143" s="122">
        <v>32260</v>
      </c>
      <c r="F143" s="123">
        <v>625332</v>
      </c>
      <c r="G143" s="126">
        <f t="shared" si="114"/>
        <v>657592</v>
      </c>
      <c r="H143" s="123">
        <f t="shared" si="123"/>
        <v>1290.4000000000001</v>
      </c>
      <c r="I143" s="123">
        <f t="shared" si="124"/>
        <v>15633.300000000001</v>
      </c>
      <c r="J143" s="126">
        <f t="shared" si="115"/>
        <v>16923.7</v>
      </c>
      <c r="K143" s="126">
        <f t="shared" si="116"/>
        <v>32557</v>
      </c>
      <c r="L143" s="126">
        <f t="shared" ref="L143" si="131">+K143/12</f>
        <v>2713.0833333333335</v>
      </c>
      <c r="M143" s="123">
        <f t="shared" si="118"/>
        <v>1875996.0000000002</v>
      </c>
      <c r="N143" s="220">
        <f t="shared" si="119"/>
        <v>2030844</v>
      </c>
      <c r="O143" s="238">
        <f t="shared" si="120"/>
        <v>169237</v>
      </c>
      <c r="P143" s="225"/>
    </row>
    <row r="144" spans="1:16" ht="20.100000000000001" customHeight="1" x14ac:dyDescent="0.25">
      <c r="A144" s="171">
        <v>717</v>
      </c>
      <c r="B144" s="172" t="s">
        <v>540</v>
      </c>
      <c r="C144" s="172" t="s">
        <v>531</v>
      </c>
      <c r="D144" s="172">
        <v>6773</v>
      </c>
      <c r="E144" s="173">
        <v>33865</v>
      </c>
      <c r="F144" s="174">
        <v>142994</v>
      </c>
      <c r="G144" s="175">
        <f>SUM(E144:F144)</f>
        <v>176859</v>
      </c>
      <c r="H144" s="174">
        <f>+E144*0.04</f>
        <v>1354.6000000000001</v>
      </c>
      <c r="I144" s="174">
        <f>+F144*0.025</f>
        <v>3574.8500000000004</v>
      </c>
      <c r="J144" s="126">
        <f t="shared" si="115"/>
        <v>4929.4500000000007</v>
      </c>
      <c r="K144" s="126">
        <f t="shared" si="116"/>
        <v>8504.3000000000011</v>
      </c>
      <c r="L144" s="126">
        <f t="shared" ref="L144" si="132">+K144/12</f>
        <v>708.69166666666672</v>
      </c>
      <c r="M144" s="123">
        <f t="shared" si="118"/>
        <v>428982.00000000006</v>
      </c>
      <c r="N144" s="220">
        <f t="shared" si="119"/>
        <v>591534.00000000012</v>
      </c>
      <c r="O144" s="238">
        <f t="shared" si="120"/>
        <v>49294.500000000007</v>
      </c>
      <c r="P144" s="225"/>
    </row>
    <row r="145" spans="1:16" ht="20.100000000000001" customHeight="1" x14ac:dyDescent="0.25">
      <c r="A145" s="171">
        <v>718</v>
      </c>
      <c r="B145" s="172" t="s">
        <v>540</v>
      </c>
      <c r="C145" s="172" t="s">
        <v>531</v>
      </c>
      <c r="D145" s="172">
        <v>11144</v>
      </c>
      <c r="E145" s="173">
        <v>55720</v>
      </c>
      <c r="F145" s="174"/>
      <c r="G145" s="175">
        <f>SUM(E145:F145)</f>
        <v>55720</v>
      </c>
      <c r="H145" s="174">
        <f>+E145*0.04</f>
        <v>2228.8000000000002</v>
      </c>
      <c r="I145" s="174">
        <f>+F145*0.025</f>
        <v>0</v>
      </c>
      <c r="J145" s="126">
        <f t="shared" si="115"/>
        <v>2228.8000000000002</v>
      </c>
      <c r="K145" s="126">
        <f t="shared" si="116"/>
        <v>2228.8000000000002</v>
      </c>
      <c r="L145" s="126">
        <f t="shared" ref="L145" si="133">+K145/12</f>
        <v>185.73333333333335</v>
      </c>
      <c r="M145" s="123">
        <f t="shared" si="118"/>
        <v>0</v>
      </c>
      <c r="N145" s="220">
        <f t="shared" si="119"/>
        <v>267456</v>
      </c>
      <c r="O145" s="238">
        <f t="shared" si="120"/>
        <v>22288</v>
      </c>
      <c r="P145" s="225"/>
    </row>
    <row r="146" spans="1:16" ht="20.100000000000001" customHeight="1" x14ac:dyDescent="0.25">
      <c r="A146" s="170">
        <v>75</v>
      </c>
      <c r="B146" s="121" t="s">
        <v>541</v>
      </c>
      <c r="C146" s="121" t="s">
        <v>531</v>
      </c>
      <c r="D146" s="121">
        <v>6452</v>
      </c>
      <c r="E146" s="122">
        <v>32260</v>
      </c>
      <c r="F146" s="123">
        <v>698236.5</v>
      </c>
      <c r="G146" s="126">
        <f t="shared" si="114"/>
        <v>730496.5</v>
      </c>
      <c r="H146" s="123">
        <f t="shared" si="123"/>
        <v>1290.4000000000001</v>
      </c>
      <c r="I146" s="123">
        <f t="shared" si="124"/>
        <v>17455.912500000002</v>
      </c>
      <c r="J146" s="126">
        <f t="shared" si="115"/>
        <v>18746.312500000004</v>
      </c>
      <c r="K146" s="126">
        <f t="shared" si="116"/>
        <v>36202.225000000006</v>
      </c>
      <c r="L146" s="126">
        <f t="shared" ref="L146" si="134">+K146/12</f>
        <v>3016.8520833333337</v>
      </c>
      <c r="M146" s="123">
        <f t="shared" si="118"/>
        <v>2094709.5000000002</v>
      </c>
      <c r="N146" s="220">
        <f t="shared" si="119"/>
        <v>2249557.5000000005</v>
      </c>
      <c r="O146" s="238">
        <f t="shared" si="120"/>
        <v>187463.12500000003</v>
      </c>
      <c r="P146" s="225"/>
    </row>
    <row r="147" spans="1:16" ht="20.100000000000001" customHeight="1" x14ac:dyDescent="0.25">
      <c r="A147" s="170">
        <v>324</v>
      </c>
      <c r="B147" s="121" t="s">
        <v>542</v>
      </c>
      <c r="C147" s="121" t="s">
        <v>531</v>
      </c>
      <c r="D147" s="121">
        <v>10741</v>
      </c>
      <c r="E147" s="122">
        <v>53705</v>
      </c>
      <c r="F147" s="123">
        <v>203486</v>
      </c>
      <c r="G147" s="126">
        <f t="shared" si="114"/>
        <v>257191</v>
      </c>
      <c r="H147" s="123">
        <f t="shared" si="123"/>
        <v>2148.1999999999998</v>
      </c>
      <c r="I147" s="123">
        <f t="shared" si="124"/>
        <v>5087.1500000000005</v>
      </c>
      <c r="J147" s="126">
        <f t="shared" si="115"/>
        <v>7235.35</v>
      </c>
      <c r="K147" s="126">
        <f t="shared" si="116"/>
        <v>12322.5</v>
      </c>
      <c r="L147" s="126">
        <f t="shared" ref="L147" si="135">+K147/12</f>
        <v>1026.875</v>
      </c>
      <c r="M147" s="123">
        <f t="shared" si="118"/>
        <v>610458.00000000012</v>
      </c>
      <c r="N147" s="220">
        <f t="shared" si="119"/>
        <v>868242</v>
      </c>
      <c r="O147" s="238">
        <f t="shared" si="120"/>
        <v>72353.5</v>
      </c>
      <c r="P147" s="225"/>
    </row>
    <row r="148" spans="1:16" ht="20.100000000000001" customHeight="1" x14ac:dyDescent="0.25">
      <c r="A148" s="170">
        <v>344</v>
      </c>
      <c r="B148" s="121" t="s">
        <v>543</v>
      </c>
      <c r="C148" s="121" t="s">
        <v>531</v>
      </c>
      <c r="D148" s="121">
        <v>9630</v>
      </c>
      <c r="E148" s="122">
        <v>48150</v>
      </c>
      <c r="F148" s="123">
        <v>546950</v>
      </c>
      <c r="G148" s="126">
        <f t="shared" si="114"/>
        <v>595100</v>
      </c>
      <c r="H148" s="123">
        <f t="shared" si="123"/>
        <v>1926</v>
      </c>
      <c r="I148" s="123">
        <f t="shared" si="124"/>
        <v>13673.75</v>
      </c>
      <c r="J148" s="126">
        <f t="shared" si="115"/>
        <v>15599.75</v>
      </c>
      <c r="K148" s="126">
        <f t="shared" si="116"/>
        <v>29273.5</v>
      </c>
      <c r="L148" s="126">
        <f t="shared" ref="L148" si="136">+K148/12</f>
        <v>2439.4583333333335</v>
      </c>
      <c r="M148" s="123">
        <f t="shared" si="118"/>
        <v>1640850</v>
      </c>
      <c r="N148" s="220">
        <f t="shared" si="119"/>
        <v>1871970</v>
      </c>
      <c r="O148" s="238">
        <f t="shared" si="120"/>
        <v>155997.5</v>
      </c>
      <c r="P148" s="225"/>
    </row>
    <row r="149" spans="1:16" ht="20.100000000000001" customHeight="1" x14ac:dyDescent="0.25">
      <c r="A149" s="176">
        <v>590</v>
      </c>
      <c r="B149" s="130" t="s">
        <v>544</v>
      </c>
      <c r="C149" s="130" t="s">
        <v>531</v>
      </c>
      <c r="D149" s="130">
        <v>3229</v>
      </c>
      <c r="E149" s="131">
        <v>48155</v>
      </c>
      <c r="F149" s="132">
        <v>0</v>
      </c>
      <c r="G149" s="133">
        <f t="shared" si="114"/>
        <v>48155</v>
      </c>
      <c r="H149" s="123">
        <f t="shared" si="123"/>
        <v>1926.2</v>
      </c>
      <c r="I149" s="123">
        <f t="shared" si="124"/>
        <v>0</v>
      </c>
      <c r="J149" s="126">
        <f t="shared" si="115"/>
        <v>1926.2</v>
      </c>
      <c r="K149" s="126">
        <f t="shared" si="116"/>
        <v>1926.2</v>
      </c>
      <c r="L149" s="126">
        <f t="shared" ref="L149" si="137">+K149/12</f>
        <v>160.51666666666668</v>
      </c>
      <c r="M149" s="123">
        <f t="shared" si="118"/>
        <v>0</v>
      </c>
      <c r="N149" s="220">
        <f t="shared" si="119"/>
        <v>231144</v>
      </c>
      <c r="O149" s="238">
        <f t="shared" si="120"/>
        <v>19262</v>
      </c>
      <c r="P149" s="225"/>
    </row>
    <row r="150" spans="1:16" ht="20.100000000000001" customHeight="1" x14ac:dyDescent="0.25">
      <c r="A150" s="176">
        <v>592</v>
      </c>
      <c r="B150" s="130" t="s">
        <v>545</v>
      </c>
      <c r="C150" s="130" t="s">
        <v>531</v>
      </c>
      <c r="D150" s="130">
        <v>12708</v>
      </c>
      <c r="E150" s="131">
        <v>48155</v>
      </c>
      <c r="F150" s="132">
        <v>0</v>
      </c>
      <c r="G150" s="133">
        <f t="shared" si="114"/>
        <v>48155</v>
      </c>
      <c r="H150" s="123">
        <f t="shared" si="123"/>
        <v>1926.2</v>
      </c>
      <c r="I150" s="123">
        <f t="shared" si="124"/>
        <v>0</v>
      </c>
      <c r="J150" s="126">
        <f t="shared" si="115"/>
        <v>1926.2</v>
      </c>
      <c r="K150" s="126">
        <f t="shared" si="116"/>
        <v>1926.2</v>
      </c>
      <c r="L150" s="126">
        <f t="shared" ref="L150" si="138">+K150/12</f>
        <v>160.51666666666668</v>
      </c>
      <c r="M150" s="123">
        <f t="shared" si="118"/>
        <v>0</v>
      </c>
      <c r="N150" s="220">
        <f t="shared" si="119"/>
        <v>231144</v>
      </c>
      <c r="O150" s="238">
        <f t="shared" si="120"/>
        <v>19262</v>
      </c>
      <c r="P150" s="225"/>
    </row>
    <row r="151" spans="1:16" ht="20.100000000000001" customHeight="1" thickBot="1" x14ac:dyDescent="0.3">
      <c r="A151" s="170" t="s">
        <v>415</v>
      </c>
      <c r="B151" s="136"/>
      <c r="C151" s="136"/>
      <c r="D151" s="136"/>
      <c r="E151" s="137"/>
      <c r="F151" s="138"/>
      <c r="G151" s="148"/>
      <c r="H151" s="138"/>
      <c r="I151" s="138"/>
      <c r="J151" s="177">
        <f>SUM(J134:J150)</f>
        <v>167971.13750000004</v>
      </c>
      <c r="K151" s="177">
        <f t="shared" ref="K151:M151" si="139">SUM(K134:K150)</f>
        <v>309733.67500000005</v>
      </c>
      <c r="L151" s="177">
        <f t="shared" si="139"/>
        <v>25811.139583333334</v>
      </c>
      <c r="M151" s="177">
        <f t="shared" si="139"/>
        <v>17011504.5</v>
      </c>
      <c r="N151" s="224">
        <f>SUM(N134:N150)</f>
        <v>20156536.5</v>
      </c>
      <c r="O151" s="241">
        <f>SUM(O134:O150)</f>
        <v>1679711.375</v>
      </c>
      <c r="P151" s="103"/>
    </row>
    <row r="152" spans="1:16" ht="20.100000000000001" customHeight="1" thickTop="1" x14ac:dyDescent="0.25">
      <c r="A152" s="170"/>
      <c r="B152" s="142"/>
      <c r="C152" s="142"/>
      <c r="D152" s="142"/>
      <c r="E152" s="143"/>
      <c r="F152" s="144"/>
      <c r="G152" s="147"/>
      <c r="H152" s="144"/>
      <c r="I152" s="144"/>
      <c r="J152" s="168"/>
      <c r="K152" s="168"/>
      <c r="L152" s="147"/>
      <c r="M152" s="222"/>
      <c r="N152" s="222"/>
      <c r="O152" s="240"/>
      <c r="P152" s="103"/>
    </row>
    <row r="153" spans="1:16" ht="20.100000000000001" customHeight="1" x14ac:dyDescent="0.25">
      <c r="A153" s="170"/>
      <c r="B153" s="121"/>
      <c r="C153" s="121"/>
      <c r="D153" s="121"/>
      <c r="E153" s="122"/>
      <c r="F153" s="123"/>
      <c r="G153" s="126"/>
      <c r="H153" s="123"/>
      <c r="I153" s="123"/>
      <c r="J153" s="163"/>
      <c r="K153" s="163"/>
      <c r="L153" s="116"/>
      <c r="M153" s="219"/>
      <c r="N153" s="219"/>
      <c r="O153" s="237"/>
      <c r="P153" s="103"/>
    </row>
    <row r="154" spans="1:16" ht="20.100000000000001" customHeight="1" x14ac:dyDescent="0.25">
      <c r="A154" s="127" t="s">
        <v>546</v>
      </c>
      <c r="B154" s="121"/>
      <c r="C154" s="121"/>
      <c r="D154" s="121"/>
      <c r="E154" s="122"/>
      <c r="F154" s="123"/>
      <c r="G154" s="126"/>
      <c r="H154" s="169">
        <v>2.75E-2</v>
      </c>
      <c r="I154" s="169">
        <v>1.4999999999999999E-2</v>
      </c>
      <c r="J154" s="163"/>
      <c r="K154" s="163"/>
      <c r="L154" s="126"/>
      <c r="M154" s="219"/>
      <c r="N154" s="219"/>
      <c r="O154" s="237"/>
      <c r="P154" s="103"/>
    </row>
    <row r="155" spans="1:16" ht="20.100000000000001" customHeight="1" x14ac:dyDescent="0.25">
      <c r="A155" s="170">
        <v>71</v>
      </c>
      <c r="B155" s="121" t="s">
        <v>547</v>
      </c>
      <c r="C155" s="121" t="s">
        <v>531</v>
      </c>
      <c r="D155" s="121">
        <v>6355</v>
      </c>
      <c r="E155" s="122">
        <v>31775</v>
      </c>
      <c r="F155" s="123">
        <v>294658</v>
      </c>
      <c r="G155" s="126">
        <f t="shared" ref="G155:G218" si="140">SUM(E155:F155)</f>
        <v>326433</v>
      </c>
      <c r="H155" s="123">
        <f>+E155*0.0275</f>
        <v>873.8125</v>
      </c>
      <c r="I155" s="123">
        <f>+F155*0.015</f>
        <v>4419.87</v>
      </c>
      <c r="J155" s="126">
        <f t="shared" ref="J155:J199" si="141">+H155+I155</f>
        <v>5293.6824999999999</v>
      </c>
      <c r="K155" s="126">
        <f t="shared" ref="K155:K218" si="142">+I155+J155</f>
        <v>9713.5524999999998</v>
      </c>
      <c r="L155" s="126">
        <f t="shared" ref="L155" si="143">+K155/12</f>
        <v>809.46270833333335</v>
      </c>
      <c r="M155" s="123">
        <f t="shared" ref="M155:N218" si="144">+I155*120</f>
        <v>530384.4</v>
      </c>
      <c r="N155" s="220">
        <f t="shared" si="144"/>
        <v>635241.9</v>
      </c>
      <c r="O155" s="238">
        <f t="shared" ref="O155:O218" si="145">+N155/12</f>
        <v>52936.825000000004</v>
      </c>
      <c r="P155" s="225"/>
    </row>
    <row r="156" spans="1:16" ht="20.100000000000001" customHeight="1" x14ac:dyDescent="0.25">
      <c r="A156" s="170">
        <v>72</v>
      </c>
      <c r="B156" s="121" t="s">
        <v>548</v>
      </c>
      <c r="C156" s="121" t="s">
        <v>531</v>
      </c>
      <c r="D156" s="121">
        <v>6354</v>
      </c>
      <c r="E156" s="122">
        <v>31500</v>
      </c>
      <c r="F156" s="123">
        <v>500230</v>
      </c>
      <c r="G156" s="126">
        <f t="shared" si="140"/>
        <v>531730</v>
      </c>
      <c r="H156" s="123">
        <f t="shared" ref="H156:H219" si="146">+E156*0.0275</f>
        <v>866.25</v>
      </c>
      <c r="I156" s="123">
        <f t="shared" ref="I156:I219" si="147">+F156*0.015</f>
        <v>7503.45</v>
      </c>
      <c r="J156" s="126">
        <f t="shared" si="141"/>
        <v>8369.7000000000007</v>
      </c>
      <c r="K156" s="126">
        <f t="shared" si="142"/>
        <v>15873.150000000001</v>
      </c>
      <c r="L156" s="126">
        <f t="shared" ref="L156" si="148">+K156/12</f>
        <v>1322.7625</v>
      </c>
      <c r="M156" s="123">
        <f t="shared" si="144"/>
        <v>900414</v>
      </c>
      <c r="N156" s="220">
        <f t="shared" si="144"/>
        <v>1004364.0000000001</v>
      </c>
      <c r="O156" s="238">
        <f t="shared" si="145"/>
        <v>83697.000000000015</v>
      </c>
      <c r="P156" s="225"/>
    </row>
    <row r="157" spans="1:16" ht="20.100000000000001" customHeight="1" x14ac:dyDescent="0.25">
      <c r="A157" s="176" t="s">
        <v>549</v>
      </c>
      <c r="B157" s="130" t="s">
        <v>550</v>
      </c>
      <c r="C157" s="130" t="s">
        <v>531</v>
      </c>
      <c r="D157" s="130">
        <v>3223</v>
      </c>
      <c r="E157" s="131">
        <v>16465</v>
      </c>
      <c r="F157" s="132">
        <v>213204</v>
      </c>
      <c r="G157" s="133">
        <f t="shared" si="140"/>
        <v>229669</v>
      </c>
      <c r="H157" s="123">
        <f t="shared" si="146"/>
        <v>452.78750000000002</v>
      </c>
      <c r="I157" s="123">
        <f t="shared" si="147"/>
        <v>3198.06</v>
      </c>
      <c r="J157" s="126">
        <f t="shared" si="141"/>
        <v>3650.8474999999999</v>
      </c>
      <c r="K157" s="126">
        <f t="shared" si="142"/>
        <v>6848.9074999999993</v>
      </c>
      <c r="L157" s="126">
        <f t="shared" ref="L157" si="149">+K157/12</f>
        <v>570.74229166666657</v>
      </c>
      <c r="M157" s="123">
        <f t="shared" si="144"/>
        <v>383767.2</v>
      </c>
      <c r="N157" s="220">
        <f t="shared" si="144"/>
        <v>438101.69999999995</v>
      </c>
      <c r="O157" s="238">
        <f t="shared" si="145"/>
        <v>36508.474999999999</v>
      </c>
      <c r="P157" s="225"/>
    </row>
    <row r="158" spans="1:16" ht="20.100000000000001" customHeight="1" x14ac:dyDescent="0.25">
      <c r="A158" s="170">
        <v>76</v>
      </c>
      <c r="B158" s="121" t="s">
        <v>551</v>
      </c>
      <c r="C158" s="121" t="s">
        <v>531</v>
      </c>
      <c r="D158" s="121">
        <v>6355</v>
      </c>
      <c r="E158" s="122">
        <v>31775</v>
      </c>
      <c r="F158" s="123">
        <v>913143</v>
      </c>
      <c r="G158" s="126">
        <f t="shared" si="140"/>
        <v>944918</v>
      </c>
      <c r="H158" s="123">
        <f t="shared" si="146"/>
        <v>873.8125</v>
      </c>
      <c r="I158" s="123">
        <f t="shared" si="147"/>
        <v>13697.144999999999</v>
      </c>
      <c r="J158" s="126">
        <f t="shared" si="141"/>
        <v>14570.957499999999</v>
      </c>
      <c r="K158" s="126">
        <f t="shared" si="142"/>
        <v>28268.102499999997</v>
      </c>
      <c r="L158" s="126">
        <f t="shared" ref="L158" si="150">+K158/12</f>
        <v>2355.6752083333331</v>
      </c>
      <c r="M158" s="123">
        <f t="shared" si="144"/>
        <v>1643657.4</v>
      </c>
      <c r="N158" s="220">
        <f t="shared" si="144"/>
        <v>1748514.9</v>
      </c>
      <c r="O158" s="238">
        <f t="shared" si="145"/>
        <v>145709.57499999998</v>
      </c>
      <c r="P158" s="225"/>
    </row>
    <row r="159" spans="1:16" ht="20.100000000000001" customHeight="1" x14ac:dyDescent="0.25">
      <c r="A159" s="170">
        <v>88</v>
      </c>
      <c r="B159" s="121" t="s">
        <v>446</v>
      </c>
      <c r="C159" s="121" t="s">
        <v>531</v>
      </c>
      <c r="D159" s="121">
        <v>6355</v>
      </c>
      <c r="E159" s="122">
        <v>31775</v>
      </c>
      <c r="F159" s="123">
        <v>639209</v>
      </c>
      <c r="G159" s="126">
        <f t="shared" si="140"/>
        <v>670984</v>
      </c>
      <c r="H159" s="123">
        <f t="shared" si="146"/>
        <v>873.8125</v>
      </c>
      <c r="I159" s="123">
        <f t="shared" si="147"/>
        <v>9588.1350000000002</v>
      </c>
      <c r="J159" s="126">
        <f t="shared" si="141"/>
        <v>10461.9475</v>
      </c>
      <c r="K159" s="126">
        <f t="shared" si="142"/>
        <v>20050.0825</v>
      </c>
      <c r="L159" s="126">
        <f t="shared" ref="L159" si="151">+K159/12</f>
        <v>1670.8402083333333</v>
      </c>
      <c r="M159" s="123">
        <f t="shared" si="144"/>
        <v>1150576.2</v>
      </c>
      <c r="N159" s="220">
        <f t="shared" si="144"/>
        <v>1255433.7</v>
      </c>
      <c r="O159" s="238">
        <f t="shared" si="145"/>
        <v>104619.47499999999</v>
      </c>
      <c r="P159" s="225"/>
    </row>
    <row r="160" spans="1:16" ht="20.100000000000001" customHeight="1" x14ac:dyDescent="0.25">
      <c r="A160" s="170">
        <v>89</v>
      </c>
      <c r="B160" s="121" t="s">
        <v>552</v>
      </c>
      <c r="C160" s="121" t="s">
        <v>531</v>
      </c>
      <c r="D160" s="121">
        <v>6452</v>
      </c>
      <c r="E160" s="122">
        <v>32260</v>
      </c>
      <c r="F160" s="123">
        <v>145387</v>
      </c>
      <c r="G160" s="126">
        <f t="shared" si="140"/>
        <v>177647</v>
      </c>
      <c r="H160" s="123">
        <f t="shared" si="146"/>
        <v>887.15</v>
      </c>
      <c r="I160" s="123">
        <f t="shared" si="147"/>
        <v>2180.8049999999998</v>
      </c>
      <c r="J160" s="126">
        <f t="shared" si="141"/>
        <v>3067.9549999999999</v>
      </c>
      <c r="K160" s="126">
        <f t="shared" si="142"/>
        <v>5248.76</v>
      </c>
      <c r="L160" s="126">
        <f t="shared" ref="L160" si="152">+K160/12</f>
        <v>437.3966666666667</v>
      </c>
      <c r="M160" s="123">
        <f t="shared" si="144"/>
        <v>261696.59999999998</v>
      </c>
      <c r="N160" s="220">
        <f t="shared" si="144"/>
        <v>368154.6</v>
      </c>
      <c r="O160" s="238">
        <f t="shared" si="145"/>
        <v>30679.55</v>
      </c>
      <c r="P160" s="225"/>
    </row>
    <row r="161" spans="1:16" ht="20.100000000000001" customHeight="1" x14ac:dyDescent="0.25">
      <c r="A161" s="170" t="s">
        <v>553</v>
      </c>
      <c r="B161" s="121" t="s">
        <v>554</v>
      </c>
      <c r="C161" s="121" t="s">
        <v>531</v>
      </c>
      <c r="D161" s="121">
        <v>7436</v>
      </c>
      <c r="E161" s="122">
        <v>37180</v>
      </c>
      <c r="F161" s="123">
        <v>172057</v>
      </c>
      <c r="G161" s="126">
        <f t="shared" si="140"/>
        <v>209237</v>
      </c>
      <c r="H161" s="123">
        <f t="shared" si="146"/>
        <v>1022.45</v>
      </c>
      <c r="I161" s="123">
        <f t="shared" si="147"/>
        <v>2580.855</v>
      </c>
      <c r="J161" s="126">
        <f t="shared" si="141"/>
        <v>3603.3050000000003</v>
      </c>
      <c r="K161" s="126">
        <f t="shared" si="142"/>
        <v>6184.16</v>
      </c>
      <c r="L161" s="126">
        <f t="shared" ref="L161" si="153">+K161/12</f>
        <v>515.34666666666669</v>
      </c>
      <c r="M161" s="123">
        <f t="shared" si="144"/>
        <v>309702.59999999998</v>
      </c>
      <c r="N161" s="220">
        <f t="shared" si="144"/>
        <v>432396.60000000003</v>
      </c>
      <c r="O161" s="238">
        <f t="shared" si="145"/>
        <v>36033.050000000003</v>
      </c>
      <c r="P161" s="225"/>
    </row>
    <row r="162" spans="1:16" ht="20.100000000000001" customHeight="1" x14ac:dyDescent="0.25">
      <c r="A162" s="170">
        <v>326</v>
      </c>
      <c r="B162" s="121" t="s">
        <v>434</v>
      </c>
      <c r="C162" s="121" t="s">
        <v>531</v>
      </c>
      <c r="D162" s="121">
        <v>5154</v>
      </c>
      <c r="E162" s="122">
        <v>25770</v>
      </c>
      <c r="F162" s="123">
        <v>106985</v>
      </c>
      <c r="G162" s="126">
        <f t="shared" si="140"/>
        <v>132755</v>
      </c>
      <c r="H162" s="123">
        <f t="shared" si="146"/>
        <v>708.67499999999995</v>
      </c>
      <c r="I162" s="123">
        <f t="shared" si="147"/>
        <v>1604.7749999999999</v>
      </c>
      <c r="J162" s="126">
        <f t="shared" si="141"/>
        <v>2313.4499999999998</v>
      </c>
      <c r="K162" s="126">
        <f t="shared" si="142"/>
        <v>3918.2249999999995</v>
      </c>
      <c r="L162" s="126">
        <f t="shared" ref="L162" si="154">+K162/12</f>
        <v>326.51874999999995</v>
      </c>
      <c r="M162" s="123">
        <f t="shared" si="144"/>
        <v>192572.99999999997</v>
      </c>
      <c r="N162" s="220">
        <f t="shared" si="144"/>
        <v>277614</v>
      </c>
      <c r="O162" s="238">
        <f t="shared" si="145"/>
        <v>23134.5</v>
      </c>
      <c r="P162" s="225"/>
    </row>
    <row r="163" spans="1:16" ht="20.100000000000001" customHeight="1" x14ac:dyDescent="0.25">
      <c r="A163" s="170">
        <v>327</v>
      </c>
      <c r="B163" s="121" t="s">
        <v>555</v>
      </c>
      <c r="C163" s="121" t="s">
        <v>531</v>
      </c>
      <c r="D163" s="121">
        <v>7077</v>
      </c>
      <c r="E163" s="122">
        <v>35385</v>
      </c>
      <c r="F163" s="123">
        <v>344470</v>
      </c>
      <c r="G163" s="126">
        <f t="shared" si="140"/>
        <v>379855</v>
      </c>
      <c r="H163" s="123">
        <f t="shared" si="146"/>
        <v>973.08749999999998</v>
      </c>
      <c r="I163" s="123">
        <f t="shared" si="147"/>
        <v>5167.05</v>
      </c>
      <c r="J163" s="126">
        <f t="shared" si="141"/>
        <v>6140.1374999999998</v>
      </c>
      <c r="K163" s="126">
        <f t="shared" si="142"/>
        <v>11307.1875</v>
      </c>
      <c r="L163" s="126">
        <f t="shared" ref="L163" si="155">+K163/12</f>
        <v>942.265625</v>
      </c>
      <c r="M163" s="123">
        <f t="shared" si="144"/>
        <v>620046</v>
      </c>
      <c r="N163" s="220">
        <f t="shared" si="144"/>
        <v>736816.5</v>
      </c>
      <c r="O163" s="238">
        <f t="shared" si="145"/>
        <v>61401.375</v>
      </c>
      <c r="P163" s="225"/>
    </row>
    <row r="164" spans="1:16" ht="20.100000000000001" customHeight="1" x14ac:dyDescent="0.25">
      <c r="A164" s="170">
        <v>328</v>
      </c>
      <c r="B164" s="121" t="s">
        <v>556</v>
      </c>
      <c r="C164" s="121" t="s">
        <v>531</v>
      </c>
      <c r="D164" s="121">
        <v>6874</v>
      </c>
      <c r="E164" s="122">
        <v>34370</v>
      </c>
      <c r="F164" s="123">
        <v>109180</v>
      </c>
      <c r="G164" s="126">
        <f t="shared" si="140"/>
        <v>143550</v>
      </c>
      <c r="H164" s="123">
        <f t="shared" si="146"/>
        <v>945.17499999999995</v>
      </c>
      <c r="I164" s="123">
        <f t="shared" si="147"/>
        <v>1637.7</v>
      </c>
      <c r="J164" s="126">
        <f t="shared" si="141"/>
        <v>2582.875</v>
      </c>
      <c r="K164" s="126">
        <f t="shared" si="142"/>
        <v>4220.5749999999998</v>
      </c>
      <c r="L164" s="126">
        <f t="shared" ref="L164" si="156">+K164/12</f>
        <v>351.71458333333334</v>
      </c>
      <c r="M164" s="123">
        <f t="shared" si="144"/>
        <v>196524</v>
      </c>
      <c r="N164" s="220">
        <f t="shared" si="144"/>
        <v>309945</v>
      </c>
      <c r="O164" s="238">
        <f t="shared" si="145"/>
        <v>25828.75</v>
      </c>
      <c r="P164" s="225"/>
    </row>
    <row r="165" spans="1:16" ht="20.100000000000001" customHeight="1" x14ac:dyDescent="0.25">
      <c r="A165" s="170">
        <v>330</v>
      </c>
      <c r="B165" s="121" t="s">
        <v>557</v>
      </c>
      <c r="C165" s="121" t="s">
        <v>531</v>
      </c>
      <c r="D165" s="121">
        <v>6071</v>
      </c>
      <c r="E165" s="122">
        <v>30355</v>
      </c>
      <c r="F165" s="123">
        <v>127281</v>
      </c>
      <c r="G165" s="126">
        <f t="shared" si="140"/>
        <v>157636</v>
      </c>
      <c r="H165" s="123">
        <f t="shared" si="146"/>
        <v>834.76250000000005</v>
      </c>
      <c r="I165" s="123">
        <f t="shared" si="147"/>
        <v>1909.2149999999999</v>
      </c>
      <c r="J165" s="126">
        <f t="shared" si="141"/>
        <v>2743.9775</v>
      </c>
      <c r="K165" s="126">
        <f t="shared" si="142"/>
        <v>4653.1925000000001</v>
      </c>
      <c r="L165" s="126">
        <f t="shared" ref="L165" si="157">+K165/12</f>
        <v>387.76604166666669</v>
      </c>
      <c r="M165" s="123">
        <f t="shared" si="144"/>
        <v>229105.8</v>
      </c>
      <c r="N165" s="220">
        <f t="shared" si="144"/>
        <v>329277.3</v>
      </c>
      <c r="O165" s="238">
        <f t="shared" si="145"/>
        <v>27439.774999999998</v>
      </c>
      <c r="P165" s="225"/>
    </row>
    <row r="166" spans="1:16" ht="20.100000000000001" customHeight="1" x14ac:dyDescent="0.25">
      <c r="A166" s="176">
        <v>331</v>
      </c>
      <c r="B166" s="130" t="s">
        <v>558</v>
      </c>
      <c r="C166" s="130" t="s">
        <v>531</v>
      </c>
      <c r="D166" s="130">
        <v>4053</v>
      </c>
      <c r="E166" s="131">
        <v>30355</v>
      </c>
      <c r="F166" s="132">
        <v>0</v>
      </c>
      <c r="G166" s="133">
        <f t="shared" si="140"/>
        <v>30355</v>
      </c>
      <c r="H166" s="123">
        <f t="shared" si="146"/>
        <v>834.76250000000005</v>
      </c>
      <c r="I166" s="123">
        <f t="shared" si="147"/>
        <v>0</v>
      </c>
      <c r="J166" s="126">
        <f t="shared" si="141"/>
        <v>834.76250000000005</v>
      </c>
      <c r="K166" s="126">
        <f t="shared" si="142"/>
        <v>834.76250000000005</v>
      </c>
      <c r="L166" s="126">
        <f t="shared" ref="L166" si="158">+K166/12</f>
        <v>69.563541666666666</v>
      </c>
      <c r="M166" s="123">
        <f t="shared" si="144"/>
        <v>0</v>
      </c>
      <c r="N166" s="220">
        <f t="shared" si="144"/>
        <v>100171.5</v>
      </c>
      <c r="O166" s="238">
        <f t="shared" si="145"/>
        <v>8347.625</v>
      </c>
      <c r="P166" s="225"/>
    </row>
    <row r="167" spans="1:16" ht="20.100000000000001" customHeight="1" x14ac:dyDescent="0.25">
      <c r="A167" s="170">
        <v>332</v>
      </c>
      <c r="B167" s="121" t="s">
        <v>559</v>
      </c>
      <c r="C167" s="121" t="s">
        <v>531</v>
      </c>
      <c r="D167" s="121">
        <v>7042</v>
      </c>
      <c r="E167" s="122">
        <v>35225</v>
      </c>
      <c r="F167" s="123">
        <v>42963</v>
      </c>
      <c r="G167" s="126">
        <f t="shared" si="140"/>
        <v>78188</v>
      </c>
      <c r="H167" s="123">
        <f t="shared" si="146"/>
        <v>968.6875</v>
      </c>
      <c r="I167" s="123">
        <f t="shared" si="147"/>
        <v>644.44499999999994</v>
      </c>
      <c r="J167" s="126">
        <f t="shared" si="141"/>
        <v>1613.1324999999999</v>
      </c>
      <c r="K167" s="126">
        <f t="shared" si="142"/>
        <v>2257.5774999999999</v>
      </c>
      <c r="L167" s="126">
        <f t="shared" ref="L167" si="159">+K167/12</f>
        <v>188.13145833333331</v>
      </c>
      <c r="M167" s="123">
        <f t="shared" si="144"/>
        <v>77333.399999999994</v>
      </c>
      <c r="N167" s="220">
        <f t="shared" si="144"/>
        <v>193575.9</v>
      </c>
      <c r="O167" s="238">
        <f t="shared" si="145"/>
        <v>16131.324999999999</v>
      </c>
      <c r="P167" s="225"/>
    </row>
    <row r="168" spans="1:16" ht="20.100000000000001" customHeight="1" x14ac:dyDescent="0.25">
      <c r="A168" s="170">
        <v>333</v>
      </c>
      <c r="B168" s="121" t="s">
        <v>560</v>
      </c>
      <c r="C168" s="121" t="s">
        <v>531</v>
      </c>
      <c r="D168" s="121">
        <v>5226</v>
      </c>
      <c r="E168" s="122">
        <v>26130</v>
      </c>
      <c r="F168" s="123">
        <v>517025</v>
      </c>
      <c r="G168" s="126">
        <f t="shared" si="140"/>
        <v>543155</v>
      </c>
      <c r="H168" s="123">
        <f t="shared" si="146"/>
        <v>718.57500000000005</v>
      </c>
      <c r="I168" s="123">
        <f t="shared" si="147"/>
        <v>7755.375</v>
      </c>
      <c r="J168" s="126">
        <f t="shared" si="141"/>
        <v>8473.9500000000007</v>
      </c>
      <c r="K168" s="126">
        <f t="shared" si="142"/>
        <v>16229.325000000001</v>
      </c>
      <c r="L168" s="126">
        <f t="shared" ref="L168" si="160">+K168/12</f>
        <v>1352.4437500000001</v>
      </c>
      <c r="M168" s="123">
        <f t="shared" si="144"/>
        <v>930645</v>
      </c>
      <c r="N168" s="220">
        <f t="shared" si="144"/>
        <v>1016874.0000000001</v>
      </c>
      <c r="O168" s="238">
        <f t="shared" si="145"/>
        <v>84739.500000000015</v>
      </c>
      <c r="P168" s="225"/>
    </row>
    <row r="169" spans="1:16" ht="20.100000000000001" customHeight="1" x14ac:dyDescent="0.25">
      <c r="A169" s="170">
        <v>334</v>
      </c>
      <c r="B169" s="121" t="s">
        <v>555</v>
      </c>
      <c r="C169" s="121" t="s">
        <v>531</v>
      </c>
      <c r="D169" s="121">
        <v>5226</v>
      </c>
      <c r="E169" s="122">
        <v>26130</v>
      </c>
      <c r="F169" s="123">
        <v>107792</v>
      </c>
      <c r="G169" s="126">
        <f t="shared" si="140"/>
        <v>133922</v>
      </c>
      <c r="H169" s="123">
        <f t="shared" si="146"/>
        <v>718.57500000000005</v>
      </c>
      <c r="I169" s="123">
        <f t="shared" si="147"/>
        <v>1616.8799999999999</v>
      </c>
      <c r="J169" s="126">
        <f t="shared" si="141"/>
        <v>2335.4549999999999</v>
      </c>
      <c r="K169" s="126">
        <f t="shared" si="142"/>
        <v>3952.335</v>
      </c>
      <c r="L169" s="126">
        <f t="shared" ref="L169" si="161">+K169/12</f>
        <v>329.36124999999998</v>
      </c>
      <c r="M169" s="123">
        <f t="shared" si="144"/>
        <v>194025.59999999998</v>
      </c>
      <c r="N169" s="220">
        <f t="shared" si="144"/>
        <v>280254.59999999998</v>
      </c>
      <c r="O169" s="238">
        <f t="shared" si="145"/>
        <v>23354.55</v>
      </c>
      <c r="P169" s="225"/>
    </row>
    <row r="170" spans="1:16" ht="20.100000000000001" customHeight="1" x14ac:dyDescent="0.25">
      <c r="A170" s="170">
        <v>335</v>
      </c>
      <c r="B170" s="121" t="s">
        <v>561</v>
      </c>
      <c r="C170" s="121" t="s">
        <v>531</v>
      </c>
      <c r="D170" s="121">
        <v>5226</v>
      </c>
      <c r="E170" s="122">
        <v>26130</v>
      </c>
      <c r="F170" s="123">
        <v>171624</v>
      </c>
      <c r="G170" s="126">
        <f t="shared" si="140"/>
        <v>197754</v>
      </c>
      <c r="H170" s="123">
        <f t="shared" si="146"/>
        <v>718.57500000000005</v>
      </c>
      <c r="I170" s="123">
        <f t="shared" si="147"/>
        <v>2574.36</v>
      </c>
      <c r="J170" s="126">
        <f t="shared" si="141"/>
        <v>3292.9350000000004</v>
      </c>
      <c r="K170" s="126">
        <f t="shared" si="142"/>
        <v>5867.2950000000001</v>
      </c>
      <c r="L170" s="126">
        <f t="shared" ref="L170" si="162">+K170/12</f>
        <v>488.94125000000003</v>
      </c>
      <c r="M170" s="123">
        <f t="shared" si="144"/>
        <v>308923.2</v>
      </c>
      <c r="N170" s="220">
        <f t="shared" si="144"/>
        <v>395152.20000000007</v>
      </c>
      <c r="O170" s="238">
        <f t="shared" si="145"/>
        <v>32929.350000000006</v>
      </c>
      <c r="P170" s="225"/>
    </row>
    <row r="171" spans="1:16" ht="20.100000000000001" customHeight="1" x14ac:dyDescent="0.25">
      <c r="A171" s="170">
        <v>336</v>
      </c>
      <c r="B171" s="121" t="s">
        <v>434</v>
      </c>
      <c r="C171" s="121" t="s">
        <v>531</v>
      </c>
      <c r="D171" s="121">
        <v>5224</v>
      </c>
      <c r="E171" s="122">
        <v>26120</v>
      </c>
      <c r="F171" s="123">
        <v>69173</v>
      </c>
      <c r="G171" s="126">
        <f t="shared" si="140"/>
        <v>95293</v>
      </c>
      <c r="H171" s="123">
        <f t="shared" si="146"/>
        <v>718.3</v>
      </c>
      <c r="I171" s="123">
        <f t="shared" si="147"/>
        <v>1037.595</v>
      </c>
      <c r="J171" s="126">
        <f t="shared" si="141"/>
        <v>1755.895</v>
      </c>
      <c r="K171" s="126">
        <f t="shared" si="142"/>
        <v>2793.49</v>
      </c>
      <c r="L171" s="126">
        <f t="shared" ref="L171" si="163">+K171/12</f>
        <v>232.79083333333332</v>
      </c>
      <c r="M171" s="123">
        <f t="shared" si="144"/>
        <v>124511.40000000001</v>
      </c>
      <c r="N171" s="220">
        <f t="shared" si="144"/>
        <v>210707.4</v>
      </c>
      <c r="O171" s="238">
        <f t="shared" si="145"/>
        <v>17558.95</v>
      </c>
      <c r="P171" s="225"/>
    </row>
    <row r="172" spans="1:16" ht="20.100000000000001" customHeight="1" x14ac:dyDescent="0.25">
      <c r="A172" s="170">
        <v>337</v>
      </c>
      <c r="B172" s="121" t="s">
        <v>562</v>
      </c>
      <c r="C172" s="121" t="s">
        <v>531</v>
      </c>
      <c r="D172" s="121">
        <v>5748</v>
      </c>
      <c r="E172" s="122">
        <v>28740</v>
      </c>
      <c r="F172" s="123">
        <v>212219</v>
      </c>
      <c r="G172" s="126">
        <f t="shared" si="140"/>
        <v>240959</v>
      </c>
      <c r="H172" s="123">
        <f t="shared" si="146"/>
        <v>790.35</v>
      </c>
      <c r="I172" s="123">
        <f t="shared" si="147"/>
        <v>3183.2849999999999</v>
      </c>
      <c r="J172" s="126">
        <f t="shared" si="141"/>
        <v>3973.6349999999998</v>
      </c>
      <c r="K172" s="126">
        <f t="shared" si="142"/>
        <v>7156.92</v>
      </c>
      <c r="L172" s="126">
        <f t="shared" ref="L172" si="164">+K172/12</f>
        <v>596.41</v>
      </c>
      <c r="M172" s="123">
        <f t="shared" si="144"/>
        <v>381994.19999999995</v>
      </c>
      <c r="N172" s="220">
        <f t="shared" si="144"/>
        <v>476836.19999999995</v>
      </c>
      <c r="O172" s="238">
        <f t="shared" si="145"/>
        <v>39736.35</v>
      </c>
      <c r="P172" s="225"/>
    </row>
    <row r="173" spans="1:16" ht="20.100000000000001" customHeight="1" x14ac:dyDescent="0.25">
      <c r="A173" s="170">
        <v>339</v>
      </c>
      <c r="B173" s="121" t="s">
        <v>563</v>
      </c>
      <c r="C173" s="121" t="s">
        <v>531</v>
      </c>
      <c r="D173" s="121">
        <v>9639</v>
      </c>
      <c r="E173" s="122">
        <v>48195</v>
      </c>
      <c r="F173" s="123">
        <v>89715</v>
      </c>
      <c r="G173" s="126">
        <f t="shared" si="140"/>
        <v>137910</v>
      </c>
      <c r="H173" s="123">
        <f t="shared" si="146"/>
        <v>1325.3625</v>
      </c>
      <c r="I173" s="123">
        <f t="shared" si="147"/>
        <v>1345.7249999999999</v>
      </c>
      <c r="J173" s="126">
        <f t="shared" si="141"/>
        <v>2671.0874999999996</v>
      </c>
      <c r="K173" s="126">
        <f t="shared" si="142"/>
        <v>4016.8124999999995</v>
      </c>
      <c r="L173" s="126">
        <f t="shared" ref="L173" si="165">+K173/12</f>
        <v>334.73437499999994</v>
      </c>
      <c r="M173" s="123">
        <f t="shared" si="144"/>
        <v>161487</v>
      </c>
      <c r="N173" s="220">
        <f t="shared" si="144"/>
        <v>320530.49999999994</v>
      </c>
      <c r="O173" s="238">
        <f t="shared" si="145"/>
        <v>26710.874999999996</v>
      </c>
      <c r="P173" s="225"/>
    </row>
    <row r="174" spans="1:16" ht="20.100000000000001" customHeight="1" x14ac:dyDescent="0.25">
      <c r="A174" s="170">
        <v>340</v>
      </c>
      <c r="B174" s="121" t="s">
        <v>434</v>
      </c>
      <c r="C174" s="121" t="s">
        <v>531</v>
      </c>
      <c r="D174" s="121">
        <v>9629</v>
      </c>
      <c r="E174" s="122">
        <v>48145</v>
      </c>
      <c r="F174" s="123">
        <v>607868</v>
      </c>
      <c r="G174" s="126">
        <f t="shared" si="140"/>
        <v>656013</v>
      </c>
      <c r="H174" s="123">
        <f t="shared" si="146"/>
        <v>1323.9875</v>
      </c>
      <c r="I174" s="123">
        <f t="shared" si="147"/>
        <v>9118.02</v>
      </c>
      <c r="J174" s="126">
        <f t="shared" si="141"/>
        <v>10442.0075</v>
      </c>
      <c r="K174" s="126">
        <f t="shared" si="142"/>
        <v>19560.0275</v>
      </c>
      <c r="L174" s="126">
        <f t="shared" ref="L174" si="166">+K174/12</f>
        <v>1630.0022916666667</v>
      </c>
      <c r="M174" s="123">
        <f t="shared" si="144"/>
        <v>1094162.4000000001</v>
      </c>
      <c r="N174" s="220">
        <f t="shared" si="144"/>
        <v>1253040.8999999999</v>
      </c>
      <c r="O174" s="238">
        <f t="shared" si="145"/>
        <v>104420.075</v>
      </c>
      <c r="P174" s="225"/>
    </row>
    <row r="175" spans="1:16" ht="20.100000000000001" customHeight="1" x14ac:dyDescent="0.25">
      <c r="A175" s="170">
        <v>341</v>
      </c>
      <c r="B175" s="121" t="s">
        <v>564</v>
      </c>
      <c r="C175" s="121" t="s">
        <v>531</v>
      </c>
      <c r="D175" s="121">
        <v>9630</v>
      </c>
      <c r="E175" s="122">
        <v>48150</v>
      </c>
      <c r="F175" s="123">
        <v>1448480</v>
      </c>
      <c r="G175" s="126">
        <f t="shared" si="140"/>
        <v>1496630</v>
      </c>
      <c r="H175" s="123">
        <f t="shared" si="146"/>
        <v>1324.125</v>
      </c>
      <c r="I175" s="123">
        <f t="shared" si="147"/>
        <v>21727.200000000001</v>
      </c>
      <c r="J175" s="126">
        <f t="shared" si="141"/>
        <v>23051.325000000001</v>
      </c>
      <c r="K175" s="126">
        <f t="shared" si="142"/>
        <v>44778.525000000001</v>
      </c>
      <c r="L175" s="126">
        <f t="shared" ref="L175" si="167">+K175/12</f>
        <v>3731.5437500000003</v>
      </c>
      <c r="M175" s="123">
        <f t="shared" si="144"/>
        <v>2607264</v>
      </c>
      <c r="N175" s="220">
        <f t="shared" si="144"/>
        <v>2766159</v>
      </c>
      <c r="O175" s="238">
        <f t="shared" si="145"/>
        <v>230513.25</v>
      </c>
      <c r="P175" s="225"/>
    </row>
    <row r="176" spans="1:16" ht="20.100000000000001" customHeight="1" x14ac:dyDescent="0.25">
      <c r="A176" s="170">
        <v>599</v>
      </c>
      <c r="B176" s="121" t="s">
        <v>565</v>
      </c>
      <c r="C176" s="121" t="s">
        <v>531</v>
      </c>
      <c r="D176" s="121">
        <v>11250</v>
      </c>
      <c r="E176" s="122">
        <v>56250</v>
      </c>
      <c r="F176" s="123">
        <v>391049</v>
      </c>
      <c r="G176" s="126">
        <f t="shared" si="140"/>
        <v>447299</v>
      </c>
      <c r="H176" s="123">
        <f t="shared" si="146"/>
        <v>1546.875</v>
      </c>
      <c r="I176" s="123">
        <f t="shared" si="147"/>
        <v>5865.7349999999997</v>
      </c>
      <c r="J176" s="126">
        <f t="shared" si="141"/>
        <v>7412.61</v>
      </c>
      <c r="K176" s="126">
        <f t="shared" si="142"/>
        <v>13278.344999999999</v>
      </c>
      <c r="L176" s="126">
        <f t="shared" ref="L176" si="168">+K176/12</f>
        <v>1106.5287499999999</v>
      </c>
      <c r="M176" s="123">
        <f t="shared" si="144"/>
        <v>703888.2</v>
      </c>
      <c r="N176" s="220">
        <f t="shared" si="144"/>
        <v>889513.2</v>
      </c>
      <c r="O176" s="238">
        <f t="shared" si="145"/>
        <v>74126.099999999991</v>
      </c>
      <c r="P176" s="225"/>
    </row>
    <row r="177" spans="1:16" ht="20.100000000000001" customHeight="1" x14ac:dyDescent="0.25">
      <c r="A177" s="170">
        <v>599</v>
      </c>
      <c r="B177" s="121" t="s">
        <v>566</v>
      </c>
      <c r="C177" s="121" t="s">
        <v>531</v>
      </c>
      <c r="D177" s="121">
        <v>11250</v>
      </c>
      <c r="E177" s="122">
        <v>85000</v>
      </c>
      <c r="F177" s="123">
        <v>54960</v>
      </c>
      <c r="G177" s="126">
        <f t="shared" si="140"/>
        <v>139960</v>
      </c>
      <c r="H177" s="123">
        <f t="shared" si="146"/>
        <v>2337.5</v>
      </c>
      <c r="I177" s="123">
        <f t="shared" si="147"/>
        <v>824.4</v>
      </c>
      <c r="J177" s="126">
        <f t="shared" si="141"/>
        <v>3161.9</v>
      </c>
      <c r="K177" s="126">
        <f t="shared" si="142"/>
        <v>3986.3</v>
      </c>
      <c r="L177" s="126">
        <f t="shared" ref="L177" si="169">+K177/12</f>
        <v>332.19166666666666</v>
      </c>
      <c r="M177" s="123">
        <f t="shared" si="144"/>
        <v>98928</v>
      </c>
      <c r="N177" s="220">
        <f t="shared" si="144"/>
        <v>379428</v>
      </c>
      <c r="O177" s="238">
        <f t="shared" si="145"/>
        <v>31619</v>
      </c>
      <c r="P177" s="225"/>
    </row>
    <row r="178" spans="1:16" ht="20.100000000000001" customHeight="1" x14ac:dyDescent="0.25">
      <c r="A178" s="170">
        <v>600</v>
      </c>
      <c r="B178" s="121" t="s">
        <v>567</v>
      </c>
      <c r="C178" s="121" t="s">
        <v>531</v>
      </c>
      <c r="D178" s="121">
        <v>3288</v>
      </c>
      <c r="E178" s="122">
        <v>16440</v>
      </c>
      <c r="F178" s="123">
        <v>319050</v>
      </c>
      <c r="G178" s="126">
        <f t="shared" si="140"/>
        <v>335490</v>
      </c>
      <c r="H178" s="123">
        <f t="shared" si="146"/>
        <v>452.1</v>
      </c>
      <c r="I178" s="123">
        <f t="shared" si="147"/>
        <v>4785.75</v>
      </c>
      <c r="J178" s="126">
        <f t="shared" si="141"/>
        <v>5237.8500000000004</v>
      </c>
      <c r="K178" s="126">
        <f t="shared" si="142"/>
        <v>10023.6</v>
      </c>
      <c r="L178" s="126">
        <f t="shared" ref="L178" si="170">+K178/12</f>
        <v>835.30000000000007</v>
      </c>
      <c r="M178" s="123">
        <f t="shared" si="144"/>
        <v>574290</v>
      </c>
      <c r="N178" s="220">
        <f t="shared" si="144"/>
        <v>628542</v>
      </c>
      <c r="O178" s="238">
        <f t="shared" si="145"/>
        <v>52378.5</v>
      </c>
      <c r="P178" s="225"/>
    </row>
    <row r="179" spans="1:16" ht="20.100000000000001" customHeight="1" x14ac:dyDescent="0.25">
      <c r="A179" s="170">
        <v>601</v>
      </c>
      <c r="B179" s="121" t="s">
        <v>568</v>
      </c>
      <c r="C179" s="121" t="s">
        <v>531</v>
      </c>
      <c r="D179" s="121">
        <v>1990</v>
      </c>
      <c r="E179" s="122">
        <v>9950</v>
      </c>
      <c r="F179" s="123">
        <v>81483</v>
      </c>
      <c r="G179" s="126">
        <f t="shared" si="140"/>
        <v>91433</v>
      </c>
      <c r="H179" s="123">
        <f t="shared" si="146"/>
        <v>273.625</v>
      </c>
      <c r="I179" s="123">
        <f t="shared" si="147"/>
        <v>1222.2449999999999</v>
      </c>
      <c r="J179" s="126">
        <f t="shared" si="141"/>
        <v>1495.87</v>
      </c>
      <c r="K179" s="126">
        <f t="shared" si="142"/>
        <v>2718.1149999999998</v>
      </c>
      <c r="L179" s="126">
        <f t="shared" ref="L179" si="171">+K179/12</f>
        <v>226.50958333333332</v>
      </c>
      <c r="M179" s="123">
        <f t="shared" si="144"/>
        <v>146669.4</v>
      </c>
      <c r="N179" s="220">
        <f t="shared" si="144"/>
        <v>179504.4</v>
      </c>
      <c r="O179" s="238">
        <f t="shared" si="145"/>
        <v>14958.699999999999</v>
      </c>
      <c r="P179" s="225"/>
    </row>
    <row r="180" spans="1:16" ht="20.100000000000001" customHeight="1" x14ac:dyDescent="0.25">
      <c r="A180" s="170">
        <v>602</v>
      </c>
      <c r="B180" s="121" t="s">
        <v>569</v>
      </c>
      <c r="C180" s="121" t="s">
        <v>531</v>
      </c>
      <c r="D180" s="121">
        <v>2050</v>
      </c>
      <c r="E180" s="122">
        <v>20500</v>
      </c>
      <c r="F180" s="123">
        <v>44625</v>
      </c>
      <c r="G180" s="126">
        <f t="shared" si="140"/>
        <v>65125</v>
      </c>
      <c r="H180" s="123">
        <f t="shared" si="146"/>
        <v>563.75</v>
      </c>
      <c r="I180" s="123">
        <f t="shared" si="147"/>
        <v>669.375</v>
      </c>
      <c r="J180" s="126">
        <f t="shared" si="141"/>
        <v>1233.125</v>
      </c>
      <c r="K180" s="126">
        <f t="shared" si="142"/>
        <v>1902.5</v>
      </c>
      <c r="L180" s="126">
        <f t="shared" ref="L180" si="172">+K180/12</f>
        <v>158.54166666666666</v>
      </c>
      <c r="M180" s="123">
        <f t="shared" si="144"/>
        <v>80325</v>
      </c>
      <c r="N180" s="220">
        <f t="shared" si="144"/>
        <v>147975</v>
      </c>
      <c r="O180" s="238">
        <f t="shared" si="145"/>
        <v>12331.25</v>
      </c>
      <c r="P180" s="225"/>
    </row>
    <row r="181" spans="1:16" ht="20.100000000000001" customHeight="1" x14ac:dyDescent="0.25">
      <c r="A181" s="170">
        <v>603</v>
      </c>
      <c r="B181" s="121" t="s">
        <v>570</v>
      </c>
      <c r="C181" s="121" t="s">
        <v>531</v>
      </c>
      <c r="D181" s="121">
        <v>2010</v>
      </c>
      <c r="E181" s="122">
        <v>10050</v>
      </c>
      <c r="F181" s="123">
        <v>452250</v>
      </c>
      <c r="G181" s="126">
        <f t="shared" si="140"/>
        <v>462300</v>
      </c>
      <c r="H181" s="123">
        <f t="shared" si="146"/>
        <v>276.375</v>
      </c>
      <c r="I181" s="123">
        <f t="shared" si="147"/>
        <v>6783.75</v>
      </c>
      <c r="J181" s="126">
        <f t="shared" si="141"/>
        <v>7060.125</v>
      </c>
      <c r="K181" s="126">
        <f t="shared" si="142"/>
        <v>13843.875</v>
      </c>
      <c r="L181" s="126">
        <f t="shared" ref="L181" si="173">+K181/12</f>
        <v>1153.65625</v>
      </c>
      <c r="M181" s="123">
        <f t="shared" si="144"/>
        <v>814050</v>
      </c>
      <c r="N181" s="220">
        <f t="shared" si="144"/>
        <v>847215</v>
      </c>
      <c r="O181" s="238">
        <f t="shared" si="145"/>
        <v>70601.25</v>
      </c>
      <c r="P181" s="225"/>
    </row>
    <row r="182" spans="1:16" ht="20.100000000000001" customHeight="1" x14ac:dyDescent="0.25">
      <c r="A182" s="176"/>
      <c r="B182" s="130" t="s">
        <v>571</v>
      </c>
      <c r="C182" s="130" t="s">
        <v>531</v>
      </c>
      <c r="D182" s="130">
        <v>2010</v>
      </c>
      <c r="E182" s="131">
        <v>10050</v>
      </c>
      <c r="F182" s="132">
        <v>80115</v>
      </c>
      <c r="G182" s="133">
        <f t="shared" si="140"/>
        <v>90165</v>
      </c>
      <c r="H182" s="123">
        <f t="shared" si="146"/>
        <v>276.375</v>
      </c>
      <c r="I182" s="123">
        <f t="shared" si="147"/>
        <v>1201.7249999999999</v>
      </c>
      <c r="J182" s="126">
        <f t="shared" si="141"/>
        <v>1478.1</v>
      </c>
      <c r="K182" s="126">
        <f t="shared" si="142"/>
        <v>2679.8249999999998</v>
      </c>
      <c r="L182" s="126">
        <f t="shared" ref="L182" si="174">+K182/12</f>
        <v>223.31874999999999</v>
      </c>
      <c r="M182" s="123">
        <f t="shared" si="144"/>
        <v>144207</v>
      </c>
      <c r="N182" s="220">
        <f t="shared" si="144"/>
        <v>177372</v>
      </c>
      <c r="O182" s="238">
        <f t="shared" si="145"/>
        <v>14781</v>
      </c>
      <c r="P182" s="225"/>
    </row>
    <row r="183" spans="1:16" ht="20.100000000000001" customHeight="1" x14ac:dyDescent="0.25">
      <c r="A183" s="170">
        <v>604</v>
      </c>
      <c r="B183" s="121" t="s">
        <v>446</v>
      </c>
      <c r="C183" s="121" t="s">
        <v>531</v>
      </c>
      <c r="D183" s="121">
        <v>2839</v>
      </c>
      <c r="E183" s="122">
        <v>14195</v>
      </c>
      <c r="F183" s="123">
        <v>251495</v>
      </c>
      <c r="G183" s="126">
        <f t="shared" si="140"/>
        <v>265690</v>
      </c>
      <c r="H183" s="123">
        <f t="shared" si="146"/>
        <v>390.36250000000001</v>
      </c>
      <c r="I183" s="123">
        <f t="shared" si="147"/>
        <v>3772.4249999999997</v>
      </c>
      <c r="J183" s="126">
        <f t="shared" si="141"/>
        <v>4162.7874999999995</v>
      </c>
      <c r="K183" s="126">
        <f t="shared" si="142"/>
        <v>7935.2124999999996</v>
      </c>
      <c r="L183" s="126">
        <f t="shared" ref="L183" si="175">+K183/12</f>
        <v>661.2677083333333</v>
      </c>
      <c r="M183" s="123">
        <f t="shared" si="144"/>
        <v>452690.99999999994</v>
      </c>
      <c r="N183" s="220">
        <f t="shared" si="144"/>
        <v>499534.49999999994</v>
      </c>
      <c r="O183" s="238">
        <f t="shared" si="145"/>
        <v>41627.874999999993</v>
      </c>
      <c r="P183" s="225"/>
    </row>
    <row r="184" spans="1:16" ht="20.100000000000001" customHeight="1" x14ac:dyDescent="0.25">
      <c r="A184" s="170">
        <v>605</v>
      </c>
      <c r="B184" s="121" t="s">
        <v>572</v>
      </c>
      <c r="C184" s="121" t="s">
        <v>531</v>
      </c>
      <c r="D184" s="121">
        <v>2050</v>
      </c>
      <c r="E184" s="122">
        <v>10250</v>
      </c>
      <c r="F184" s="123">
        <v>58263</v>
      </c>
      <c r="G184" s="126">
        <f t="shared" si="140"/>
        <v>68513</v>
      </c>
      <c r="H184" s="123">
        <f t="shared" si="146"/>
        <v>281.875</v>
      </c>
      <c r="I184" s="123">
        <f t="shared" si="147"/>
        <v>873.94499999999994</v>
      </c>
      <c r="J184" s="126">
        <f t="shared" si="141"/>
        <v>1155.82</v>
      </c>
      <c r="K184" s="126">
        <f t="shared" si="142"/>
        <v>2029.7649999999999</v>
      </c>
      <c r="L184" s="126">
        <f t="shared" ref="L184" si="176">+K184/12</f>
        <v>169.14708333333331</v>
      </c>
      <c r="M184" s="123">
        <f t="shared" si="144"/>
        <v>104873.4</v>
      </c>
      <c r="N184" s="220">
        <f t="shared" si="144"/>
        <v>138698.4</v>
      </c>
      <c r="O184" s="238">
        <f t="shared" si="145"/>
        <v>11558.199999999999</v>
      </c>
      <c r="P184" s="225"/>
    </row>
    <row r="185" spans="1:16" ht="20.100000000000001" customHeight="1" x14ac:dyDescent="0.25">
      <c r="A185" s="170">
        <v>606</v>
      </c>
      <c r="B185" s="121" t="s">
        <v>573</v>
      </c>
      <c r="C185" s="121" t="s">
        <v>531</v>
      </c>
      <c r="D185" s="121">
        <v>2010</v>
      </c>
      <c r="E185" s="122">
        <v>10050</v>
      </c>
      <c r="F185" s="123">
        <v>257500</v>
      </c>
      <c r="G185" s="126">
        <f t="shared" si="140"/>
        <v>267550</v>
      </c>
      <c r="H185" s="123">
        <f t="shared" si="146"/>
        <v>276.375</v>
      </c>
      <c r="I185" s="123">
        <f t="shared" si="147"/>
        <v>3862.5</v>
      </c>
      <c r="J185" s="126">
        <f t="shared" si="141"/>
        <v>4138.875</v>
      </c>
      <c r="K185" s="126">
        <f t="shared" si="142"/>
        <v>8001.375</v>
      </c>
      <c r="L185" s="126">
        <f t="shared" ref="L185" si="177">+K185/12</f>
        <v>666.78125</v>
      </c>
      <c r="M185" s="123">
        <f t="shared" si="144"/>
        <v>463500</v>
      </c>
      <c r="N185" s="220">
        <f t="shared" si="144"/>
        <v>496665</v>
      </c>
      <c r="O185" s="238">
        <f t="shared" si="145"/>
        <v>41388.75</v>
      </c>
      <c r="P185" s="225"/>
    </row>
    <row r="186" spans="1:16" ht="20.100000000000001" customHeight="1" x14ac:dyDescent="0.25">
      <c r="A186" s="170">
        <v>607</v>
      </c>
      <c r="B186" s="121" t="s">
        <v>574</v>
      </c>
      <c r="C186" s="121" t="s">
        <v>531</v>
      </c>
      <c r="D186" s="121">
        <v>4288</v>
      </c>
      <c r="E186" s="122">
        <v>21440</v>
      </c>
      <c r="F186" s="123">
        <v>178950</v>
      </c>
      <c r="G186" s="126">
        <f t="shared" si="140"/>
        <v>200390</v>
      </c>
      <c r="H186" s="123">
        <f t="shared" si="146"/>
        <v>589.6</v>
      </c>
      <c r="I186" s="123">
        <f t="shared" si="147"/>
        <v>2684.25</v>
      </c>
      <c r="J186" s="126">
        <f t="shared" si="141"/>
        <v>3273.85</v>
      </c>
      <c r="K186" s="126">
        <f t="shared" si="142"/>
        <v>5958.1</v>
      </c>
      <c r="L186" s="126">
        <f t="shared" ref="L186" si="178">+K186/12</f>
        <v>496.50833333333338</v>
      </c>
      <c r="M186" s="123">
        <f t="shared" si="144"/>
        <v>322110</v>
      </c>
      <c r="N186" s="220">
        <f t="shared" si="144"/>
        <v>392862</v>
      </c>
      <c r="O186" s="238">
        <f t="shared" si="145"/>
        <v>32738.5</v>
      </c>
      <c r="P186" s="225"/>
    </row>
    <row r="187" spans="1:16" ht="20.100000000000001" customHeight="1" x14ac:dyDescent="0.25">
      <c r="A187" s="170">
        <v>608</v>
      </c>
      <c r="B187" s="121" t="s">
        <v>575</v>
      </c>
      <c r="C187" s="121" t="s">
        <v>531</v>
      </c>
      <c r="D187" s="121">
        <v>3870</v>
      </c>
      <c r="E187" s="122">
        <v>19350</v>
      </c>
      <c r="F187" s="123">
        <v>280756</v>
      </c>
      <c r="G187" s="126">
        <f t="shared" si="140"/>
        <v>300106</v>
      </c>
      <c r="H187" s="123">
        <f t="shared" si="146"/>
        <v>532.125</v>
      </c>
      <c r="I187" s="123">
        <f t="shared" si="147"/>
        <v>4211.34</v>
      </c>
      <c r="J187" s="126">
        <f t="shared" si="141"/>
        <v>4743.4650000000001</v>
      </c>
      <c r="K187" s="126">
        <f t="shared" si="142"/>
        <v>8954.8050000000003</v>
      </c>
      <c r="L187" s="126">
        <f t="shared" ref="L187" si="179">+K187/12</f>
        <v>746.23374999999999</v>
      </c>
      <c r="M187" s="123">
        <f t="shared" si="144"/>
        <v>505360.80000000005</v>
      </c>
      <c r="N187" s="220">
        <f t="shared" si="144"/>
        <v>569215.80000000005</v>
      </c>
      <c r="O187" s="238">
        <f t="shared" si="145"/>
        <v>47434.65</v>
      </c>
      <c r="P187" s="225"/>
    </row>
    <row r="188" spans="1:16" ht="20.100000000000001" customHeight="1" x14ac:dyDescent="0.25">
      <c r="A188" s="170">
        <v>609</v>
      </c>
      <c r="B188" s="121" t="s">
        <v>576</v>
      </c>
      <c r="C188" s="121" t="s">
        <v>531</v>
      </c>
      <c r="D188" s="121">
        <v>3682</v>
      </c>
      <c r="E188" s="122">
        <v>18410</v>
      </c>
      <c r="F188" s="123">
        <v>102443</v>
      </c>
      <c r="G188" s="126">
        <f t="shared" si="140"/>
        <v>120853</v>
      </c>
      <c r="H188" s="123">
        <f t="shared" si="146"/>
        <v>506.27499999999998</v>
      </c>
      <c r="I188" s="123">
        <f t="shared" si="147"/>
        <v>1536.645</v>
      </c>
      <c r="J188" s="126">
        <f t="shared" si="141"/>
        <v>2042.92</v>
      </c>
      <c r="K188" s="126">
        <f t="shared" si="142"/>
        <v>3579.5650000000001</v>
      </c>
      <c r="L188" s="126">
        <f t="shared" ref="L188" si="180">+K188/12</f>
        <v>298.29708333333332</v>
      </c>
      <c r="M188" s="123">
        <f t="shared" si="144"/>
        <v>184397.4</v>
      </c>
      <c r="N188" s="220">
        <f t="shared" si="144"/>
        <v>245150.40000000002</v>
      </c>
      <c r="O188" s="238">
        <f t="shared" si="145"/>
        <v>20429.2</v>
      </c>
      <c r="P188" s="225"/>
    </row>
    <row r="189" spans="1:16" ht="20.100000000000001" customHeight="1" x14ac:dyDescent="0.25">
      <c r="A189" s="170">
        <v>610</v>
      </c>
      <c r="B189" s="121" t="s">
        <v>458</v>
      </c>
      <c r="C189" s="121" t="s">
        <v>531</v>
      </c>
      <c r="D189" s="121">
        <v>5154</v>
      </c>
      <c r="E189" s="122">
        <v>25770</v>
      </c>
      <c r="F189" s="123">
        <v>94005</v>
      </c>
      <c r="G189" s="126">
        <f t="shared" si="140"/>
        <v>119775</v>
      </c>
      <c r="H189" s="123">
        <f t="shared" si="146"/>
        <v>708.67499999999995</v>
      </c>
      <c r="I189" s="123">
        <f t="shared" si="147"/>
        <v>1410.075</v>
      </c>
      <c r="J189" s="126">
        <f t="shared" si="141"/>
        <v>2118.75</v>
      </c>
      <c r="K189" s="126">
        <f t="shared" si="142"/>
        <v>3528.8249999999998</v>
      </c>
      <c r="L189" s="126">
        <f t="shared" ref="L189" si="181">+K189/12</f>
        <v>294.06874999999997</v>
      </c>
      <c r="M189" s="123">
        <f t="shared" si="144"/>
        <v>169209</v>
      </c>
      <c r="N189" s="220">
        <f t="shared" si="144"/>
        <v>254250</v>
      </c>
      <c r="O189" s="238">
        <f t="shared" si="145"/>
        <v>21187.5</v>
      </c>
      <c r="P189" s="225"/>
    </row>
    <row r="190" spans="1:16" ht="20.100000000000001" customHeight="1" x14ac:dyDescent="0.25">
      <c r="A190" s="170">
        <v>708</v>
      </c>
      <c r="B190" s="121" t="s">
        <v>577</v>
      </c>
      <c r="C190" s="121" t="s">
        <v>531</v>
      </c>
      <c r="D190" s="121">
        <v>3021</v>
      </c>
      <c r="E190" s="122">
        <v>60420</v>
      </c>
      <c r="F190" s="123">
        <v>274841</v>
      </c>
      <c r="G190" s="126">
        <f t="shared" si="140"/>
        <v>335261</v>
      </c>
      <c r="H190" s="123">
        <f t="shared" si="146"/>
        <v>1661.55</v>
      </c>
      <c r="I190" s="123">
        <f t="shared" si="147"/>
        <v>4122.6149999999998</v>
      </c>
      <c r="J190" s="126">
        <f t="shared" si="141"/>
        <v>5784.165</v>
      </c>
      <c r="K190" s="126">
        <f t="shared" si="142"/>
        <v>9906.7799999999988</v>
      </c>
      <c r="L190" s="126">
        <f t="shared" ref="L190" si="182">+K190/12</f>
        <v>825.56499999999994</v>
      </c>
      <c r="M190" s="123">
        <f t="shared" si="144"/>
        <v>494713.8</v>
      </c>
      <c r="N190" s="220">
        <f t="shared" si="144"/>
        <v>694099.8</v>
      </c>
      <c r="O190" s="238">
        <f t="shared" si="145"/>
        <v>57841.65</v>
      </c>
      <c r="P190" s="225"/>
    </row>
    <row r="191" spans="1:16" ht="20.100000000000001" customHeight="1" x14ac:dyDescent="0.25">
      <c r="A191" s="170">
        <v>709</v>
      </c>
      <c r="B191" s="121" t="s">
        <v>578</v>
      </c>
      <c r="C191" s="121" t="s">
        <v>531</v>
      </c>
      <c r="D191" s="121">
        <v>5501</v>
      </c>
      <c r="E191" s="122">
        <v>27505</v>
      </c>
      <c r="F191" s="123">
        <v>0</v>
      </c>
      <c r="G191" s="126">
        <f t="shared" si="140"/>
        <v>27505</v>
      </c>
      <c r="H191" s="123">
        <f t="shared" si="146"/>
        <v>756.38750000000005</v>
      </c>
      <c r="I191" s="123">
        <f t="shared" si="147"/>
        <v>0</v>
      </c>
      <c r="J191" s="126">
        <f t="shared" si="141"/>
        <v>756.38750000000005</v>
      </c>
      <c r="K191" s="126">
        <f t="shared" si="142"/>
        <v>756.38750000000005</v>
      </c>
      <c r="L191" s="126">
        <f t="shared" ref="L191" si="183">+K191/12</f>
        <v>63.032291666666673</v>
      </c>
      <c r="M191" s="123">
        <f t="shared" si="144"/>
        <v>0</v>
      </c>
      <c r="N191" s="220">
        <f t="shared" si="144"/>
        <v>90766.5</v>
      </c>
      <c r="O191" s="238">
        <f t="shared" si="145"/>
        <v>7563.875</v>
      </c>
      <c r="P191" s="225"/>
    </row>
    <row r="192" spans="1:16" ht="20.100000000000001" customHeight="1" x14ac:dyDescent="0.25">
      <c r="A192" s="170">
        <v>710</v>
      </c>
      <c r="B192" s="121" t="s">
        <v>579</v>
      </c>
      <c r="C192" s="121" t="s">
        <v>531</v>
      </c>
      <c r="D192" s="121">
        <v>6501</v>
      </c>
      <c r="E192" s="122">
        <v>32505</v>
      </c>
      <c r="F192" s="123">
        <v>539664</v>
      </c>
      <c r="G192" s="126">
        <f t="shared" si="140"/>
        <v>572169</v>
      </c>
      <c r="H192" s="123">
        <f t="shared" si="146"/>
        <v>893.88750000000005</v>
      </c>
      <c r="I192" s="123">
        <f t="shared" si="147"/>
        <v>8094.96</v>
      </c>
      <c r="J192" s="126">
        <f t="shared" si="141"/>
        <v>8988.8474999999999</v>
      </c>
      <c r="K192" s="126">
        <f t="shared" si="142"/>
        <v>17083.807499999999</v>
      </c>
      <c r="L192" s="126">
        <f t="shared" ref="L192" si="184">+K192/12</f>
        <v>1423.650625</v>
      </c>
      <c r="M192" s="123">
        <f t="shared" si="144"/>
        <v>971395.2</v>
      </c>
      <c r="N192" s="220">
        <f t="shared" si="144"/>
        <v>1078661.7</v>
      </c>
      <c r="O192" s="238">
        <f t="shared" si="145"/>
        <v>89888.474999999991</v>
      </c>
      <c r="P192" s="225"/>
    </row>
    <row r="193" spans="1:16" ht="20.100000000000001" customHeight="1" x14ac:dyDescent="0.25">
      <c r="A193" s="170">
        <v>711</v>
      </c>
      <c r="B193" s="121" t="s">
        <v>580</v>
      </c>
      <c r="C193" s="121" t="s">
        <v>531</v>
      </c>
      <c r="D193" s="121">
        <v>3522</v>
      </c>
      <c r="E193" s="122">
        <v>17610</v>
      </c>
      <c r="F193" s="123">
        <v>736255</v>
      </c>
      <c r="G193" s="126">
        <f t="shared" si="140"/>
        <v>753865</v>
      </c>
      <c r="H193" s="123">
        <f t="shared" si="146"/>
        <v>484.27499999999998</v>
      </c>
      <c r="I193" s="123">
        <f t="shared" si="147"/>
        <v>11043.824999999999</v>
      </c>
      <c r="J193" s="126">
        <f t="shared" si="141"/>
        <v>11528.099999999999</v>
      </c>
      <c r="K193" s="126">
        <f t="shared" si="142"/>
        <v>22571.924999999996</v>
      </c>
      <c r="L193" s="126">
        <f t="shared" ref="L193" si="185">+K193/12</f>
        <v>1880.9937499999996</v>
      </c>
      <c r="M193" s="123">
        <f t="shared" si="144"/>
        <v>1325258.9999999998</v>
      </c>
      <c r="N193" s="220">
        <f t="shared" si="144"/>
        <v>1383371.9999999998</v>
      </c>
      <c r="O193" s="238">
        <f t="shared" si="145"/>
        <v>115280.99999999999</v>
      </c>
      <c r="P193" s="225"/>
    </row>
    <row r="194" spans="1:16" ht="20.100000000000001" customHeight="1" x14ac:dyDescent="0.25">
      <c r="A194" s="170">
        <v>712</v>
      </c>
      <c r="B194" s="121" t="s">
        <v>581</v>
      </c>
      <c r="C194" s="121" t="s">
        <v>531</v>
      </c>
      <c r="D194" s="121">
        <v>4333</v>
      </c>
      <c r="E194" s="122">
        <v>21665</v>
      </c>
      <c r="F194" s="123">
        <v>24625</v>
      </c>
      <c r="G194" s="126">
        <f t="shared" si="140"/>
        <v>46290</v>
      </c>
      <c r="H194" s="123">
        <f t="shared" si="146"/>
        <v>595.78750000000002</v>
      </c>
      <c r="I194" s="123">
        <f t="shared" si="147"/>
        <v>369.375</v>
      </c>
      <c r="J194" s="126">
        <f t="shared" si="141"/>
        <v>965.16250000000002</v>
      </c>
      <c r="K194" s="126">
        <f t="shared" si="142"/>
        <v>1334.5374999999999</v>
      </c>
      <c r="L194" s="126">
        <f t="shared" ref="L194" si="186">+K194/12</f>
        <v>111.21145833333333</v>
      </c>
      <c r="M194" s="123">
        <f t="shared" si="144"/>
        <v>44325</v>
      </c>
      <c r="N194" s="220">
        <f t="shared" si="144"/>
        <v>115819.5</v>
      </c>
      <c r="O194" s="238">
        <f t="shared" si="145"/>
        <v>9651.625</v>
      </c>
      <c r="P194" s="225"/>
    </row>
    <row r="195" spans="1:16" ht="20.100000000000001" customHeight="1" x14ac:dyDescent="0.25">
      <c r="A195" s="170">
        <v>713</v>
      </c>
      <c r="B195" s="121" t="s">
        <v>582</v>
      </c>
      <c r="C195" s="121" t="s">
        <v>531</v>
      </c>
      <c r="D195" s="121">
        <v>6079</v>
      </c>
      <c r="E195" s="122">
        <v>30395</v>
      </c>
      <c r="F195" s="123">
        <v>114005</v>
      </c>
      <c r="G195" s="126">
        <f t="shared" si="140"/>
        <v>144400</v>
      </c>
      <c r="H195" s="123">
        <f t="shared" si="146"/>
        <v>835.86249999999995</v>
      </c>
      <c r="I195" s="123">
        <f t="shared" si="147"/>
        <v>1710.075</v>
      </c>
      <c r="J195" s="126">
        <f t="shared" si="141"/>
        <v>2545.9375</v>
      </c>
      <c r="K195" s="126">
        <f t="shared" si="142"/>
        <v>4256.0124999999998</v>
      </c>
      <c r="L195" s="126">
        <f t="shared" ref="L195" si="187">+K195/12</f>
        <v>354.66770833333334</v>
      </c>
      <c r="M195" s="123">
        <f t="shared" si="144"/>
        <v>205209</v>
      </c>
      <c r="N195" s="220">
        <f t="shared" si="144"/>
        <v>305512.5</v>
      </c>
      <c r="O195" s="238">
        <f t="shared" si="145"/>
        <v>25459.375</v>
      </c>
      <c r="P195" s="225"/>
    </row>
    <row r="196" spans="1:16" ht="20.100000000000001" customHeight="1" x14ac:dyDescent="0.25">
      <c r="A196" s="170">
        <v>714</v>
      </c>
      <c r="B196" s="121" t="s">
        <v>583</v>
      </c>
      <c r="C196" s="121" t="s">
        <v>531</v>
      </c>
      <c r="D196" s="121">
        <v>4695</v>
      </c>
      <c r="E196" s="122">
        <v>23475</v>
      </c>
      <c r="F196" s="123">
        <v>51051</v>
      </c>
      <c r="G196" s="126">
        <f t="shared" si="140"/>
        <v>74526</v>
      </c>
      <c r="H196" s="123">
        <f t="shared" si="146"/>
        <v>645.5625</v>
      </c>
      <c r="I196" s="123">
        <f t="shared" si="147"/>
        <v>765.76499999999999</v>
      </c>
      <c r="J196" s="126">
        <f t="shared" si="141"/>
        <v>1411.3274999999999</v>
      </c>
      <c r="K196" s="126">
        <f t="shared" si="142"/>
        <v>2177.0924999999997</v>
      </c>
      <c r="L196" s="126">
        <f t="shared" ref="L196" si="188">+K196/12</f>
        <v>181.42437499999997</v>
      </c>
      <c r="M196" s="123">
        <f t="shared" si="144"/>
        <v>91891.8</v>
      </c>
      <c r="N196" s="220">
        <f t="shared" si="144"/>
        <v>169359.3</v>
      </c>
      <c r="O196" s="238">
        <f t="shared" si="145"/>
        <v>14113.275</v>
      </c>
      <c r="P196" s="225"/>
    </row>
    <row r="197" spans="1:16" ht="20.100000000000001" customHeight="1" x14ac:dyDescent="0.25">
      <c r="A197" s="170">
        <v>715</v>
      </c>
      <c r="B197" s="121" t="s">
        <v>584</v>
      </c>
      <c r="C197" s="121" t="s">
        <v>531</v>
      </c>
      <c r="D197" s="121">
        <v>6944</v>
      </c>
      <c r="E197" s="122">
        <v>34720</v>
      </c>
      <c r="F197" s="123">
        <v>1833</v>
      </c>
      <c r="G197" s="126">
        <f t="shared" si="140"/>
        <v>36553</v>
      </c>
      <c r="H197" s="123">
        <f t="shared" si="146"/>
        <v>954.8</v>
      </c>
      <c r="I197" s="123">
        <f t="shared" si="147"/>
        <v>27.494999999999997</v>
      </c>
      <c r="J197" s="126">
        <f t="shared" si="141"/>
        <v>982.29499999999996</v>
      </c>
      <c r="K197" s="126">
        <f t="shared" si="142"/>
        <v>1009.79</v>
      </c>
      <c r="L197" s="126">
        <f t="shared" ref="L197" si="189">+K197/12</f>
        <v>84.149166666666659</v>
      </c>
      <c r="M197" s="123">
        <f t="shared" si="144"/>
        <v>3299.3999999999996</v>
      </c>
      <c r="N197" s="220">
        <f t="shared" si="144"/>
        <v>117875.4</v>
      </c>
      <c r="O197" s="238">
        <f t="shared" si="145"/>
        <v>9822.9499999999989</v>
      </c>
      <c r="P197" s="225"/>
    </row>
    <row r="198" spans="1:16" ht="20.100000000000001" customHeight="1" x14ac:dyDescent="0.25">
      <c r="A198" s="176">
        <v>719</v>
      </c>
      <c r="B198" s="130" t="s">
        <v>585</v>
      </c>
      <c r="C198" s="130" t="s">
        <v>531</v>
      </c>
      <c r="D198" s="130">
        <v>4699</v>
      </c>
      <c r="E198" s="131">
        <v>23345</v>
      </c>
      <c r="F198" s="132">
        <v>0</v>
      </c>
      <c r="G198" s="133">
        <f t="shared" si="140"/>
        <v>23345</v>
      </c>
      <c r="H198" s="123">
        <f t="shared" si="146"/>
        <v>641.98749999999995</v>
      </c>
      <c r="I198" s="123">
        <f t="shared" si="147"/>
        <v>0</v>
      </c>
      <c r="J198" s="126">
        <f t="shared" si="141"/>
        <v>641.98749999999995</v>
      </c>
      <c r="K198" s="126">
        <f t="shared" si="142"/>
        <v>641.98749999999995</v>
      </c>
      <c r="L198" s="126">
        <f t="shared" ref="L198" si="190">+K198/12</f>
        <v>53.498958333333327</v>
      </c>
      <c r="M198" s="123">
        <f t="shared" si="144"/>
        <v>0</v>
      </c>
      <c r="N198" s="220">
        <f t="shared" si="144"/>
        <v>77038.5</v>
      </c>
      <c r="O198" s="238">
        <f t="shared" si="145"/>
        <v>6419.875</v>
      </c>
      <c r="P198" s="225"/>
    </row>
    <row r="199" spans="1:16" ht="20.100000000000001" customHeight="1" x14ac:dyDescent="0.25">
      <c r="A199" s="170">
        <v>720</v>
      </c>
      <c r="B199" s="121" t="s">
        <v>585</v>
      </c>
      <c r="C199" s="121" t="s">
        <v>531</v>
      </c>
      <c r="D199" s="121">
        <v>4669</v>
      </c>
      <c r="E199" s="122">
        <v>23345</v>
      </c>
      <c r="F199" s="123">
        <v>593804</v>
      </c>
      <c r="G199" s="126">
        <f t="shared" si="140"/>
        <v>617149</v>
      </c>
      <c r="H199" s="123">
        <f t="shared" si="146"/>
        <v>641.98749999999995</v>
      </c>
      <c r="I199" s="123">
        <f t="shared" si="147"/>
        <v>8907.06</v>
      </c>
      <c r="J199" s="126">
        <f t="shared" si="141"/>
        <v>9549.0474999999988</v>
      </c>
      <c r="K199" s="126">
        <f t="shared" si="142"/>
        <v>18456.107499999998</v>
      </c>
      <c r="L199" s="126">
        <f t="shared" ref="L199" si="191">+K199/12</f>
        <v>1538.0089583333331</v>
      </c>
      <c r="M199" s="123">
        <f t="shared" si="144"/>
        <v>1068847.2</v>
      </c>
      <c r="N199" s="220">
        <f t="shared" si="144"/>
        <v>1145885.7</v>
      </c>
      <c r="O199" s="238">
        <f t="shared" si="145"/>
        <v>95490.474999999991</v>
      </c>
      <c r="P199" s="225"/>
    </row>
    <row r="200" spans="1:16" ht="20.100000000000001" customHeight="1" x14ac:dyDescent="0.25">
      <c r="A200" s="170">
        <v>721</v>
      </c>
      <c r="B200" s="121" t="s">
        <v>586</v>
      </c>
      <c r="C200" s="121" t="s">
        <v>531</v>
      </c>
      <c r="D200" s="121">
        <v>4650</v>
      </c>
      <c r="E200" s="122">
        <v>23250</v>
      </c>
      <c r="F200" s="123">
        <v>0</v>
      </c>
      <c r="G200" s="126">
        <f t="shared" si="140"/>
        <v>23250</v>
      </c>
      <c r="H200" s="123">
        <f t="shared" si="146"/>
        <v>639.375</v>
      </c>
      <c r="I200" s="123">
        <f t="shared" si="147"/>
        <v>0</v>
      </c>
      <c r="J200" s="126">
        <f t="shared" ref="J200:J204" si="192">+H200+I200</f>
        <v>639.375</v>
      </c>
      <c r="K200" s="126">
        <f t="shared" ref="K200:K204" si="193">+I200+J200</f>
        <v>639.375</v>
      </c>
      <c r="L200" s="126">
        <f t="shared" ref="L200" si="194">+K200/12</f>
        <v>53.28125</v>
      </c>
      <c r="M200" s="123">
        <f t="shared" ref="M200:M204" si="195">+I200*120</f>
        <v>0</v>
      </c>
      <c r="N200" s="220">
        <f t="shared" ref="N200:N204" si="196">+J200*120</f>
        <v>76725</v>
      </c>
      <c r="O200" s="238">
        <f t="shared" si="145"/>
        <v>6393.75</v>
      </c>
      <c r="P200" s="225"/>
    </row>
    <row r="201" spans="1:16" ht="20.100000000000001" customHeight="1" x14ac:dyDescent="0.25">
      <c r="A201" s="170">
        <v>722</v>
      </c>
      <c r="B201" s="121" t="s">
        <v>586</v>
      </c>
      <c r="C201" s="121" t="s">
        <v>531</v>
      </c>
      <c r="D201" s="121">
        <v>3750</v>
      </c>
      <c r="E201" s="122">
        <v>18750</v>
      </c>
      <c r="F201" s="123">
        <v>0</v>
      </c>
      <c r="G201" s="126">
        <f t="shared" si="140"/>
        <v>18750</v>
      </c>
      <c r="H201" s="123">
        <f t="shared" si="146"/>
        <v>515.625</v>
      </c>
      <c r="I201" s="123">
        <f t="shared" si="147"/>
        <v>0</v>
      </c>
      <c r="J201" s="126">
        <f t="shared" si="192"/>
        <v>515.625</v>
      </c>
      <c r="K201" s="126">
        <f t="shared" si="193"/>
        <v>515.625</v>
      </c>
      <c r="L201" s="126">
        <f t="shared" ref="L201" si="197">+K201/12</f>
        <v>42.96875</v>
      </c>
      <c r="M201" s="123">
        <f t="shared" si="195"/>
        <v>0</v>
      </c>
      <c r="N201" s="220">
        <f t="shared" si="196"/>
        <v>61875</v>
      </c>
      <c r="O201" s="238">
        <f t="shared" si="145"/>
        <v>5156.25</v>
      </c>
      <c r="P201" s="225"/>
    </row>
    <row r="202" spans="1:16" ht="20.100000000000001" customHeight="1" x14ac:dyDescent="0.25">
      <c r="A202" s="170">
        <v>723</v>
      </c>
      <c r="B202" s="121" t="s">
        <v>586</v>
      </c>
      <c r="C202" s="121" t="s">
        <v>531</v>
      </c>
      <c r="D202" s="121">
        <v>3800</v>
      </c>
      <c r="E202" s="122">
        <v>23345</v>
      </c>
      <c r="F202" s="123">
        <v>0</v>
      </c>
      <c r="G202" s="126">
        <f t="shared" si="140"/>
        <v>23345</v>
      </c>
      <c r="H202" s="123">
        <f t="shared" si="146"/>
        <v>641.98749999999995</v>
      </c>
      <c r="I202" s="123">
        <f t="shared" si="147"/>
        <v>0</v>
      </c>
      <c r="J202" s="126">
        <f t="shared" si="192"/>
        <v>641.98749999999995</v>
      </c>
      <c r="K202" s="126">
        <f t="shared" si="193"/>
        <v>641.98749999999995</v>
      </c>
      <c r="L202" s="126">
        <f t="shared" ref="L202" si="198">+K202/12</f>
        <v>53.498958333333327</v>
      </c>
      <c r="M202" s="123">
        <f t="shared" si="195"/>
        <v>0</v>
      </c>
      <c r="N202" s="220">
        <f t="shared" si="196"/>
        <v>77038.5</v>
      </c>
      <c r="O202" s="238">
        <f t="shared" si="145"/>
        <v>6419.875</v>
      </c>
      <c r="P202" s="225"/>
    </row>
    <row r="203" spans="1:16" ht="20.100000000000001" customHeight="1" x14ac:dyDescent="0.25">
      <c r="A203" s="170">
        <v>724</v>
      </c>
      <c r="B203" s="121" t="s">
        <v>586</v>
      </c>
      <c r="C203" s="121" t="s">
        <v>531</v>
      </c>
      <c r="D203" s="121">
        <v>3800</v>
      </c>
      <c r="E203" s="122">
        <v>23345</v>
      </c>
      <c r="F203" s="123">
        <v>0</v>
      </c>
      <c r="G203" s="126">
        <f t="shared" si="140"/>
        <v>23345</v>
      </c>
      <c r="H203" s="123">
        <f t="shared" si="146"/>
        <v>641.98749999999995</v>
      </c>
      <c r="I203" s="123">
        <f t="shared" si="147"/>
        <v>0</v>
      </c>
      <c r="J203" s="126">
        <f t="shared" si="192"/>
        <v>641.98749999999995</v>
      </c>
      <c r="K203" s="126">
        <f t="shared" si="193"/>
        <v>641.98749999999995</v>
      </c>
      <c r="L203" s="126">
        <f t="shared" ref="L203" si="199">+K203/12</f>
        <v>53.498958333333327</v>
      </c>
      <c r="M203" s="123">
        <f t="shared" si="195"/>
        <v>0</v>
      </c>
      <c r="N203" s="220">
        <f t="shared" si="196"/>
        <v>77038.5</v>
      </c>
      <c r="O203" s="238">
        <f t="shared" si="145"/>
        <v>6419.875</v>
      </c>
      <c r="P203" s="225"/>
    </row>
    <row r="204" spans="1:16" ht="20.100000000000001" customHeight="1" x14ac:dyDescent="0.25">
      <c r="A204" s="170">
        <v>725</v>
      </c>
      <c r="B204" s="121" t="s">
        <v>540</v>
      </c>
      <c r="C204" s="121" t="s">
        <v>531</v>
      </c>
      <c r="D204" s="121">
        <v>3187</v>
      </c>
      <c r="E204" s="122">
        <v>15935</v>
      </c>
      <c r="F204" s="123">
        <v>0</v>
      </c>
      <c r="G204" s="126">
        <f t="shared" si="140"/>
        <v>15935</v>
      </c>
      <c r="H204" s="123">
        <f t="shared" si="146"/>
        <v>438.21249999999998</v>
      </c>
      <c r="I204" s="123">
        <f t="shared" si="147"/>
        <v>0</v>
      </c>
      <c r="J204" s="126">
        <f t="shared" si="192"/>
        <v>438.21249999999998</v>
      </c>
      <c r="K204" s="126">
        <f t="shared" si="193"/>
        <v>438.21249999999998</v>
      </c>
      <c r="L204" s="126">
        <f t="shared" ref="L204" si="200">+K204/12</f>
        <v>36.517708333333331</v>
      </c>
      <c r="M204" s="123">
        <f t="shared" si="195"/>
        <v>0</v>
      </c>
      <c r="N204" s="220">
        <f t="shared" si="196"/>
        <v>52585.5</v>
      </c>
      <c r="O204" s="238">
        <f t="shared" si="145"/>
        <v>4382.125</v>
      </c>
      <c r="P204" s="225"/>
    </row>
    <row r="205" spans="1:16" ht="20.100000000000001" customHeight="1" x14ac:dyDescent="0.25">
      <c r="A205" s="170">
        <v>726</v>
      </c>
      <c r="B205" s="121" t="s">
        <v>587</v>
      </c>
      <c r="C205" s="121" t="s">
        <v>531</v>
      </c>
      <c r="D205" s="121">
        <v>2579</v>
      </c>
      <c r="E205" s="122">
        <v>12895</v>
      </c>
      <c r="F205" s="123">
        <v>230951</v>
      </c>
      <c r="G205" s="126">
        <f t="shared" si="140"/>
        <v>243846</v>
      </c>
      <c r="H205" s="123">
        <f t="shared" si="146"/>
        <v>354.61250000000001</v>
      </c>
      <c r="I205" s="123">
        <f t="shared" si="147"/>
        <v>3464.2649999999999</v>
      </c>
      <c r="J205" s="126">
        <f t="shared" ref="J205:J236" si="201">+H205+I205</f>
        <v>3818.8775000000001</v>
      </c>
      <c r="K205" s="126">
        <f t="shared" si="142"/>
        <v>7283.1424999999999</v>
      </c>
      <c r="L205" s="126">
        <f t="shared" ref="L205" si="202">+K205/12</f>
        <v>606.92854166666666</v>
      </c>
      <c r="M205" s="123">
        <f t="shared" si="144"/>
        <v>415711.8</v>
      </c>
      <c r="N205" s="220">
        <f t="shared" si="144"/>
        <v>458265.3</v>
      </c>
      <c r="O205" s="238">
        <f t="shared" si="145"/>
        <v>38188.775000000001</v>
      </c>
      <c r="P205" s="225"/>
    </row>
    <row r="206" spans="1:16" ht="20.100000000000001" customHeight="1" x14ac:dyDescent="0.25">
      <c r="A206" s="170">
        <v>727</v>
      </c>
      <c r="B206" s="121" t="s">
        <v>588</v>
      </c>
      <c r="C206" s="121" t="s">
        <v>531</v>
      </c>
      <c r="D206" s="121">
        <v>4732</v>
      </c>
      <c r="E206" s="122">
        <v>23660</v>
      </c>
      <c r="F206" s="123">
        <v>23986</v>
      </c>
      <c r="G206" s="126">
        <f t="shared" si="140"/>
        <v>47646</v>
      </c>
      <c r="H206" s="123">
        <f t="shared" si="146"/>
        <v>650.65</v>
      </c>
      <c r="I206" s="123">
        <f t="shared" si="147"/>
        <v>359.78999999999996</v>
      </c>
      <c r="J206" s="126">
        <f t="shared" si="201"/>
        <v>1010.4399999999999</v>
      </c>
      <c r="K206" s="126">
        <f t="shared" si="142"/>
        <v>1370.23</v>
      </c>
      <c r="L206" s="126">
        <f t="shared" ref="L206" si="203">+K206/12</f>
        <v>114.18583333333333</v>
      </c>
      <c r="M206" s="123">
        <f t="shared" si="144"/>
        <v>43174.799999999996</v>
      </c>
      <c r="N206" s="220">
        <f t="shared" si="144"/>
        <v>121252.79999999999</v>
      </c>
      <c r="O206" s="238">
        <f t="shared" si="145"/>
        <v>10104.4</v>
      </c>
      <c r="P206" s="225"/>
    </row>
    <row r="207" spans="1:16" ht="20.100000000000001" customHeight="1" x14ac:dyDescent="0.25">
      <c r="A207" s="170">
        <v>728</v>
      </c>
      <c r="B207" s="121" t="s">
        <v>589</v>
      </c>
      <c r="C207" s="121" t="s">
        <v>531</v>
      </c>
      <c r="D207" s="121">
        <v>4382</v>
      </c>
      <c r="E207" s="122">
        <v>21910</v>
      </c>
      <c r="F207" s="123">
        <v>17834</v>
      </c>
      <c r="G207" s="126">
        <f t="shared" si="140"/>
        <v>39744</v>
      </c>
      <c r="H207" s="123">
        <f t="shared" si="146"/>
        <v>602.52499999999998</v>
      </c>
      <c r="I207" s="123">
        <f t="shared" si="147"/>
        <v>267.51</v>
      </c>
      <c r="J207" s="126">
        <f t="shared" si="201"/>
        <v>870.03499999999997</v>
      </c>
      <c r="K207" s="126">
        <f t="shared" si="142"/>
        <v>1137.5450000000001</v>
      </c>
      <c r="L207" s="126">
        <f t="shared" ref="L207" si="204">+K207/12</f>
        <v>94.795416666666668</v>
      </c>
      <c r="M207" s="123">
        <f t="shared" si="144"/>
        <v>32101.199999999997</v>
      </c>
      <c r="N207" s="220">
        <f t="shared" si="144"/>
        <v>104404.2</v>
      </c>
      <c r="O207" s="238">
        <f t="shared" si="145"/>
        <v>8700.35</v>
      </c>
      <c r="P207" s="225"/>
    </row>
    <row r="208" spans="1:16" ht="20.100000000000001" customHeight="1" x14ac:dyDescent="0.25">
      <c r="A208" s="170">
        <v>729</v>
      </c>
      <c r="B208" s="121" t="s">
        <v>590</v>
      </c>
      <c r="C208" s="121" t="s">
        <v>531</v>
      </c>
      <c r="D208" s="121">
        <v>3518</v>
      </c>
      <c r="E208" s="122">
        <v>17590</v>
      </c>
      <c r="F208" s="123">
        <v>50532</v>
      </c>
      <c r="G208" s="126">
        <f t="shared" si="140"/>
        <v>68122</v>
      </c>
      <c r="H208" s="123">
        <f t="shared" si="146"/>
        <v>483.72500000000002</v>
      </c>
      <c r="I208" s="123">
        <f t="shared" si="147"/>
        <v>757.98</v>
      </c>
      <c r="J208" s="126">
        <f t="shared" si="201"/>
        <v>1241.7049999999999</v>
      </c>
      <c r="K208" s="126">
        <f t="shared" si="142"/>
        <v>1999.6849999999999</v>
      </c>
      <c r="L208" s="126">
        <f t="shared" ref="L208" si="205">+K208/12</f>
        <v>166.64041666666665</v>
      </c>
      <c r="M208" s="123">
        <f t="shared" si="144"/>
        <v>90957.6</v>
      </c>
      <c r="N208" s="220">
        <f t="shared" si="144"/>
        <v>149004.59999999998</v>
      </c>
      <c r="O208" s="238">
        <f t="shared" si="145"/>
        <v>12417.049999999997</v>
      </c>
      <c r="P208" s="225"/>
    </row>
    <row r="209" spans="1:16" ht="20.100000000000001" customHeight="1" x14ac:dyDescent="0.25">
      <c r="A209" s="170">
        <v>730</v>
      </c>
      <c r="B209" s="121" t="s">
        <v>591</v>
      </c>
      <c r="C209" s="121" t="s">
        <v>531</v>
      </c>
      <c r="D209" s="121">
        <v>3277</v>
      </c>
      <c r="E209" s="122">
        <v>16385</v>
      </c>
      <c r="F209" s="123">
        <v>131868</v>
      </c>
      <c r="G209" s="126">
        <f t="shared" si="140"/>
        <v>148253</v>
      </c>
      <c r="H209" s="123">
        <f t="shared" si="146"/>
        <v>450.58749999999998</v>
      </c>
      <c r="I209" s="123">
        <f t="shared" si="147"/>
        <v>1978.02</v>
      </c>
      <c r="J209" s="126">
        <f t="shared" si="201"/>
        <v>2428.6075000000001</v>
      </c>
      <c r="K209" s="126">
        <f t="shared" si="142"/>
        <v>4406.6275000000005</v>
      </c>
      <c r="L209" s="126">
        <f t="shared" ref="L209" si="206">+K209/12</f>
        <v>367.21895833333338</v>
      </c>
      <c r="M209" s="123">
        <f t="shared" si="144"/>
        <v>237362.4</v>
      </c>
      <c r="N209" s="220">
        <f t="shared" si="144"/>
        <v>291432.90000000002</v>
      </c>
      <c r="O209" s="238">
        <f t="shared" si="145"/>
        <v>24286.075000000001</v>
      </c>
      <c r="P209" s="225"/>
    </row>
    <row r="210" spans="1:16" ht="20.100000000000001" customHeight="1" x14ac:dyDescent="0.25">
      <c r="A210" s="170">
        <v>731</v>
      </c>
      <c r="B210" s="121" t="s">
        <v>592</v>
      </c>
      <c r="C210" s="121" t="s">
        <v>531</v>
      </c>
      <c r="D210" s="121">
        <v>3305</v>
      </c>
      <c r="E210" s="122">
        <v>16525</v>
      </c>
      <c r="F210" s="123">
        <v>0</v>
      </c>
      <c r="G210" s="126">
        <f t="shared" si="140"/>
        <v>16525</v>
      </c>
      <c r="H210" s="123">
        <f t="shared" si="146"/>
        <v>454.4375</v>
      </c>
      <c r="I210" s="123">
        <f t="shared" si="147"/>
        <v>0</v>
      </c>
      <c r="J210" s="126">
        <f t="shared" si="201"/>
        <v>454.4375</v>
      </c>
      <c r="K210" s="126">
        <f t="shared" si="142"/>
        <v>454.4375</v>
      </c>
      <c r="L210" s="126">
        <f t="shared" ref="L210" si="207">+K210/12</f>
        <v>37.869791666666664</v>
      </c>
      <c r="M210" s="123">
        <f t="shared" si="144"/>
        <v>0</v>
      </c>
      <c r="N210" s="220">
        <f t="shared" si="144"/>
        <v>54532.5</v>
      </c>
      <c r="O210" s="238">
        <f t="shared" si="145"/>
        <v>4544.375</v>
      </c>
      <c r="P210" s="225"/>
    </row>
    <row r="211" spans="1:16" ht="20.100000000000001" customHeight="1" x14ac:dyDescent="0.25">
      <c r="A211" s="170">
        <v>732</v>
      </c>
      <c r="B211" s="121" t="s">
        <v>593</v>
      </c>
      <c r="C211" s="121" t="s">
        <v>531</v>
      </c>
      <c r="D211" s="121">
        <v>3156</v>
      </c>
      <c r="E211" s="122">
        <v>15780</v>
      </c>
      <c r="F211" s="123">
        <v>476442</v>
      </c>
      <c r="G211" s="126">
        <f t="shared" si="140"/>
        <v>492222</v>
      </c>
      <c r="H211" s="123">
        <f t="shared" si="146"/>
        <v>433.95</v>
      </c>
      <c r="I211" s="123">
        <f t="shared" si="147"/>
        <v>7146.63</v>
      </c>
      <c r="J211" s="126">
        <f t="shared" si="201"/>
        <v>7580.58</v>
      </c>
      <c r="K211" s="126">
        <f t="shared" si="142"/>
        <v>14727.21</v>
      </c>
      <c r="L211" s="126">
        <f t="shared" ref="L211" si="208">+K211/12</f>
        <v>1227.2674999999999</v>
      </c>
      <c r="M211" s="123">
        <f t="shared" si="144"/>
        <v>857595.6</v>
      </c>
      <c r="N211" s="220">
        <f t="shared" si="144"/>
        <v>909669.6</v>
      </c>
      <c r="O211" s="238">
        <f t="shared" si="145"/>
        <v>75805.8</v>
      </c>
      <c r="P211" s="225"/>
    </row>
    <row r="212" spans="1:16" ht="20.100000000000001" customHeight="1" x14ac:dyDescent="0.25">
      <c r="A212" s="170">
        <v>733</v>
      </c>
      <c r="B212" s="121" t="s">
        <v>594</v>
      </c>
      <c r="C212" s="121" t="s">
        <v>531</v>
      </c>
      <c r="D212" s="121">
        <v>3941</v>
      </c>
      <c r="E212" s="122">
        <v>19705</v>
      </c>
      <c r="F212" s="123">
        <v>395193</v>
      </c>
      <c r="G212" s="126">
        <f t="shared" si="140"/>
        <v>414898</v>
      </c>
      <c r="H212" s="123">
        <f t="shared" si="146"/>
        <v>541.88750000000005</v>
      </c>
      <c r="I212" s="123">
        <f t="shared" si="147"/>
        <v>5927.8949999999995</v>
      </c>
      <c r="J212" s="126">
        <f t="shared" si="201"/>
        <v>6469.7824999999993</v>
      </c>
      <c r="K212" s="126">
        <f t="shared" si="142"/>
        <v>12397.677499999998</v>
      </c>
      <c r="L212" s="126">
        <f t="shared" ref="L212" si="209">+K212/12</f>
        <v>1033.1397916666665</v>
      </c>
      <c r="M212" s="123">
        <f t="shared" si="144"/>
        <v>711347.39999999991</v>
      </c>
      <c r="N212" s="220">
        <f t="shared" si="144"/>
        <v>776373.89999999991</v>
      </c>
      <c r="O212" s="238">
        <f t="shared" si="145"/>
        <v>64697.82499999999</v>
      </c>
      <c r="P212" s="225"/>
    </row>
    <row r="213" spans="1:16" ht="20.100000000000001" customHeight="1" x14ac:dyDescent="0.25">
      <c r="A213" s="170">
        <v>734</v>
      </c>
      <c r="B213" s="121" t="s">
        <v>595</v>
      </c>
      <c r="C213" s="121" t="s">
        <v>531</v>
      </c>
      <c r="D213" s="121">
        <v>3160</v>
      </c>
      <c r="E213" s="122">
        <v>15800</v>
      </c>
      <c r="F213" s="123">
        <v>120412</v>
      </c>
      <c r="G213" s="126">
        <f t="shared" si="140"/>
        <v>136212</v>
      </c>
      <c r="H213" s="123">
        <f t="shared" si="146"/>
        <v>434.5</v>
      </c>
      <c r="I213" s="123">
        <f t="shared" si="147"/>
        <v>1806.1799999999998</v>
      </c>
      <c r="J213" s="126">
        <f t="shared" si="201"/>
        <v>2240.6799999999998</v>
      </c>
      <c r="K213" s="126">
        <f t="shared" si="142"/>
        <v>4046.8599999999997</v>
      </c>
      <c r="L213" s="126">
        <f t="shared" ref="L213" si="210">+K213/12</f>
        <v>337.23833333333329</v>
      </c>
      <c r="M213" s="123">
        <f t="shared" si="144"/>
        <v>216741.59999999998</v>
      </c>
      <c r="N213" s="220">
        <f t="shared" si="144"/>
        <v>268881.59999999998</v>
      </c>
      <c r="O213" s="238">
        <f t="shared" si="145"/>
        <v>22406.799999999999</v>
      </c>
      <c r="P213" s="225"/>
    </row>
    <row r="214" spans="1:16" ht="20.100000000000001" customHeight="1" x14ac:dyDescent="0.25">
      <c r="A214" s="170">
        <v>736</v>
      </c>
      <c r="B214" s="121" t="s">
        <v>596</v>
      </c>
      <c r="C214" s="121" t="s">
        <v>531</v>
      </c>
      <c r="D214" s="121">
        <v>4329</v>
      </c>
      <c r="E214" s="122">
        <v>12895</v>
      </c>
      <c r="F214" s="123">
        <v>0</v>
      </c>
      <c r="G214" s="126">
        <f t="shared" si="140"/>
        <v>12895</v>
      </c>
      <c r="H214" s="123">
        <f t="shared" si="146"/>
        <v>354.61250000000001</v>
      </c>
      <c r="I214" s="123">
        <f t="shared" si="147"/>
        <v>0</v>
      </c>
      <c r="J214" s="126">
        <f t="shared" si="201"/>
        <v>354.61250000000001</v>
      </c>
      <c r="K214" s="126">
        <f t="shared" si="142"/>
        <v>354.61250000000001</v>
      </c>
      <c r="L214" s="126">
        <f t="shared" ref="L214" si="211">+K214/12</f>
        <v>29.551041666666666</v>
      </c>
      <c r="M214" s="123">
        <f t="shared" si="144"/>
        <v>0</v>
      </c>
      <c r="N214" s="220">
        <f t="shared" si="144"/>
        <v>42553.5</v>
      </c>
      <c r="O214" s="238">
        <f t="shared" si="145"/>
        <v>3546.125</v>
      </c>
      <c r="P214" s="225"/>
    </row>
    <row r="215" spans="1:16" ht="20.100000000000001" customHeight="1" x14ac:dyDescent="0.25">
      <c r="A215" s="170">
        <v>737</v>
      </c>
      <c r="B215" s="121" t="s">
        <v>597</v>
      </c>
      <c r="C215" s="121" t="s">
        <v>531</v>
      </c>
      <c r="D215" s="121">
        <v>3600</v>
      </c>
      <c r="E215" s="122">
        <v>12895</v>
      </c>
      <c r="F215" s="123">
        <v>0</v>
      </c>
      <c r="G215" s="126">
        <f t="shared" si="140"/>
        <v>12895</v>
      </c>
      <c r="H215" s="123">
        <f t="shared" si="146"/>
        <v>354.61250000000001</v>
      </c>
      <c r="I215" s="123">
        <f t="shared" si="147"/>
        <v>0</v>
      </c>
      <c r="J215" s="126">
        <f t="shared" si="201"/>
        <v>354.61250000000001</v>
      </c>
      <c r="K215" s="126">
        <f t="shared" si="142"/>
        <v>354.61250000000001</v>
      </c>
      <c r="L215" s="126">
        <f t="shared" ref="L215" si="212">+K215/12</f>
        <v>29.551041666666666</v>
      </c>
      <c r="M215" s="123">
        <f t="shared" si="144"/>
        <v>0</v>
      </c>
      <c r="N215" s="220">
        <f t="shared" si="144"/>
        <v>42553.5</v>
      </c>
      <c r="O215" s="238">
        <f t="shared" si="145"/>
        <v>3546.125</v>
      </c>
      <c r="P215" s="225"/>
    </row>
    <row r="216" spans="1:16" ht="20.100000000000001" customHeight="1" x14ac:dyDescent="0.25">
      <c r="A216" s="170">
        <v>738</v>
      </c>
      <c r="B216" s="121" t="s">
        <v>597</v>
      </c>
      <c r="C216" s="121" t="s">
        <v>531</v>
      </c>
      <c r="D216" s="121">
        <v>3600</v>
      </c>
      <c r="E216" s="122">
        <v>12895</v>
      </c>
      <c r="F216" s="123">
        <v>0</v>
      </c>
      <c r="G216" s="126">
        <f t="shared" si="140"/>
        <v>12895</v>
      </c>
      <c r="H216" s="123">
        <f t="shared" si="146"/>
        <v>354.61250000000001</v>
      </c>
      <c r="I216" s="123">
        <f t="shared" si="147"/>
        <v>0</v>
      </c>
      <c r="J216" s="126">
        <f t="shared" si="201"/>
        <v>354.61250000000001</v>
      </c>
      <c r="K216" s="126">
        <f t="shared" si="142"/>
        <v>354.61250000000001</v>
      </c>
      <c r="L216" s="126">
        <f t="shared" ref="L216" si="213">+K216/12</f>
        <v>29.551041666666666</v>
      </c>
      <c r="M216" s="123">
        <f t="shared" si="144"/>
        <v>0</v>
      </c>
      <c r="N216" s="220">
        <f t="shared" si="144"/>
        <v>42553.5</v>
      </c>
      <c r="O216" s="238">
        <f t="shared" si="145"/>
        <v>3546.125</v>
      </c>
      <c r="P216" s="225"/>
    </row>
    <row r="217" spans="1:16" ht="20.100000000000001" customHeight="1" x14ac:dyDescent="0.25">
      <c r="A217" s="170">
        <v>739</v>
      </c>
      <c r="B217" s="121" t="s">
        <v>597</v>
      </c>
      <c r="C217" s="121" t="s">
        <v>531</v>
      </c>
      <c r="D217" s="121">
        <v>3500</v>
      </c>
      <c r="E217" s="122">
        <v>12895</v>
      </c>
      <c r="F217" s="123">
        <v>0</v>
      </c>
      <c r="G217" s="126">
        <f t="shared" si="140"/>
        <v>12895</v>
      </c>
      <c r="H217" s="123">
        <f t="shared" si="146"/>
        <v>354.61250000000001</v>
      </c>
      <c r="I217" s="123">
        <f t="shared" si="147"/>
        <v>0</v>
      </c>
      <c r="J217" s="126">
        <f t="shared" si="201"/>
        <v>354.61250000000001</v>
      </c>
      <c r="K217" s="126">
        <f t="shared" si="142"/>
        <v>354.61250000000001</v>
      </c>
      <c r="L217" s="126">
        <f t="shared" ref="L217" si="214">+K217/12</f>
        <v>29.551041666666666</v>
      </c>
      <c r="M217" s="123">
        <f t="shared" si="144"/>
        <v>0</v>
      </c>
      <c r="N217" s="220">
        <f t="shared" si="144"/>
        <v>42553.5</v>
      </c>
      <c r="O217" s="238">
        <f t="shared" si="145"/>
        <v>3546.125</v>
      </c>
      <c r="P217" s="225"/>
    </row>
    <row r="218" spans="1:16" ht="20.100000000000001" customHeight="1" x14ac:dyDescent="0.25">
      <c r="A218" s="170">
        <v>740</v>
      </c>
      <c r="B218" s="121" t="s">
        <v>598</v>
      </c>
      <c r="C218" s="121" t="s">
        <v>531</v>
      </c>
      <c r="D218" s="121">
        <v>5556</v>
      </c>
      <c r="E218" s="122">
        <v>27780</v>
      </c>
      <c r="F218" s="123">
        <v>50210</v>
      </c>
      <c r="G218" s="126">
        <f t="shared" si="140"/>
        <v>77990</v>
      </c>
      <c r="H218" s="123">
        <f t="shared" si="146"/>
        <v>763.95</v>
      </c>
      <c r="I218" s="123">
        <f t="shared" si="147"/>
        <v>753.15</v>
      </c>
      <c r="J218" s="126">
        <f t="shared" si="201"/>
        <v>1517.1</v>
      </c>
      <c r="K218" s="126">
        <f t="shared" si="142"/>
        <v>2270.25</v>
      </c>
      <c r="L218" s="126">
        <f t="shared" ref="L218" si="215">+K218/12</f>
        <v>189.1875</v>
      </c>
      <c r="M218" s="123">
        <f t="shared" si="144"/>
        <v>90378</v>
      </c>
      <c r="N218" s="220">
        <f t="shared" si="144"/>
        <v>182052</v>
      </c>
      <c r="O218" s="238">
        <f t="shared" si="145"/>
        <v>15171</v>
      </c>
      <c r="P218" s="225"/>
    </row>
    <row r="219" spans="1:16" ht="20.100000000000001" customHeight="1" x14ac:dyDescent="0.25">
      <c r="A219" s="170">
        <v>741</v>
      </c>
      <c r="B219" s="121" t="s">
        <v>597</v>
      </c>
      <c r="C219" s="121" t="s">
        <v>531</v>
      </c>
      <c r="D219" s="121">
        <v>3964</v>
      </c>
      <c r="E219" s="122">
        <v>19820</v>
      </c>
      <c r="F219" s="123">
        <v>3276</v>
      </c>
      <c r="G219" s="126">
        <f t="shared" ref="G219:G236" si="216">SUM(E219:F219)</f>
        <v>23096</v>
      </c>
      <c r="H219" s="123">
        <f t="shared" si="146"/>
        <v>545.04999999999995</v>
      </c>
      <c r="I219" s="123">
        <f t="shared" si="147"/>
        <v>49.14</v>
      </c>
      <c r="J219" s="126">
        <f t="shared" si="201"/>
        <v>594.18999999999994</v>
      </c>
      <c r="K219" s="126">
        <f t="shared" ref="K219:K236" si="217">+I219+J219</f>
        <v>643.32999999999993</v>
      </c>
      <c r="L219" s="126">
        <f t="shared" ref="L219" si="218">+K219/12</f>
        <v>53.610833333333325</v>
      </c>
      <c r="M219" s="123">
        <f t="shared" ref="M219:N236" si="219">+I219*120</f>
        <v>5896.8</v>
      </c>
      <c r="N219" s="220">
        <f t="shared" si="219"/>
        <v>71302.799999999988</v>
      </c>
      <c r="O219" s="238">
        <f t="shared" ref="O219:O236" si="220">+N219/12</f>
        <v>5941.8999999999987</v>
      </c>
      <c r="P219" s="225"/>
    </row>
    <row r="220" spans="1:16" ht="20.100000000000001" customHeight="1" x14ac:dyDescent="0.25">
      <c r="A220" s="170">
        <v>743</v>
      </c>
      <c r="B220" s="121" t="s">
        <v>599</v>
      </c>
      <c r="C220" s="121" t="s">
        <v>531</v>
      </c>
      <c r="D220" s="121">
        <v>2083</v>
      </c>
      <c r="E220" s="122">
        <v>10415</v>
      </c>
      <c r="F220" s="123">
        <v>63299</v>
      </c>
      <c r="G220" s="126">
        <f t="shared" si="216"/>
        <v>73714</v>
      </c>
      <c r="H220" s="123">
        <f t="shared" ref="H220:H236" si="221">+E220*0.0275</f>
        <v>286.41250000000002</v>
      </c>
      <c r="I220" s="123">
        <f t="shared" ref="I220:I236" si="222">+F220*0.015</f>
        <v>949.48500000000001</v>
      </c>
      <c r="J220" s="126">
        <f t="shared" si="201"/>
        <v>1235.8975</v>
      </c>
      <c r="K220" s="126">
        <f t="shared" si="217"/>
        <v>2185.3825000000002</v>
      </c>
      <c r="L220" s="126">
        <f t="shared" ref="L220" si="223">+K220/12</f>
        <v>182.11520833333336</v>
      </c>
      <c r="M220" s="123">
        <f t="shared" si="219"/>
        <v>113938.2</v>
      </c>
      <c r="N220" s="220">
        <f t="shared" si="219"/>
        <v>148307.70000000001</v>
      </c>
      <c r="O220" s="238">
        <f t="shared" si="220"/>
        <v>12358.975</v>
      </c>
      <c r="P220" s="225"/>
    </row>
    <row r="221" spans="1:16" ht="20.100000000000001" customHeight="1" x14ac:dyDescent="0.25">
      <c r="A221" s="170">
        <v>744</v>
      </c>
      <c r="B221" s="121" t="s">
        <v>597</v>
      </c>
      <c r="C221" s="121" t="s">
        <v>531</v>
      </c>
      <c r="D221" s="121">
        <v>2433</v>
      </c>
      <c r="E221" s="122">
        <v>12165</v>
      </c>
      <c r="F221" s="123">
        <v>0</v>
      </c>
      <c r="G221" s="126">
        <f t="shared" si="216"/>
        <v>12165</v>
      </c>
      <c r="H221" s="123">
        <f t="shared" si="221"/>
        <v>334.53750000000002</v>
      </c>
      <c r="I221" s="123">
        <f t="shared" si="222"/>
        <v>0</v>
      </c>
      <c r="J221" s="126">
        <f t="shared" si="201"/>
        <v>334.53750000000002</v>
      </c>
      <c r="K221" s="126">
        <f t="shared" si="217"/>
        <v>334.53750000000002</v>
      </c>
      <c r="L221" s="126">
        <f t="shared" ref="L221" si="224">+K221/12</f>
        <v>27.878125000000001</v>
      </c>
      <c r="M221" s="123">
        <f t="shared" si="219"/>
        <v>0</v>
      </c>
      <c r="N221" s="220">
        <f t="shared" si="219"/>
        <v>40144.5</v>
      </c>
      <c r="O221" s="238">
        <f t="shared" si="220"/>
        <v>3345.375</v>
      </c>
      <c r="P221" s="225"/>
    </row>
    <row r="222" spans="1:16" ht="15.75" x14ac:dyDescent="0.25">
      <c r="A222" s="170">
        <v>745</v>
      </c>
      <c r="B222" s="121" t="s">
        <v>600</v>
      </c>
      <c r="C222" s="121" t="s">
        <v>531</v>
      </c>
      <c r="D222" s="121">
        <v>7833</v>
      </c>
      <c r="E222" s="122">
        <v>39165</v>
      </c>
      <c r="F222" s="123">
        <v>0</v>
      </c>
      <c r="G222" s="126">
        <f t="shared" si="216"/>
        <v>39165</v>
      </c>
      <c r="H222" s="123">
        <f t="shared" si="221"/>
        <v>1077.0374999999999</v>
      </c>
      <c r="I222" s="123">
        <f t="shared" si="222"/>
        <v>0</v>
      </c>
      <c r="J222" s="126">
        <f t="shared" si="201"/>
        <v>1077.0374999999999</v>
      </c>
      <c r="K222" s="126">
        <f t="shared" si="217"/>
        <v>1077.0374999999999</v>
      </c>
      <c r="L222" s="126">
        <f t="shared" ref="L222" si="225">+K222/12</f>
        <v>89.753124999999997</v>
      </c>
      <c r="M222" s="123">
        <f t="shared" si="219"/>
        <v>0</v>
      </c>
      <c r="N222" s="220">
        <f t="shared" si="219"/>
        <v>129244.49999999999</v>
      </c>
      <c r="O222" s="238">
        <f t="shared" si="220"/>
        <v>10770.374999999998</v>
      </c>
      <c r="P222" s="225"/>
    </row>
    <row r="223" spans="1:16" ht="15.75" x14ac:dyDescent="0.25">
      <c r="A223" s="170">
        <v>746</v>
      </c>
      <c r="B223" s="121" t="s">
        <v>601</v>
      </c>
      <c r="C223" s="121" t="s">
        <v>531</v>
      </c>
      <c r="D223" s="121">
        <v>3915</v>
      </c>
      <c r="E223" s="122">
        <v>19575</v>
      </c>
      <c r="F223" s="123">
        <v>53223</v>
      </c>
      <c r="G223" s="126">
        <f t="shared" si="216"/>
        <v>72798</v>
      </c>
      <c r="H223" s="123">
        <f t="shared" si="221"/>
        <v>538.3125</v>
      </c>
      <c r="I223" s="123">
        <f t="shared" si="222"/>
        <v>798.34500000000003</v>
      </c>
      <c r="J223" s="126">
        <f t="shared" si="201"/>
        <v>1336.6575</v>
      </c>
      <c r="K223" s="126">
        <f t="shared" si="217"/>
        <v>2135.0025000000001</v>
      </c>
      <c r="L223" s="126">
        <f t="shared" ref="L223" si="226">+K223/12</f>
        <v>177.916875</v>
      </c>
      <c r="M223" s="123">
        <f t="shared" si="219"/>
        <v>95801.400000000009</v>
      </c>
      <c r="N223" s="220">
        <f t="shared" si="219"/>
        <v>160398.9</v>
      </c>
      <c r="O223" s="238">
        <f t="shared" si="220"/>
        <v>13366.574999999999</v>
      </c>
      <c r="P223" s="225"/>
    </row>
    <row r="224" spans="1:16" ht="15.75" x14ac:dyDescent="0.25">
      <c r="A224" s="170">
        <v>747</v>
      </c>
      <c r="B224" s="121" t="s">
        <v>550</v>
      </c>
      <c r="C224" s="121" t="s">
        <v>531</v>
      </c>
      <c r="D224" s="121">
        <v>4995</v>
      </c>
      <c r="E224" s="122">
        <v>24975</v>
      </c>
      <c r="F224" s="123">
        <v>0</v>
      </c>
      <c r="G224" s="126">
        <f t="shared" si="216"/>
        <v>24975</v>
      </c>
      <c r="H224" s="123">
        <f t="shared" si="221"/>
        <v>686.8125</v>
      </c>
      <c r="I224" s="123">
        <f t="shared" si="222"/>
        <v>0</v>
      </c>
      <c r="J224" s="126">
        <f t="shared" si="201"/>
        <v>686.8125</v>
      </c>
      <c r="K224" s="126">
        <f t="shared" si="217"/>
        <v>686.8125</v>
      </c>
      <c r="L224" s="126">
        <f t="shared" ref="L224" si="227">+K224/12</f>
        <v>57.234375</v>
      </c>
      <c r="M224" s="123">
        <f t="shared" si="219"/>
        <v>0</v>
      </c>
      <c r="N224" s="220">
        <f t="shared" si="219"/>
        <v>82417.5</v>
      </c>
      <c r="O224" s="238">
        <f t="shared" si="220"/>
        <v>6868.125</v>
      </c>
      <c r="P224" s="225"/>
    </row>
    <row r="225" spans="1:17" ht="15.75" x14ac:dyDescent="0.25">
      <c r="A225" s="170">
        <v>748</v>
      </c>
      <c r="B225" s="121" t="s">
        <v>602</v>
      </c>
      <c r="C225" s="121" t="s">
        <v>531</v>
      </c>
      <c r="D225" s="121">
        <v>4136</v>
      </c>
      <c r="E225" s="122">
        <v>20680</v>
      </c>
      <c r="F225" s="123">
        <v>41191</v>
      </c>
      <c r="G225" s="126">
        <f t="shared" si="216"/>
        <v>61871</v>
      </c>
      <c r="H225" s="123">
        <f t="shared" si="221"/>
        <v>568.70000000000005</v>
      </c>
      <c r="I225" s="123">
        <f t="shared" si="222"/>
        <v>617.86500000000001</v>
      </c>
      <c r="J225" s="126">
        <f t="shared" si="201"/>
        <v>1186.5650000000001</v>
      </c>
      <c r="K225" s="126">
        <f t="shared" si="217"/>
        <v>1804.43</v>
      </c>
      <c r="L225" s="126">
        <f t="shared" ref="L225" si="228">+K225/12</f>
        <v>150.36916666666667</v>
      </c>
      <c r="M225" s="123">
        <f t="shared" si="219"/>
        <v>74143.8</v>
      </c>
      <c r="N225" s="220">
        <f t="shared" si="219"/>
        <v>142387.80000000002</v>
      </c>
      <c r="O225" s="238">
        <f t="shared" si="220"/>
        <v>11865.650000000001</v>
      </c>
      <c r="P225" s="225"/>
    </row>
    <row r="226" spans="1:17" ht="15.75" x14ac:dyDescent="0.25">
      <c r="A226" s="170">
        <v>749</v>
      </c>
      <c r="B226" s="121" t="s">
        <v>603</v>
      </c>
      <c r="C226" s="121" t="s">
        <v>531</v>
      </c>
      <c r="D226" s="121">
        <v>2938</v>
      </c>
      <c r="E226" s="122">
        <v>14690</v>
      </c>
      <c r="F226" s="123">
        <v>91200</v>
      </c>
      <c r="G226" s="126">
        <f t="shared" si="216"/>
        <v>105890</v>
      </c>
      <c r="H226" s="123">
        <f t="shared" si="221"/>
        <v>403.97500000000002</v>
      </c>
      <c r="I226" s="123">
        <f t="shared" si="222"/>
        <v>1368</v>
      </c>
      <c r="J226" s="126">
        <f t="shared" si="201"/>
        <v>1771.9749999999999</v>
      </c>
      <c r="K226" s="126">
        <f t="shared" si="217"/>
        <v>3139.9749999999999</v>
      </c>
      <c r="L226" s="126">
        <f t="shared" ref="L226" si="229">+K226/12</f>
        <v>261.66458333333333</v>
      </c>
      <c r="M226" s="123">
        <f t="shared" si="219"/>
        <v>164160</v>
      </c>
      <c r="N226" s="220">
        <f t="shared" si="219"/>
        <v>212637</v>
      </c>
      <c r="O226" s="238">
        <f t="shared" si="220"/>
        <v>17719.75</v>
      </c>
      <c r="P226" s="225"/>
    </row>
    <row r="227" spans="1:17" ht="15.75" x14ac:dyDescent="0.25">
      <c r="A227" s="170">
        <v>750</v>
      </c>
      <c r="B227" s="121" t="s">
        <v>604</v>
      </c>
      <c r="C227" s="121" t="s">
        <v>531</v>
      </c>
      <c r="D227" s="121">
        <v>4097</v>
      </c>
      <c r="E227" s="122">
        <v>20485</v>
      </c>
      <c r="F227" s="123">
        <v>15648</v>
      </c>
      <c r="G227" s="126">
        <f t="shared" si="216"/>
        <v>36133</v>
      </c>
      <c r="H227" s="123">
        <f t="shared" si="221"/>
        <v>563.33749999999998</v>
      </c>
      <c r="I227" s="123">
        <f t="shared" si="222"/>
        <v>234.72</v>
      </c>
      <c r="J227" s="126">
        <f t="shared" si="201"/>
        <v>798.0575</v>
      </c>
      <c r="K227" s="126">
        <f t="shared" si="217"/>
        <v>1032.7774999999999</v>
      </c>
      <c r="L227" s="126">
        <f t="shared" ref="L227" si="230">+K227/12</f>
        <v>86.064791666666665</v>
      </c>
      <c r="M227" s="123">
        <f t="shared" si="219"/>
        <v>28166.400000000001</v>
      </c>
      <c r="N227" s="220">
        <f t="shared" si="219"/>
        <v>95766.9</v>
      </c>
      <c r="O227" s="238">
        <f t="shared" si="220"/>
        <v>7980.5749999999998</v>
      </c>
      <c r="P227" s="225"/>
    </row>
    <row r="228" spans="1:17" ht="15.75" x14ac:dyDescent="0.25">
      <c r="A228" s="170">
        <v>751</v>
      </c>
      <c r="B228" s="121" t="s">
        <v>604</v>
      </c>
      <c r="C228" s="121" t="s">
        <v>531</v>
      </c>
      <c r="D228" s="121">
        <v>3137</v>
      </c>
      <c r="E228" s="122">
        <v>15685</v>
      </c>
      <c r="F228" s="123">
        <v>0</v>
      </c>
      <c r="G228" s="126">
        <f t="shared" si="216"/>
        <v>15685</v>
      </c>
      <c r="H228" s="123">
        <f t="shared" si="221"/>
        <v>431.33749999999998</v>
      </c>
      <c r="I228" s="123">
        <f t="shared" si="222"/>
        <v>0</v>
      </c>
      <c r="J228" s="126">
        <f t="shared" si="201"/>
        <v>431.33749999999998</v>
      </c>
      <c r="K228" s="126">
        <f t="shared" si="217"/>
        <v>431.33749999999998</v>
      </c>
      <c r="L228" s="126">
        <f t="shared" ref="L228" si="231">+K228/12</f>
        <v>35.944791666666667</v>
      </c>
      <c r="M228" s="123">
        <f t="shared" si="219"/>
        <v>0</v>
      </c>
      <c r="N228" s="220">
        <f t="shared" si="219"/>
        <v>51760.5</v>
      </c>
      <c r="O228" s="238">
        <f t="shared" si="220"/>
        <v>4313.375</v>
      </c>
      <c r="P228" s="225"/>
    </row>
    <row r="229" spans="1:17" ht="15.75" x14ac:dyDescent="0.25">
      <c r="A229" s="170">
        <v>752</v>
      </c>
      <c r="B229" s="121" t="s">
        <v>605</v>
      </c>
      <c r="C229" s="121" t="s">
        <v>531</v>
      </c>
      <c r="D229" s="121">
        <v>3348</v>
      </c>
      <c r="E229" s="122">
        <v>16740</v>
      </c>
      <c r="F229" s="123">
        <v>0</v>
      </c>
      <c r="G229" s="126">
        <f t="shared" si="216"/>
        <v>16740</v>
      </c>
      <c r="H229" s="123">
        <f t="shared" si="221"/>
        <v>460.35</v>
      </c>
      <c r="I229" s="123">
        <f t="shared" si="222"/>
        <v>0</v>
      </c>
      <c r="J229" s="126">
        <f t="shared" si="201"/>
        <v>460.35</v>
      </c>
      <c r="K229" s="126">
        <f t="shared" si="217"/>
        <v>460.35</v>
      </c>
      <c r="L229" s="126">
        <f t="shared" ref="L229" si="232">+K229/12</f>
        <v>38.362500000000004</v>
      </c>
      <c r="M229" s="123">
        <f t="shared" si="219"/>
        <v>0</v>
      </c>
      <c r="N229" s="220">
        <f t="shared" si="219"/>
        <v>55242</v>
      </c>
      <c r="O229" s="238">
        <f t="shared" si="220"/>
        <v>4603.5</v>
      </c>
      <c r="P229" s="225"/>
    </row>
    <row r="230" spans="1:17" ht="15.75" x14ac:dyDescent="0.25">
      <c r="A230" s="178">
        <v>753</v>
      </c>
      <c r="B230" s="179" t="s">
        <v>606</v>
      </c>
      <c r="C230" s="179" t="s">
        <v>531</v>
      </c>
      <c r="D230" s="179">
        <v>2564</v>
      </c>
      <c r="E230" s="180">
        <v>12820</v>
      </c>
      <c r="F230" s="181">
        <v>0</v>
      </c>
      <c r="G230" s="182">
        <f t="shared" si="216"/>
        <v>12820</v>
      </c>
      <c r="H230" s="123">
        <f t="shared" si="221"/>
        <v>352.55</v>
      </c>
      <c r="I230" s="123">
        <f t="shared" si="222"/>
        <v>0</v>
      </c>
      <c r="J230" s="126">
        <f t="shared" si="201"/>
        <v>352.55</v>
      </c>
      <c r="K230" s="126">
        <f t="shared" si="217"/>
        <v>352.55</v>
      </c>
      <c r="L230" s="126">
        <f t="shared" ref="L230" si="233">+K230/12</f>
        <v>29.379166666666666</v>
      </c>
      <c r="M230" s="123">
        <f t="shared" si="219"/>
        <v>0</v>
      </c>
      <c r="N230" s="220">
        <f t="shared" si="219"/>
        <v>42306</v>
      </c>
      <c r="O230" s="238">
        <f t="shared" si="220"/>
        <v>3525.5</v>
      </c>
      <c r="P230" s="225"/>
    </row>
    <row r="231" spans="1:17" ht="15.75" x14ac:dyDescent="0.25">
      <c r="A231" s="178">
        <v>754</v>
      </c>
      <c r="B231" s="179" t="s">
        <v>604</v>
      </c>
      <c r="C231" s="179" t="s">
        <v>531</v>
      </c>
      <c r="D231" s="179">
        <v>2941</v>
      </c>
      <c r="E231" s="180">
        <v>14705</v>
      </c>
      <c r="F231" s="181">
        <v>0</v>
      </c>
      <c r="G231" s="182">
        <f t="shared" si="216"/>
        <v>14705</v>
      </c>
      <c r="H231" s="123">
        <f t="shared" si="221"/>
        <v>404.38749999999999</v>
      </c>
      <c r="I231" s="123">
        <f t="shared" si="222"/>
        <v>0</v>
      </c>
      <c r="J231" s="126">
        <f t="shared" si="201"/>
        <v>404.38749999999999</v>
      </c>
      <c r="K231" s="126">
        <f t="shared" si="217"/>
        <v>404.38749999999999</v>
      </c>
      <c r="L231" s="126">
        <f t="shared" ref="L231" si="234">+K231/12</f>
        <v>33.69895833333333</v>
      </c>
      <c r="M231" s="123">
        <f t="shared" si="219"/>
        <v>0</v>
      </c>
      <c r="N231" s="220">
        <f t="shared" si="219"/>
        <v>48526.5</v>
      </c>
      <c r="O231" s="238">
        <f t="shared" si="220"/>
        <v>4043.875</v>
      </c>
      <c r="P231" s="225"/>
    </row>
    <row r="232" spans="1:17" ht="15.75" x14ac:dyDescent="0.25">
      <c r="A232" s="178">
        <v>755</v>
      </c>
      <c r="B232" s="179" t="s">
        <v>604</v>
      </c>
      <c r="C232" s="179" t="s">
        <v>531</v>
      </c>
      <c r="D232" s="179">
        <v>2941</v>
      </c>
      <c r="E232" s="180">
        <v>14705</v>
      </c>
      <c r="F232" s="181">
        <v>0</v>
      </c>
      <c r="G232" s="182">
        <f t="shared" si="216"/>
        <v>14705</v>
      </c>
      <c r="H232" s="123">
        <f t="shared" si="221"/>
        <v>404.38749999999999</v>
      </c>
      <c r="I232" s="123">
        <f t="shared" si="222"/>
        <v>0</v>
      </c>
      <c r="J232" s="126">
        <f t="shared" si="201"/>
        <v>404.38749999999999</v>
      </c>
      <c r="K232" s="126">
        <f t="shared" si="217"/>
        <v>404.38749999999999</v>
      </c>
      <c r="L232" s="126">
        <f t="shared" ref="L232" si="235">+K232/12</f>
        <v>33.69895833333333</v>
      </c>
      <c r="M232" s="123">
        <f t="shared" si="219"/>
        <v>0</v>
      </c>
      <c r="N232" s="220">
        <f t="shared" si="219"/>
        <v>48526.5</v>
      </c>
      <c r="O232" s="238">
        <f t="shared" si="220"/>
        <v>4043.875</v>
      </c>
      <c r="P232" s="225"/>
    </row>
    <row r="233" spans="1:17" ht="15.75" x14ac:dyDescent="0.25">
      <c r="A233" s="178">
        <v>756</v>
      </c>
      <c r="B233" s="179" t="s">
        <v>607</v>
      </c>
      <c r="C233" s="179" t="s">
        <v>531</v>
      </c>
      <c r="D233" s="179">
        <v>2941</v>
      </c>
      <c r="E233" s="180">
        <v>14705</v>
      </c>
      <c r="F233" s="181">
        <v>22530</v>
      </c>
      <c r="G233" s="182">
        <f t="shared" si="216"/>
        <v>37235</v>
      </c>
      <c r="H233" s="123">
        <f t="shared" si="221"/>
        <v>404.38749999999999</v>
      </c>
      <c r="I233" s="123">
        <f t="shared" si="222"/>
        <v>337.95</v>
      </c>
      <c r="J233" s="126">
        <f t="shared" si="201"/>
        <v>742.33749999999998</v>
      </c>
      <c r="K233" s="126">
        <f t="shared" si="217"/>
        <v>1080.2874999999999</v>
      </c>
      <c r="L233" s="126">
        <f t="shared" ref="L233" si="236">+K233/12</f>
        <v>90.023958333333326</v>
      </c>
      <c r="M233" s="123">
        <f t="shared" si="219"/>
        <v>40554</v>
      </c>
      <c r="N233" s="220">
        <f t="shared" si="219"/>
        <v>89080.5</v>
      </c>
      <c r="O233" s="238">
        <f t="shared" si="220"/>
        <v>7423.375</v>
      </c>
      <c r="P233" s="225"/>
    </row>
    <row r="234" spans="1:17" ht="15.75" x14ac:dyDescent="0.25">
      <c r="A234" s="178">
        <v>757</v>
      </c>
      <c r="B234" s="179" t="s">
        <v>607</v>
      </c>
      <c r="C234" s="179" t="s">
        <v>531</v>
      </c>
      <c r="D234" s="179">
        <v>3096</v>
      </c>
      <c r="E234" s="180">
        <v>15480</v>
      </c>
      <c r="F234" s="181">
        <v>110262</v>
      </c>
      <c r="G234" s="182">
        <f t="shared" si="216"/>
        <v>125742</v>
      </c>
      <c r="H234" s="123">
        <f t="shared" si="221"/>
        <v>425.7</v>
      </c>
      <c r="I234" s="123">
        <f t="shared" si="222"/>
        <v>1653.9299999999998</v>
      </c>
      <c r="J234" s="126">
        <f t="shared" si="201"/>
        <v>2079.6299999999997</v>
      </c>
      <c r="K234" s="126">
        <f t="shared" si="217"/>
        <v>3733.5599999999995</v>
      </c>
      <c r="L234" s="126">
        <f t="shared" ref="L234" si="237">+K234/12</f>
        <v>311.12999999999994</v>
      </c>
      <c r="M234" s="123">
        <f t="shared" si="219"/>
        <v>198471.59999999998</v>
      </c>
      <c r="N234" s="220">
        <f t="shared" si="219"/>
        <v>249555.59999999995</v>
      </c>
      <c r="O234" s="238">
        <f t="shared" si="220"/>
        <v>20796.299999999996</v>
      </c>
      <c r="P234" s="225"/>
    </row>
    <row r="235" spans="1:17" ht="15.75" x14ac:dyDescent="0.25">
      <c r="A235" s="178">
        <v>758</v>
      </c>
      <c r="B235" s="179" t="s">
        <v>608</v>
      </c>
      <c r="C235" s="179" t="s">
        <v>531</v>
      </c>
      <c r="D235" s="179">
        <v>5021</v>
      </c>
      <c r="E235" s="180">
        <v>25105</v>
      </c>
      <c r="F235" s="181">
        <v>56294</v>
      </c>
      <c r="G235" s="182">
        <f t="shared" si="216"/>
        <v>81399</v>
      </c>
      <c r="H235" s="123">
        <f t="shared" si="221"/>
        <v>690.38750000000005</v>
      </c>
      <c r="I235" s="123">
        <f t="shared" si="222"/>
        <v>844.41</v>
      </c>
      <c r="J235" s="126">
        <f t="shared" si="201"/>
        <v>1534.7975000000001</v>
      </c>
      <c r="K235" s="126">
        <f t="shared" si="217"/>
        <v>2379.2075</v>
      </c>
      <c r="L235" s="126">
        <f t="shared" ref="L235" si="238">+K235/12</f>
        <v>198.26729166666667</v>
      </c>
      <c r="M235" s="123">
        <f t="shared" si="219"/>
        <v>101329.2</v>
      </c>
      <c r="N235" s="220">
        <f t="shared" si="219"/>
        <v>184175.7</v>
      </c>
      <c r="O235" s="238">
        <f t="shared" si="220"/>
        <v>15347.975</v>
      </c>
      <c r="P235" s="225"/>
    </row>
    <row r="236" spans="1:17" ht="15.75" x14ac:dyDescent="0.25">
      <c r="A236" s="183">
        <v>1285</v>
      </c>
      <c r="B236" s="179" t="s">
        <v>609</v>
      </c>
      <c r="C236" s="179" t="s">
        <v>531</v>
      </c>
      <c r="D236" s="179">
        <v>10755</v>
      </c>
      <c r="E236" s="180">
        <v>25105</v>
      </c>
      <c r="F236" s="181">
        <v>56294.400000000001</v>
      </c>
      <c r="G236" s="182">
        <f t="shared" si="216"/>
        <v>81399.399999999994</v>
      </c>
      <c r="H236" s="123">
        <f t="shared" si="221"/>
        <v>690.38750000000005</v>
      </c>
      <c r="I236" s="123">
        <f t="shared" si="222"/>
        <v>844.41599999999994</v>
      </c>
      <c r="J236" s="126">
        <f t="shared" si="201"/>
        <v>1534.8035</v>
      </c>
      <c r="K236" s="126">
        <f t="shared" si="217"/>
        <v>2379.2195000000002</v>
      </c>
      <c r="L236" s="126">
        <f t="shared" ref="L236" si="239">+K236/12</f>
        <v>198.26829166666667</v>
      </c>
      <c r="M236" s="123">
        <f t="shared" si="219"/>
        <v>101329.92</v>
      </c>
      <c r="N236" s="220">
        <f t="shared" si="219"/>
        <v>184176.41999999998</v>
      </c>
      <c r="O236" s="238">
        <f t="shared" si="220"/>
        <v>15348.034999999998</v>
      </c>
      <c r="P236" s="225"/>
    </row>
    <row r="237" spans="1:17" ht="16.5" thickBot="1" x14ac:dyDescent="0.3">
      <c r="A237" s="227" t="s">
        <v>415</v>
      </c>
      <c r="B237" s="185"/>
      <c r="C237" s="184"/>
      <c r="D237" s="184"/>
      <c r="E237" s="186"/>
      <c r="F237" s="187"/>
      <c r="G237" s="188"/>
      <c r="H237" s="138"/>
      <c r="I237" s="138">
        <f>+F237*0.01</f>
        <v>0</v>
      </c>
      <c r="J237" s="189">
        <f>SUM(J155:J236)</f>
        <v>262006.51849999998</v>
      </c>
      <c r="K237" s="189">
        <f t="shared" ref="K237:M237" si="240">SUM(K155:K236)</f>
        <v>469401.47449999989</v>
      </c>
      <c r="L237" s="189">
        <f t="shared" si="240"/>
        <v>39116.789541666665</v>
      </c>
      <c r="M237" s="189">
        <f t="shared" si="240"/>
        <v>24887394.720000003</v>
      </c>
      <c r="N237" s="189">
        <f>SUM(N155:N236)</f>
        <v>31440782.219999999</v>
      </c>
      <c r="O237" s="216">
        <f>SUM(O155:O236)</f>
        <v>2620065.1849999996</v>
      </c>
      <c r="P237" s="103"/>
      <c r="Q237" s="234"/>
    </row>
    <row r="238" spans="1:17" ht="16.5" thickTop="1" x14ac:dyDescent="0.25">
      <c r="A238" s="191"/>
      <c r="B238" s="192"/>
      <c r="C238" s="191"/>
      <c r="D238" s="191"/>
      <c r="E238" s="193"/>
      <c r="F238" s="194"/>
      <c r="G238" s="195"/>
      <c r="H238" s="144"/>
      <c r="I238" s="196"/>
      <c r="J238" s="197"/>
      <c r="K238" s="197"/>
      <c r="L238" s="196"/>
      <c r="M238" s="222"/>
      <c r="N238" s="222"/>
      <c r="O238" s="240"/>
      <c r="P238" s="103"/>
    </row>
    <row r="239" spans="1:17" ht="15.75" x14ac:dyDescent="0.25">
      <c r="A239" s="110" t="s">
        <v>409</v>
      </c>
      <c r="B239" s="110" t="s">
        <v>410</v>
      </c>
      <c r="C239" s="110" t="s">
        <v>411</v>
      </c>
      <c r="D239" s="110" t="s">
        <v>412</v>
      </c>
      <c r="E239" s="111" t="s">
        <v>413</v>
      </c>
      <c r="F239" s="112" t="s">
        <v>414</v>
      </c>
      <c r="G239" s="113" t="s">
        <v>415</v>
      </c>
      <c r="H239" s="114" t="s">
        <v>416</v>
      </c>
      <c r="I239" s="114" t="s">
        <v>414</v>
      </c>
      <c r="J239" s="115"/>
      <c r="K239" s="115"/>
      <c r="L239" s="116"/>
      <c r="M239" s="219"/>
      <c r="N239" s="219"/>
      <c r="O239" s="237"/>
      <c r="P239" s="103"/>
    </row>
    <row r="240" spans="1:17" ht="15.75" x14ac:dyDescent="0.25">
      <c r="A240" s="110" t="s">
        <v>610</v>
      </c>
      <c r="B240" s="179"/>
      <c r="C240" s="179"/>
      <c r="D240" s="179"/>
      <c r="E240" s="198"/>
      <c r="F240" s="199"/>
      <c r="G240" s="182"/>
      <c r="H240" s="179"/>
      <c r="I240" s="200"/>
      <c r="J240" s="201"/>
      <c r="K240" s="201"/>
      <c r="L240" s="179"/>
      <c r="M240" s="219"/>
      <c r="N240" s="219"/>
      <c r="O240" s="237"/>
      <c r="P240" s="103"/>
    </row>
    <row r="241" spans="1:22" ht="15.75" x14ac:dyDescent="0.25">
      <c r="A241" s="179"/>
      <c r="B241" s="179"/>
      <c r="C241" s="179"/>
      <c r="D241" s="179"/>
      <c r="E241" s="198"/>
      <c r="F241" s="179"/>
      <c r="G241" s="202"/>
      <c r="H241" s="169">
        <v>4.2999999999999997E-2</v>
      </c>
      <c r="I241" s="169">
        <v>2.5000000000000001E-2</v>
      </c>
      <c r="J241" s="203"/>
      <c r="K241" s="203"/>
      <c r="L241" s="179"/>
      <c r="M241" s="219"/>
      <c r="N241" s="219"/>
      <c r="O241" s="237"/>
      <c r="P241" s="103"/>
    </row>
    <row r="242" spans="1:22" ht="15.75" x14ac:dyDescent="0.25">
      <c r="A242" s="183">
        <v>16</v>
      </c>
      <c r="B242" s="179" t="s">
        <v>611</v>
      </c>
      <c r="C242" s="204" t="s">
        <v>531</v>
      </c>
      <c r="D242" s="179">
        <v>26700</v>
      </c>
      <c r="E242" s="181">
        <v>145125</v>
      </c>
      <c r="F242" s="181">
        <v>1470426</v>
      </c>
      <c r="G242" s="205">
        <f t="shared" ref="G242:G250" si="241">SUM(E242:F242)</f>
        <v>1615551</v>
      </c>
      <c r="H242" s="181">
        <f>+E242*0.043</f>
        <v>6240.3749999999991</v>
      </c>
      <c r="I242" s="181">
        <f>+F242*0.025</f>
        <v>36760.65</v>
      </c>
      <c r="J242" s="126">
        <f t="shared" ref="J242:J250" si="242">+H242+I242</f>
        <v>43001.025000000001</v>
      </c>
      <c r="K242" s="126">
        <f t="shared" ref="K242:K250" si="243">+I242+J242</f>
        <v>79761.675000000003</v>
      </c>
      <c r="L242" s="126">
        <f t="shared" ref="L242" si="244">+K242/12</f>
        <v>6646.8062500000005</v>
      </c>
      <c r="M242" s="123">
        <f t="shared" ref="M242:M250" si="245">+I242*120</f>
        <v>4411278</v>
      </c>
      <c r="N242" s="220">
        <f t="shared" ref="N242:N250" si="246">+J242*120</f>
        <v>5160123</v>
      </c>
      <c r="O242" s="238">
        <f t="shared" ref="O242:O250" si="247">+N242/12</f>
        <v>430010.25</v>
      </c>
      <c r="P242" s="225"/>
    </row>
    <row r="243" spans="1:22" ht="31.5" x14ac:dyDescent="0.25">
      <c r="A243" s="183">
        <v>52</v>
      </c>
      <c r="B243" s="206" t="s">
        <v>612</v>
      </c>
      <c r="C243" s="179" t="s">
        <v>531</v>
      </c>
      <c r="D243" s="179">
        <v>2050</v>
      </c>
      <c r="E243" s="181">
        <v>30562.5</v>
      </c>
      <c r="F243" s="181">
        <v>923736</v>
      </c>
      <c r="G243" s="205">
        <f t="shared" si="241"/>
        <v>954298.5</v>
      </c>
      <c r="H243" s="181">
        <f t="shared" ref="H243:H250" si="248">+E243*0.043</f>
        <v>1314.1875</v>
      </c>
      <c r="I243" s="181">
        <f t="shared" ref="I243:I250" si="249">+F243*0.025</f>
        <v>23093.4</v>
      </c>
      <c r="J243" s="126">
        <f t="shared" si="242"/>
        <v>24407.587500000001</v>
      </c>
      <c r="K243" s="126">
        <f t="shared" si="243"/>
        <v>47500.987500000003</v>
      </c>
      <c r="L243" s="126">
        <f t="shared" ref="L243" si="250">+K243/12</f>
        <v>3958.4156250000001</v>
      </c>
      <c r="M243" s="123">
        <f t="shared" si="245"/>
        <v>2771208</v>
      </c>
      <c r="N243" s="220">
        <f t="shared" si="246"/>
        <v>2928910.5</v>
      </c>
      <c r="O243" s="238">
        <f t="shared" si="247"/>
        <v>244075.875</v>
      </c>
      <c r="P243" s="225"/>
      <c r="V243" s="34"/>
    </row>
    <row r="244" spans="1:22" ht="15.75" x14ac:dyDescent="0.25">
      <c r="A244" s="183">
        <v>53</v>
      </c>
      <c r="B244" s="179" t="s">
        <v>613</v>
      </c>
      <c r="C244" s="179" t="s">
        <v>531</v>
      </c>
      <c r="D244" s="179">
        <v>4135</v>
      </c>
      <c r="E244" s="181">
        <v>68512.501000000004</v>
      </c>
      <c r="F244" s="181">
        <v>971599</v>
      </c>
      <c r="G244" s="205">
        <f t="shared" si="241"/>
        <v>1040111.501</v>
      </c>
      <c r="H244" s="181">
        <f t="shared" si="248"/>
        <v>2946.0375429999999</v>
      </c>
      <c r="I244" s="181">
        <f t="shared" si="249"/>
        <v>24289.975000000002</v>
      </c>
      <c r="J244" s="126">
        <f t="shared" si="242"/>
        <v>27236.012543000001</v>
      </c>
      <c r="K244" s="126">
        <f t="shared" si="243"/>
        <v>51525.987543000003</v>
      </c>
      <c r="L244" s="126">
        <f t="shared" ref="L244" si="251">+K244/12</f>
        <v>4293.8322952500002</v>
      </c>
      <c r="M244" s="123">
        <f t="shared" si="245"/>
        <v>2914797.0000000005</v>
      </c>
      <c r="N244" s="220">
        <f t="shared" si="246"/>
        <v>3268321.5051600002</v>
      </c>
      <c r="O244" s="238">
        <f t="shared" si="247"/>
        <v>272360.12543000001</v>
      </c>
      <c r="P244" s="225"/>
    </row>
    <row r="245" spans="1:22" ht="15.75" x14ac:dyDescent="0.25">
      <c r="A245" s="183">
        <v>238</v>
      </c>
      <c r="B245" s="179" t="s">
        <v>614</v>
      </c>
      <c r="C245" s="179" t="s">
        <v>531</v>
      </c>
      <c r="D245" s="179">
        <v>20235</v>
      </c>
      <c r="E245" s="181">
        <v>120881.25</v>
      </c>
      <c r="F245" s="181">
        <v>505203</v>
      </c>
      <c r="G245" s="205">
        <f t="shared" si="241"/>
        <v>626084.25</v>
      </c>
      <c r="H245" s="181">
        <f t="shared" si="248"/>
        <v>5197.8937499999993</v>
      </c>
      <c r="I245" s="181">
        <f t="shared" si="249"/>
        <v>12630.075000000001</v>
      </c>
      <c r="J245" s="126">
        <f t="shared" si="242"/>
        <v>17827.96875</v>
      </c>
      <c r="K245" s="126">
        <f t="shared" si="243"/>
        <v>30458.043750000001</v>
      </c>
      <c r="L245" s="126">
        <f t="shared" ref="L245" si="252">+K245/12</f>
        <v>2538.1703124999999</v>
      </c>
      <c r="M245" s="123">
        <f t="shared" si="245"/>
        <v>1515609</v>
      </c>
      <c r="N245" s="220">
        <f t="shared" si="246"/>
        <v>2139356.25</v>
      </c>
      <c r="O245" s="238">
        <f t="shared" si="247"/>
        <v>178279.6875</v>
      </c>
      <c r="P245" s="225"/>
    </row>
    <row r="246" spans="1:22" ht="15.75" x14ac:dyDescent="0.25">
      <c r="A246" s="183">
        <v>257</v>
      </c>
      <c r="B246" s="179" t="s">
        <v>615</v>
      </c>
      <c r="C246" s="179" t="s">
        <v>531</v>
      </c>
      <c r="D246" s="179">
        <v>6609</v>
      </c>
      <c r="E246" s="181">
        <v>69783.75</v>
      </c>
      <c r="F246" s="181">
        <v>293760</v>
      </c>
      <c r="G246" s="205">
        <f t="shared" si="241"/>
        <v>363543.75</v>
      </c>
      <c r="H246" s="181">
        <f t="shared" si="248"/>
        <v>3000.7012499999996</v>
      </c>
      <c r="I246" s="181">
        <f t="shared" si="249"/>
        <v>7344</v>
      </c>
      <c r="J246" s="126">
        <f t="shared" si="242"/>
        <v>10344.70125</v>
      </c>
      <c r="K246" s="126">
        <f t="shared" si="243"/>
        <v>17688.701249999998</v>
      </c>
      <c r="L246" s="126">
        <f t="shared" ref="L246" si="253">+K246/12</f>
        <v>1474.0584374999999</v>
      </c>
      <c r="M246" s="123">
        <f t="shared" si="245"/>
        <v>881280</v>
      </c>
      <c r="N246" s="220">
        <f t="shared" si="246"/>
        <v>1241364.1499999999</v>
      </c>
      <c r="O246" s="238">
        <f t="shared" si="247"/>
        <v>103447.0125</v>
      </c>
      <c r="P246" s="225"/>
    </row>
    <row r="247" spans="1:22" ht="15.75" x14ac:dyDescent="0.25">
      <c r="A247" s="129">
        <v>464</v>
      </c>
      <c r="B247" s="121" t="s">
        <v>616</v>
      </c>
      <c r="C247" s="121" t="s">
        <v>617</v>
      </c>
      <c r="D247" s="121">
        <v>4173</v>
      </c>
      <c r="E247" s="123">
        <f>+D247*10</f>
        <v>41730</v>
      </c>
      <c r="F247" s="123">
        <v>0</v>
      </c>
      <c r="G247" s="205">
        <f>+E247+F247</f>
        <v>41730</v>
      </c>
      <c r="H247" s="123">
        <f>+E247*0.043</f>
        <v>1794.3899999999999</v>
      </c>
      <c r="I247" s="123">
        <f>+F247*0.02</f>
        <v>0</v>
      </c>
      <c r="J247" s="126">
        <f t="shared" si="242"/>
        <v>1794.3899999999999</v>
      </c>
      <c r="K247" s="126">
        <f t="shared" si="243"/>
        <v>1794.3899999999999</v>
      </c>
      <c r="L247" s="126">
        <f t="shared" ref="L247" si="254">+K247/12</f>
        <v>149.5325</v>
      </c>
      <c r="M247" s="123">
        <f t="shared" si="245"/>
        <v>0</v>
      </c>
      <c r="N247" s="220">
        <f t="shared" si="246"/>
        <v>215326.8</v>
      </c>
      <c r="O247" s="238">
        <f t="shared" si="247"/>
        <v>17943.899999999998</v>
      </c>
      <c r="P247" s="225"/>
    </row>
    <row r="248" spans="1:22" ht="15.75" x14ac:dyDescent="0.25">
      <c r="A248" s="183" t="s">
        <v>618</v>
      </c>
      <c r="B248" s="179" t="s">
        <v>619</v>
      </c>
      <c r="C248" s="179" t="s">
        <v>531</v>
      </c>
      <c r="D248" s="179">
        <v>12650</v>
      </c>
      <c r="E248" s="181">
        <v>92437.5</v>
      </c>
      <c r="F248" s="181">
        <v>238723</v>
      </c>
      <c r="G248" s="205">
        <f t="shared" si="241"/>
        <v>331160.5</v>
      </c>
      <c r="H248" s="181">
        <f t="shared" si="248"/>
        <v>3974.8124999999995</v>
      </c>
      <c r="I248" s="181">
        <f t="shared" si="249"/>
        <v>5968.0750000000007</v>
      </c>
      <c r="J248" s="126">
        <f t="shared" si="242"/>
        <v>9942.8875000000007</v>
      </c>
      <c r="K248" s="126">
        <f t="shared" si="243"/>
        <v>15910.962500000001</v>
      </c>
      <c r="L248" s="126">
        <f t="shared" ref="L248" si="255">+K248/12</f>
        <v>1325.9135416666668</v>
      </c>
      <c r="M248" s="123">
        <f t="shared" si="245"/>
        <v>716169.00000000012</v>
      </c>
      <c r="N248" s="220">
        <f t="shared" si="246"/>
        <v>1193146.5</v>
      </c>
      <c r="O248" s="238">
        <f t="shared" si="247"/>
        <v>99428.875</v>
      </c>
      <c r="P248" s="225"/>
    </row>
    <row r="249" spans="1:22" ht="15.75" x14ac:dyDescent="0.25">
      <c r="A249" s="183">
        <v>593</v>
      </c>
      <c r="B249" s="179" t="s">
        <v>620</v>
      </c>
      <c r="C249" s="179" t="s">
        <v>531</v>
      </c>
      <c r="D249" s="179">
        <v>19299</v>
      </c>
      <c r="E249" s="181">
        <v>117371.25</v>
      </c>
      <c r="F249" s="181">
        <v>186019</v>
      </c>
      <c r="G249" s="205">
        <f t="shared" si="241"/>
        <v>303390.25</v>
      </c>
      <c r="H249" s="181">
        <f t="shared" si="248"/>
        <v>5046.9637499999999</v>
      </c>
      <c r="I249" s="181">
        <f t="shared" si="249"/>
        <v>4650.4750000000004</v>
      </c>
      <c r="J249" s="126">
        <f t="shared" si="242"/>
        <v>9697.4387500000012</v>
      </c>
      <c r="K249" s="126">
        <f t="shared" si="243"/>
        <v>14347.913750000002</v>
      </c>
      <c r="L249" s="126">
        <f t="shared" ref="L249" si="256">+K249/12</f>
        <v>1195.6594791666669</v>
      </c>
      <c r="M249" s="123">
        <f t="shared" si="245"/>
        <v>558057</v>
      </c>
      <c r="N249" s="220">
        <f t="shared" si="246"/>
        <v>1163692.6500000001</v>
      </c>
      <c r="O249" s="238">
        <f t="shared" si="247"/>
        <v>96974.387500000012</v>
      </c>
      <c r="P249" s="225"/>
    </row>
    <row r="250" spans="1:22" ht="15.75" x14ac:dyDescent="0.25">
      <c r="A250" s="183">
        <v>796</v>
      </c>
      <c r="B250" s="179" t="s">
        <v>621</v>
      </c>
      <c r="C250" s="179" t="s">
        <v>531</v>
      </c>
      <c r="D250" s="179">
        <v>4075</v>
      </c>
      <c r="E250" s="181">
        <v>25105</v>
      </c>
      <c r="F250" s="181">
        <v>165132</v>
      </c>
      <c r="G250" s="205">
        <f t="shared" si="241"/>
        <v>190237</v>
      </c>
      <c r="H250" s="181">
        <f t="shared" si="248"/>
        <v>1079.5149999999999</v>
      </c>
      <c r="I250" s="181">
        <f t="shared" si="249"/>
        <v>4128.3</v>
      </c>
      <c r="J250" s="126">
        <f t="shared" si="242"/>
        <v>5207.8150000000005</v>
      </c>
      <c r="K250" s="126">
        <f t="shared" si="243"/>
        <v>9336.1150000000016</v>
      </c>
      <c r="L250" s="126">
        <f t="shared" ref="L250" si="257">+K250/12</f>
        <v>778.00958333333347</v>
      </c>
      <c r="M250" s="123">
        <f t="shared" si="245"/>
        <v>495396</v>
      </c>
      <c r="N250" s="220">
        <f t="shared" si="246"/>
        <v>624937.80000000005</v>
      </c>
      <c r="O250" s="238">
        <f t="shared" si="247"/>
        <v>52078.15</v>
      </c>
      <c r="P250" s="225"/>
    </row>
    <row r="251" spans="1:22" ht="15.75" x14ac:dyDescent="0.25">
      <c r="A251" s="207"/>
      <c r="B251" s="208"/>
      <c r="C251" s="208"/>
      <c r="D251" s="208"/>
      <c r="E251" s="209"/>
      <c r="F251" s="210"/>
      <c r="G251" s="211"/>
      <c r="H251" s="210"/>
      <c r="I251" s="210"/>
      <c r="J251" s="212"/>
      <c r="K251" s="212"/>
      <c r="L251" s="213"/>
      <c r="M251" s="219"/>
      <c r="N251" s="219"/>
      <c r="O251" s="237"/>
      <c r="P251" s="103"/>
    </row>
    <row r="252" spans="1:22" ht="16.5" thickBot="1" x14ac:dyDescent="0.3">
      <c r="A252" s="214" t="s">
        <v>415</v>
      </c>
      <c r="B252" s="184"/>
      <c r="C252" s="184"/>
      <c r="D252" s="184"/>
      <c r="E252" s="186"/>
      <c r="F252" s="187"/>
      <c r="G252" s="215"/>
      <c r="H252" s="190"/>
      <c r="I252" s="190"/>
      <c r="J252" s="189">
        <f>SUM(J242:J251)</f>
        <v>149459.82629300002</v>
      </c>
      <c r="K252" s="189">
        <f t="shared" ref="K252:O252" si="258">SUM(K242:K251)</f>
        <v>268324.77629300003</v>
      </c>
      <c r="L252" s="189">
        <f t="shared" si="258"/>
        <v>22360.398024416671</v>
      </c>
      <c r="M252" s="189">
        <f t="shared" si="258"/>
        <v>14263794</v>
      </c>
      <c r="N252" s="189">
        <f t="shared" si="258"/>
        <v>17935179.155160002</v>
      </c>
      <c r="O252" s="216">
        <f t="shared" si="258"/>
        <v>1494598.2629299997</v>
      </c>
      <c r="P252" s="103"/>
    </row>
    <row r="253" spans="1:22" ht="15.75" thickTop="1" x14ac:dyDescent="0.25">
      <c r="C253" s="103"/>
      <c r="D253" s="103"/>
      <c r="E253" s="103"/>
      <c r="F253" s="103"/>
      <c r="G253" s="103"/>
      <c r="H253" s="103"/>
      <c r="P253" s="103"/>
    </row>
    <row r="254" spans="1:22" ht="15.75" thickBot="1" x14ac:dyDescent="0.3">
      <c r="A254" s="230" t="s">
        <v>647</v>
      </c>
      <c r="B254" s="230"/>
      <c r="C254" s="230"/>
      <c r="D254" s="230"/>
      <c r="E254" s="230"/>
      <c r="F254" s="230"/>
      <c r="G254" s="230"/>
      <c r="H254" s="228"/>
      <c r="I254" s="228"/>
      <c r="J254" s="228"/>
      <c r="K254" s="228"/>
      <c r="L254" s="228"/>
      <c r="M254" s="228"/>
      <c r="N254" s="229">
        <f>+N252+N237+N151+N113+N62+N46+N41+N32+N4</f>
        <v>111598425.75516</v>
      </c>
      <c r="O254" s="229">
        <f>+O252+O237+O151+O113+O62+O46+O41+O32+O4</f>
        <v>9299868.8129299991</v>
      </c>
      <c r="P254" s="103"/>
    </row>
    <row r="255" spans="1:22" ht="15.75" thickTop="1" x14ac:dyDescent="0.25">
      <c r="C255" s="103"/>
      <c r="D255" s="103"/>
      <c r="E255" s="103"/>
      <c r="F255" s="103"/>
      <c r="G255" s="103"/>
      <c r="H255" s="103"/>
      <c r="J255" s="217"/>
      <c r="K255" s="217"/>
      <c r="P255" s="103"/>
    </row>
    <row r="256" spans="1:22" x14ac:dyDescent="0.25">
      <c r="A256" s="231" t="s">
        <v>631</v>
      </c>
      <c r="C256" s="103"/>
      <c r="D256" s="103"/>
      <c r="E256" s="103"/>
      <c r="F256" s="103"/>
      <c r="G256" s="103"/>
      <c r="H256" s="103"/>
      <c r="N256" s="279"/>
      <c r="O256" s="279"/>
      <c r="P256" s="280"/>
    </row>
    <row r="257" spans="1:16" x14ac:dyDescent="0.25">
      <c r="A257" s="232" t="s">
        <v>632</v>
      </c>
      <c r="B257" s="232"/>
      <c r="C257" s="232"/>
      <c r="N257" s="279"/>
      <c r="O257" s="279"/>
      <c r="P257" s="279"/>
    </row>
    <row r="258" spans="1:16" x14ac:dyDescent="0.25">
      <c r="A258" s="232" t="s">
        <v>633</v>
      </c>
      <c r="B258" s="232"/>
      <c r="C258" s="232"/>
      <c r="N258" s="279"/>
      <c r="O258" s="279"/>
      <c r="P258" s="279"/>
    </row>
    <row r="259" spans="1:16" x14ac:dyDescent="0.25">
      <c r="A259" s="232" t="s">
        <v>634</v>
      </c>
      <c r="B259" s="232"/>
      <c r="C259" s="232"/>
      <c r="N259" s="279"/>
      <c r="O259" s="279"/>
      <c r="P259" s="279"/>
    </row>
    <row r="260" spans="1:16" x14ac:dyDescent="0.25">
      <c r="N260" s="279"/>
      <c r="O260" s="279"/>
      <c r="P260" s="279"/>
    </row>
    <row r="261" spans="1:16" x14ac:dyDescent="0.25">
      <c r="N261" s="279"/>
      <c r="O261" s="279"/>
      <c r="P261" s="279"/>
    </row>
    <row r="262" spans="1:16" x14ac:dyDescent="0.25">
      <c r="N262" s="279"/>
      <c r="O262" s="279"/>
      <c r="P262" s="279"/>
    </row>
    <row r="263" spans="1:16" x14ac:dyDescent="0.25">
      <c r="N263" s="279"/>
      <c r="O263" s="279"/>
      <c r="P263" s="279"/>
    </row>
    <row r="264" spans="1:16" x14ac:dyDescent="0.25">
      <c r="N264" s="279"/>
      <c r="O264" s="279"/>
      <c r="P264" s="279"/>
    </row>
    <row r="265" spans="1:16" x14ac:dyDescent="0.25">
      <c r="N265" s="279"/>
      <c r="O265" s="279"/>
      <c r="P265" s="279"/>
    </row>
    <row r="266" spans="1:16" x14ac:dyDescent="0.25">
      <c r="N266" s="279"/>
      <c r="O266" s="279"/>
      <c r="P266" s="279"/>
    </row>
    <row r="267" spans="1:16" x14ac:dyDescent="0.25">
      <c r="N267" s="279"/>
      <c r="O267" s="279"/>
      <c r="P267" s="279"/>
    </row>
    <row r="268" spans="1:16" x14ac:dyDescent="0.25">
      <c r="N268" s="279"/>
      <c r="O268" s="279"/>
      <c r="P268" s="279"/>
    </row>
    <row r="269" spans="1:16" x14ac:dyDescent="0.25">
      <c r="N269" s="279"/>
      <c r="O269" s="279"/>
      <c r="P269" s="279"/>
    </row>
    <row r="270" spans="1:16" x14ac:dyDescent="0.25">
      <c r="N270" s="279"/>
      <c r="O270" s="279"/>
      <c r="P270" s="279"/>
    </row>
    <row r="271" spans="1:16" x14ac:dyDescent="0.25">
      <c r="N271" s="279"/>
      <c r="O271" s="279"/>
      <c r="P271" s="279"/>
    </row>
    <row r="272" spans="1:16" x14ac:dyDescent="0.25">
      <c r="N272" s="279"/>
      <c r="O272" s="279"/>
      <c r="P272" s="279"/>
    </row>
    <row r="273" spans="14:16" x14ac:dyDescent="0.25">
      <c r="N273" s="279"/>
      <c r="O273" s="279"/>
      <c r="P273" s="279"/>
    </row>
    <row r="274" spans="14:16" x14ac:dyDescent="0.25">
      <c r="N274" s="279"/>
      <c r="O274" s="279"/>
      <c r="P274" s="279"/>
    </row>
    <row r="275" spans="14:16" x14ac:dyDescent="0.25">
      <c r="N275" s="279"/>
      <c r="O275" s="279"/>
      <c r="P275" s="279"/>
    </row>
    <row r="276" spans="14:16" x14ac:dyDescent="0.25">
      <c r="N276" s="279"/>
      <c r="O276" s="279"/>
      <c r="P276" s="279"/>
    </row>
    <row r="277" spans="14:16" x14ac:dyDescent="0.25">
      <c r="N277" s="279"/>
      <c r="O277" s="279"/>
      <c r="P277" s="279"/>
    </row>
    <row r="278" spans="14:16" x14ac:dyDescent="0.25">
      <c r="N278" s="279"/>
      <c r="O278" s="279"/>
      <c r="P278" s="279"/>
    </row>
    <row r="279" spans="14:16" x14ac:dyDescent="0.25">
      <c r="N279" s="279"/>
      <c r="O279" s="279"/>
      <c r="P279" s="279"/>
    </row>
    <row r="280" spans="14:16" x14ac:dyDescent="0.25">
      <c r="N280" s="279"/>
      <c r="O280" s="279"/>
      <c r="P280" s="279"/>
    </row>
    <row r="281" spans="14:16" x14ac:dyDescent="0.25">
      <c r="N281" s="279"/>
      <c r="O281" s="279"/>
      <c r="P281" s="279"/>
    </row>
    <row r="282" spans="14:16" x14ac:dyDescent="0.25">
      <c r="N282" s="279"/>
      <c r="O282" s="279"/>
      <c r="P282" s="279"/>
    </row>
    <row r="283" spans="14:16" x14ac:dyDescent="0.25">
      <c r="N283" s="279"/>
      <c r="O283" s="279"/>
      <c r="P283" s="279"/>
    </row>
    <row r="284" spans="14:16" x14ac:dyDescent="0.25">
      <c r="N284" s="279"/>
      <c r="O284" s="279"/>
      <c r="P284" s="279"/>
    </row>
    <row r="285" spans="14:16" x14ac:dyDescent="0.25">
      <c r="N285" s="279"/>
      <c r="O285" s="279"/>
      <c r="P285" s="279"/>
    </row>
    <row r="286" spans="14:16" x14ac:dyDescent="0.25">
      <c r="N286" s="279"/>
      <c r="O286" s="279"/>
      <c r="P286" s="279"/>
    </row>
    <row r="287" spans="14:16" x14ac:dyDescent="0.25">
      <c r="N287" s="279"/>
      <c r="O287" s="279"/>
      <c r="P287" s="279"/>
    </row>
    <row r="288" spans="14:16" x14ac:dyDescent="0.25">
      <c r="N288" s="279"/>
      <c r="O288" s="279"/>
      <c r="P288" s="279"/>
    </row>
    <row r="289" spans="14:16" x14ac:dyDescent="0.25">
      <c r="N289" s="279"/>
      <c r="O289" s="279"/>
      <c r="P289" s="279"/>
    </row>
    <row r="290" spans="14:16" x14ac:dyDescent="0.25">
      <c r="N290" s="279"/>
      <c r="O290" s="279"/>
      <c r="P290" s="279"/>
    </row>
    <row r="291" spans="14:16" x14ac:dyDescent="0.25">
      <c r="N291" s="279"/>
      <c r="O291" s="279"/>
      <c r="P291" s="279"/>
    </row>
    <row r="292" spans="14:16" x14ac:dyDescent="0.25">
      <c r="N292" s="279"/>
      <c r="O292" s="279"/>
      <c r="P292" s="279"/>
    </row>
    <row r="293" spans="14:16" x14ac:dyDescent="0.25">
      <c r="N293" s="279"/>
      <c r="O293" s="279"/>
      <c r="P293" s="279"/>
    </row>
    <row r="294" spans="14:16" x14ac:dyDescent="0.25">
      <c r="N294" s="279"/>
      <c r="O294" s="279"/>
      <c r="P294" s="279"/>
    </row>
    <row r="295" spans="14:16" x14ac:dyDescent="0.25">
      <c r="N295" s="279"/>
      <c r="O295" s="279"/>
      <c r="P295" s="279"/>
    </row>
    <row r="296" spans="14:16" x14ac:dyDescent="0.25">
      <c r="N296" s="279"/>
      <c r="O296" s="279"/>
      <c r="P296" s="279"/>
    </row>
    <row r="297" spans="14:16" x14ac:dyDescent="0.25">
      <c r="N297" s="279"/>
      <c r="O297" s="279"/>
      <c r="P297" s="279"/>
    </row>
    <row r="298" spans="14:16" x14ac:dyDescent="0.25">
      <c r="N298" s="279"/>
      <c r="O298" s="279"/>
      <c r="P298" s="279"/>
    </row>
    <row r="299" spans="14:16" x14ac:dyDescent="0.25">
      <c r="N299" s="279"/>
      <c r="O299" s="279"/>
      <c r="P299" s="279"/>
    </row>
    <row r="300" spans="14:16" x14ac:dyDescent="0.25">
      <c r="N300" s="279"/>
      <c r="O300" s="279"/>
      <c r="P300" s="279"/>
    </row>
    <row r="301" spans="14:16" x14ac:dyDescent="0.25">
      <c r="N301" s="279"/>
      <c r="O301" s="279"/>
      <c r="P301" s="279"/>
    </row>
    <row r="302" spans="14:16" x14ac:dyDescent="0.25">
      <c r="N302" s="279"/>
      <c r="O302" s="279"/>
      <c r="P302" s="279"/>
    </row>
    <row r="303" spans="14:16" x14ac:dyDescent="0.25">
      <c r="N303" s="279"/>
      <c r="O303" s="279"/>
      <c r="P303" s="279"/>
    </row>
    <row r="304" spans="14:16" x14ac:dyDescent="0.25">
      <c r="N304" s="279"/>
      <c r="O304" s="279"/>
      <c r="P304" s="279"/>
    </row>
    <row r="305" spans="14:16" x14ac:dyDescent="0.25">
      <c r="N305" s="279"/>
      <c r="O305" s="279"/>
      <c r="P305" s="279"/>
    </row>
    <row r="306" spans="14:16" x14ac:dyDescent="0.25">
      <c r="N306" s="279"/>
      <c r="O306" s="279"/>
      <c r="P306" s="279"/>
    </row>
    <row r="307" spans="14:16" x14ac:dyDescent="0.25">
      <c r="N307" s="279"/>
      <c r="O307" s="279"/>
      <c r="P307" s="279"/>
    </row>
    <row r="308" spans="14:16" x14ac:dyDescent="0.25">
      <c r="N308" s="279"/>
      <c r="O308" s="279"/>
      <c r="P308" s="279"/>
    </row>
    <row r="309" spans="14:16" x14ac:dyDescent="0.25">
      <c r="N309" s="279"/>
      <c r="O309" s="279"/>
      <c r="P309" s="279"/>
    </row>
    <row r="310" spans="14:16" x14ac:dyDescent="0.25">
      <c r="N310" s="279"/>
      <c r="O310" s="279"/>
      <c r="P310" s="279"/>
    </row>
    <row r="311" spans="14:16" x14ac:dyDescent="0.25">
      <c r="N311" s="279"/>
      <c r="O311" s="279"/>
      <c r="P311" s="279"/>
    </row>
    <row r="312" spans="14:16" x14ac:dyDescent="0.25">
      <c r="N312" s="279"/>
      <c r="O312" s="279"/>
      <c r="P312" s="279"/>
    </row>
    <row r="313" spans="14:16" x14ac:dyDescent="0.25">
      <c r="N313" s="279"/>
      <c r="O313" s="279"/>
      <c r="P313" s="279"/>
    </row>
    <row r="314" spans="14:16" x14ac:dyDescent="0.25">
      <c r="N314" s="279"/>
      <c r="O314" s="279"/>
      <c r="P314" s="279"/>
    </row>
    <row r="315" spans="14:16" x14ac:dyDescent="0.25">
      <c r="N315" s="279"/>
      <c r="O315" s="279"/>
      <c r="P315" s="279"/>
    </row>
    <row r="316" spans="14:16" x14ac:dyDescent="0.25">
      <c r="N316" s="279"/>
      <c r="O316" s="279"/>
      <c r="P316" s="279"/>
    </row>
    <row r="317" spans="14:16" x14ac:dyDescent="0.25">
      <c r="N317" s="279"/>
      <c r="O317" s="279"/>
      <c r="P317" s="279"/>
    </row>
    <row r="318" spans="14:16" x14ac:dyDescent="0.25">
      <c r="N318" s="279"/>
      <c r="O318" s="279"/>
      <c r="P318" s="279"/>
    </row>
    <row r="319" spans="14:16" x14ac:dyDescent="0.25">
      <c r="N319" s="279"/>
      <c r="O319" s="279"/>
      <c r="P319" s="279"/>
    </row>
    <row r="320" spans="14:16" x14ac:dyDescent="0.25">
      <c r="N320" s="279"/>
      <c r="O320" s="279"/>
      <c r="P320" s="279"/>
    </row>
    <row r="321" spans="14:16" x14ac:dyDescent="0.25">
      <c r="N321" s="279"/>
      <c r="O321" s="279"/>
      <c r="P321" s="279"/>
    </row>
    <row r="322" spans="14:16" x14ac:dyDescent="0.25">
      <c r="N322" s="279"/>
      <c r="O322" s="279"/>
      <c r="P322" s="279"/>
    </row>
    <row r="323" spans="14:16" x14ac:dyDescent="0.25">
      <c r="N323" s="279"/>
      <c r="O323" s="279"/>
      <c r="P323" s="279"/>
    </row>
    <row r="324" spans="14:16" x14ac:dyDescent="0.25">
      <c r="N324" s="279"/>
      <c r="O324" s="279"/>
      <c r="P324" s="279"/>
    </row>
    <row r="325" spans="14:16" x14ac:dyDescent="0.25">
      <c r="N325" s="279"/>
      <c r="O325" s="279"/>
      <c r="P325" s="279"/>
    </row>
    <row r="326" spans="14:16" x14ac:dyDescent="0.25">
      <c r="N326" s="279"/>
      <c r="O326" s="279"/>
      <c r="P326" s="279"/>
    </row>
    <row r="327" spans="14:16" x14ac:dyDescent="0.25">
      <c r="N327" s="279"/>
      <c r="O327" s="279"/>
      <c r="P327" s="279"/>
    </row>
    <row r="328" spans="14:16" x14ac:dyDescent="0.25">
      <c r="N328" s="279"/>
      <c r="O328" s="279"/>
      <c r="P328" s="279"/>
    </row>
    <row r="329" spans="14:16" x14ac:dyDescent="0.25">
      <c r="N329" s="279"/>
      <c r="O329" s="279"/>
      <c r="P329" s="279"/>
    </row>
    <row r="330" spans="14:16" x14ac:dyDescent="0.25">
      <c r="N330" s="279"/>
      <c r="O330" s="279"/>
      <c r="P330" s="279"/>
    </row>
    <row r="331" spans="14:16" x14ac:dyDescent="0.25">
      <c r="N331" s="279"/>
      <c r="O331" s="279"/>
      <c r="P331" s="279"/>
    </row>
    <row r="332" spans="14:16" x14ac:dyDescent="0.25">
      <c r="N332" s="279"/>
      <c r="O332" s="279"/>
      <c r="P332" s="279"/>
    </row>
    <row r="333" spans="14:16" x14ac:dyDescent="0.25">
      <c r="N333" s="279"/>
      <c r="O333" s="279"/>
      <c r="P333" s="279"/>
    </row>
    <row r="334" spans="14:16" x14ac:dyDescent="0.25">
      <c r="N334" s="279"/>
      <c r="O334" s="279"/>
      <c r="P334" s="279"/>
    </row>
    <row r="335" spans="14:16" x14ac:dyDescent="0.25">
      <c r="N335" s="279"/>
      <c r="O335" s="279"/>
      <c r="P335" s="279"/>
    </row>
    <row r="336" spans="14:16" x14ac:dyDescent="0.25">
      <c r="N336" s="279"/>
      <c r="O336" s="279"/>
      <c r="P336" s="279"/>
    </row>
    <row r="337" spans="14:16" x14ac:dyDescent="0.25">
      <c r="N337" s="279"/>
      <c r="O337" s="279"/>
      <c r="P337" s="279"/>
    </row>
    <row r="338" spans="14:16" x14ac:dyDescent="0.25">
      <c r="N338" s="279"/>
      <c r="O338" s="279"/>
      <c r="P338" s="279"/>
    </row>
    <row r="339" spans="14:16" x14ac:dyDescent="0.25">
      <c r="N339" s="279"/>
      <c r="O339" s="279"/>
      <c r="P339" s="279"/>
    </row>
    <row r="340" spans="14:16" x14ac:dyDescent="0.25">
      <c r="N340" s="279"/>
      <c r="O340" s="279"/>
      <c r="P340" s="279"/>
    </row>
    <row r="341" spans="14:16" x14ac:dyDescent="0.25">
      <c r="N341" s="279"/>
      <c r="O341" s="279"/>
      <c r="P341" s="279"/>
    </row>
    <row r="342" spans="14:16" x14ac:dyDescent="0.25">
      <c r="N342" s="279"/>
      <c r="O342" s="279"/>
      <c r="P342" s="279"/>
    </row>
    <row r="343" spans="14:16" x14ac:dyDescent="0.25">
      <c r="N343" s="279"/>
      <c r="O343" s="279"/>
      <c r="P343" s="279"/>
    </row>
    <row r="344" spans="14:16" x14ac:dyDescent="0.25">
      <c r="N344" s="279"/>
      <c r="O344" s="279"/>
      <c r="P344" s="27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tarrif</vt:lpstr>
      <vt:lpstr>urban rates</vt:lpstr>
      <vt:lpstr>Sheet1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quantrix</dc:creator>
  <cp:lastModifiedBy>garai matsengere</cp:lastModifiedBy>
  <dcterms:created xsi:type="dcterms:W3CDTF">2021-10-18T07:36:30Z</dcterms:created>
  <dcterms:modified xsi:type="dcterms:W3CDTF">2021-10-22T09:51:21Z</dcterms:modified>
</cp:coreProperties>
</file>