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c315d1a335356bd/Desktop/"/>
    </mc:Choice>
  </mc:AlternateContent>
  <xr:revisionPtr revIDLastSave="216" documentId="8_{A7B72221-FEB4-4A8A-8678-2AD866742766}" xr6:coauthVersionLast="47" xr6:coauthVersionMax="47" xr10:uidLastSave="{7836DF32-D67E-4731-815E-CB84D6D04F57}"/>
  <bookViews>
    <workbookView xWindow="-108" yWindow="-108" windowWidth="23256" windowHeight="13896" activeTab="7" xr2:uid="{89536CD2-E207-49BF-81B2-359EB453F5E2}"/>
  </bookViews>
  <sheets>
    <sheet name="Summary" sheetId="9" r:id="rId1"/>
    <sheet name="ZCTA" sheetId="10" r:id="rId2"/>
    <sheet name="Snapshot1" sheetId="1" r:id="rId3"/>
    <sheet name="Snapshot2" sheetId="2" r:id="rId4"/>
    <sheet name="Grant437" sheetId="3" r:id="rId5"/>
    <sheet name="ASQ" sheetId="4" r:id="rId6"/>
    <sheet name="LessonPlan" sheetId="5" r:id="rId7"/>
    <sheet name="Assessments" sheetId="6" r:id="rId8"/>
    <sheet name="Visits" sheetId="7" r:id="rId9"/>
  </sheets>
  <definedNames>
    <definedName name="_xlnm._FilterDatabase" localSheetId="2" hidden="1">Snapshot1!$B$1:$P$729</definedName>
  </definedNames>
  <calcPr calcId="191028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9" l="1"/>
  <c r="J3" i="9" s="1"/>
  <c r="J2" i="9"/>
  <c r="G6" i="9"/>
  <c r="F6" i="9"/>
  <c r="E6" i="9"/>
  <c r="C6" i="9"/>
  <c r="Q729" i="1"/>
  <c r="R729" i="1"/>
  <c r="S729" i="1"/>
  <c r="T729" i="1"/>
  <c r="U729" i="1"/>
  <c r="W729" i="1" s="1"/>
  <c r="V729" i="1"/>
  <c r="G3" i="9"/>
  <c r="G4" i="9"/>
  <c r="G5" i="9"/>
  <c r="G2" i="9"/>
  <c r="E2" i="9"/>
  <c r="E3" i="9"/>
  <c r="E4" i="9"/>
  <c r="E5" i="9"/>
  <c r="C2" i="9"/>
  <c r="C3" i="9"/>
  <c r="C4" i="9"/>
  <c r="C5" i="9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T2" i="1"/>
  <c r="W2" i="1" s="1"/>
  <c r="F2" i="9" s="1"/>
  <c r="H2" i="9" s="1"/>
  <c r="T3" i="1"/>
  <c r="W3" i="1" s="1"/>
  <c r="T4" i="1"/>
  <c r="W4" i="1" s="1"/>
  <c r="T5" i="1"/>
  <c r="W5" i="1" s="1"/>
  <c r="T6" i="1"/>
  <c r="W6" i="1" s="1"/>
  <c r="T7" i="1"/>
  <c r="W7" i="1" s="1"/>
  <c r="T8" i="1"/>
  <c r="W8" i="1" s="1"/>
  <c r="T9" i="1"/>
  <c r="W9" i="1" s="1"/>
  <c r="T10" i="1"/>
  <c r="W10" i="1" s="1"/>
  <c r="T11" i="1"/>
  <c r="W11" i="1" s="1"/>
  <c r="T12" i="1"/>
  <c r="W12" i="1" s="1"/>
  <c r="T13" i="1"/>
  <c r="W13" i="1" s="1"/>
  <c r="T14" i="1"/>
  <c r="W14" i="1" s="1"/>
  <c r="T15" i="1"/>
  <c r="W15" i="1" s="1"/>
  <c r="T16" i="1"/>
  <c r="W16" i="1" s="1"/>
  <c r="T17" i="1"/>
  <c r="W17" i="1" s="1"/>
  <c r="T18" i="1"/>
  <c r="W18" i="1" s="1"/>
  <c r="T19" i="1"/>
  <c r="W19" i="1" s="1"/>
  <c r="T20" i="1"/>
  <c r="W20" i="1" s="1"/>
  <c r="T21" i="1"/>
  <c r="W21" i="1" s="1"/>
  <c r="T22" i="1"/>
  <c r="W22" i="1" s="1"/>
  <c r="T23" i="1"/>
  <c r="W23" i="1" s="1"/>
  <c r="T24" i="1"/>
  <c r="W24" i="1" s="1"/>
  <c r="T25" i="1"/>
  <c r="W25" i="1" s="1"/>
  <c r="T26" i="1"/>
  <c r="W26" i="1" s="1"/>
  <c r="T27" i="1"/>
  <c r="W27" i="1" s="1"/>
  <c r="T28" i="1"/>
  <c r="W28" i="1" s="1"/>
  <c r="T29" i="1"/>
  <c r="W29" i="1" s="1"/>
  <c r="T30" i="1"/>
  <c r="W30" i="1" s="1"/>
  <c r="T31" i="1"/>
  <c r="W31" i="1" s="1"/>
  <c r="T32" i="1"/>
  <c r="W32" i="1" s="1"/>
  <c r="T33" i="1"/>
  <c r="W33" i="1" s="1"/>
  <c r="T34" i="1"/>
  <c r="W34" i="1" s="1"/>
  <c r="T35" i="1"/>
  <c r="W35" i="1" s="1"/>
  <c r="T36" i="1"/>
  <c r="W36" i="1" s="1"/>
  <c r="T37" i="1"/>
  <c r="W37" i="1" s="1"/>
  <c r="T38" i="1"/>
  <c r="W38" i="1" s="1"/>
  <c r="T39" i="1"/>
  <c r="W39" i="1" s="1"/>
  <c r="T40" i="1"/>
  <c r="W40" i="1" s="1"/>
  <c r="T41" i="1"/>
  <c r="W41" i="1" s="1"/>
  <c r="T42" i="1"/>
  <c r="W42" i="1" s="1"/>
  <c r="T43" i="1"/>
  <c r="W43" i="1" s="1"/>
  <c r="T44" i="1"/>
  <c r="W44" i="1" s="1"/>
  <c r="T45" i="1"/>
  <c r="W45" i="1" s="1"/>
  <c r="T46" i="1"/>
  <c r="W46" i="1" s="1"/>
  <c r="T47" i="1"/>
  <c r="W47" i="1" s="1"/>
  <c r="T48" i="1"/>
  <c r="W48" i="1" s="1"/>
  <c r="T49" i="1"/>
  <c r="W49" i="1" s="1"/>
  <c r="T50" i="1"/>
  <c r="W50" i="1" s="1"/>
  <c r="T51" i="1"/>
  <c r="W51" i="1" s="1"/>
  <c r="T52" i="1"/>
  <c r="W52" i="1" s="1"/>
  <c r="T53" i="1"/>
  <c r="W53" i="1" s="1"/>
  <c r="T54" i="1"/>
  <c r="W54" i="1" s="1"/>
  <c r="T55" i="1"/>
  <c r="W55" i="1" s="1"/>
  <c r="T56" i="1"/>
  <c r="W56" i="1" s="1"/>
  <c r="T57" i="1"/>
  <c r="W57" i="1" s="1"/>
  <c r="T58" i="1"/>
  <c r="W58" i="1" s="1"/>
  <c r="T59" i="1"/>
  <c r="W59" i="1" s="1"/>
  <c r="T60" i="1"/>
  <c r="W60" i="1" s="1"/>
  <c r="T61" i="1"/>
  <c r="W61" i="1" s="1"/>
  <c r="T62" i="1"/>
  <c r="W62" i="1" s="1"/>
  <c r="T63" i="1"/>
  <c r="W63" i="1" s="1"/>
  <c r="T64" i="1"/>
  <c r="W64" i="1" s="1"/>
  <c r="T65" i="1"/>
  <c r="W65" i="1" s="1"/>
  <c r="T66" i="1"/>
  <c r="W66" i="1" s="1"/>
  <c r="T67" i="1"/>
  <c r="W67" i="1" s="1"/>
  <c r="T68" i="1"/>
  <c r="W68" i="1" s="1"/>
  <c r="T69" i="1"/>
  <c r="W69" i="1" s="1"/>
  <c r="T70" i="1"/>
  <c r="W70" i="1" s="1"/>
  <c r="T71" i="1"/>
  <c r="W71" i="1" s="1"/>
  <c r="T72" i="1"/>
  <c r="W72" i="1" s="1"/>
  <c r="T73" i="1"/>
  <c r="W73" i="1" s="1"/>
  <c r="T74" i="1"/>
  <c r="W74" i="1" s="1"/>
  <c r="T75" i="1"/>
  <c r="W75" i="1" s="1"/>
  <c r="T76" i="1"/>
  <c r="W76" i="1" s="1"/>
  <c r="T77" i="1"/>
  <c r="W77" i="1" s="1"/>
  <c r="T78" i="1"/>
  <c r="W78" i="1" s="1"/>
  <c r="T79" i="1"/>
  <c r="W79" i="1" s="1"/>
  <c r="T80" i="1"/>
  <c r="W80" i="1" s="1"/>
  <c r="T81" i="1"/>
  <c r="W81" i="1" s="1"/>
  <c r="T82" i="1"/>
  <c r="W82" i="1" s="1"/>
  <c r="T83" i="1"/>
  <c r="W83" i="1" s="1"/>
  <c r="T84" i="1"/>
  <c r="W84" i="1" s="1"/>
  <c r="T85" i="1"/>
  <c r="W85" i="1" s="1"/>
  <c r="T86" i="1"/>
  <c r="W86" i="1" s="1"/>
  <c r="T87" i="1"/>
  <c r="W87" i="1" s="1"/>
  <c r="T88" i="1"/>
  <c r="W88" i="1" s="1"/>
  <c r="T89" i="1"/>
  <c r="W89" i="1" s="1"/>
  <c r="T90" i="1"/>
  <c r="W90" i="1" s="1"/>
  <c r="T91" i="1"/>
  <c r="W91" i="1" s="1"/>
  <c r="T92" i="1"/>
  <c r="W92" i="1" s="1"/>
  <c r="T93" i="1"/>
  <c r="W93" i="1" s="1"/>
  <c r="T94" i="1"/>
  <c r="W94" i="1" s="1"/>
  <c r="T95" i="1"/>
  <c r="W95" i="1" s="1"/>
  <c r="T96" i="1"/>
  <c r="W96" i="1" s="1"/>
  <c r="T97" i="1"/>
  <c r="W97" i="1" s="1"/>
  <c r="T98" i="1"/>
  <c r="W98" i="1" s="1"/>
  <c r="T99" i="1"/>
  <c r="W99" i="1" s="1"/>
  <c r="T100" i="1"/>
  <c r="W100" i="1" s="1"/>
  <c r="T101" i="1"/>
  <c r="W101" i="1" s="1"/>
  <c r="T102" i="1"/>
  <c r="W102" i="1" s="1"/>
  <c r="T103" i="1"/>
  <c r="W103" i="1" s="1"/>
  <c r="T104" i="1"/>
  <c r="W104" i="1" s="1"/>
  <c r="T105" i="1"/>
  <c r="W105" i="1" s="1"/>
  <c r="T106" i="1"/>
  <c r="W106" i="1" s="1"/>
  <c r="T107" i="1"/>
  <c r="W107" i="1" s="1"/>
  <c r="T108" i="1"/>
  <c r="W108" i="1" s="1"/>
  <c r="T109" i="1"/>
  <c r="W109" i="1" s="1"/>
  <c r="T110" i="1"/>
  <c r="W110" i="1" s="1"/>
  <c r="T111" i="1"/>
  <c r="W111" i="1" s="1"/>
  <c r="T112" i="1"/>
  <c r="W112" i="1" s="1"/>
  <c r="T113" i="1"/>
  <c r="W113" i="1" s="1"/>
  <c r="T114" i="1"/>
  <c r="W114" i="1" s="1"/>
  <c r="T115" i="1"/>
  <c r="W115" i="1" s="1"/>
  <c r="T116" i="1"/>
  <c r="W116" i="1" s="1"/>
  <c r="T117" i="1"/>
  <c r="W117" i="1" s="1"/>
  <c r="T118" i="1"/>
  <c r="W118" i="1" s="1"/>
  <c r="T119" i="1"/>
  <c r="W119" i="1" s="1"/>
  <c r="T120" i="1"/>
  <c r="W120" i="1" s="1"/>
  <c r="T121" i="1"/>
  <c r="W121" i="1" s="1"/>
  <c r="T122" i="1"/>
  <c r="W122" i="1" s="1"/>
  <c r="T123" i="1"/>
  <c r="W123" i="1" s="1"/>
  <c r="T124" i="1"/>
  <c r="W124" i="1" s="1"/>
  <c r="T125" i="1"/>
  <c r="W125" i="1" s="1"/>
  <c r="T126" i="1"/>
  <c r="W126" i="1" s="1"/>
  <c r="T127" i="1"/>
  <c r="W127" i="1" s="1"/>
  <c r="T128" i="1"/>
  <c r="W128" i="1" s="1"/>
  <c r="T129" i="1"/>
  <c r="W129" i="1" s="1"/>
  <c r="T130" i="1"/>
  <c r="W130" i="1" s="1"/>
  <c r="T131" i="1"/>
  <c r="W131" i="1" s="1"/>
  <c r="T132" i="1"/>
  <c r="W132" i="1" s="1"/>
  <c r="T133" i="1"/>
  <c r="W133" i="1" s="1"/>
  <c r="T134" i="1"/>
  <c r="W134" i="1" s="1"/>
  <c r="T135" i="1"/>
  <c r="W135" i="1" s="1"/>
  <c r="T136" i="1"/>
  <c r="W136" i="1" s="1"/>
  <c r="T137" i="1"/>
  <c r="W137" i="1" s="1"/>
  <c r="T138" i="1"/>
  <c r="W138" i="1" s="1"/>
  <c r="T139" i="1"/>
  <c r="W139" i="1" s="1"/>
  <c r="T140" i="1"/>
  <c r="W140" i="1" s="1"/>
  <c r="T141" i="1"/>
  <c r="W141" i="1" s="1"/>
  <c r="T142" i="1"/>
  <c r="W142" i="1" s="1"/>
  <c r="T143" i="1"/>
  <c r="W143" i="1" s="1"/>
  <c r="T144" i="1"/>
  <c r="W144" i="1" s="1"/>
  <c r="T145" i="1"/>
  <c r="W145" i="1" s="1"/>
  <c r="T146" i="1"/>
  <c r="W146" i="1" s="1"/>
  <c r="T147" i="1"/>
  <c r="W147" i="1" s="1"/>
  <c r="T148" i="1"/>
  <c r="W148" i="1" s="1"/>
  <c r="T149" i="1"/>
  <c r="W149" i="1" s="1"/>
  <c r="T150" i="1"/>
  <c r="W150" i="1" s="1"/>
  <c r="T151" i="1"/>
  <c r="W151" i="1" s="1"/>
  <c r="T152" i="1"/>
  <c r="W152" i="1" s="1"/>
  <c r="T153" i="1"/>
  <c r="W153" i="1" s="1"/>
  <c r="T154" i="1"/>
  <c r="W154" i="1" s="1"/>
  <c r="T155" i="1"/>
  <c r="W155" i="1" s="1"/>
  <c r="T156" i="1"/>
  <c r="W156" i="1" s="1"/>
  <c r="T157" i="1"/>
  <c r="W157" i="1" s="1"/>
  <c r="T158" i="1"/>
  <c r="W158" i="1" s="1"/>
  <c r="T159" i="1"/>
  <c r="W159" i="1" s="1"/>
  <c r="T160" i="1"/>
  <c r="W160" i="1" s="1"/>
  <c r="T161" i="1"/>
  <c r="W161" i="1" s="1"/>
  <c r="T162" i="1"/>
  <c r="W162" i="1" s="1"/>
  <c r="T163" i="1"/>
  <c r="W163" i="1" s="1"/>
  <c r="T164" i="1"/>
  <c r="W164" i="1" s="1"/>
  <c r="T165" i="1"/>
  <c r="W165" i="1" s="1"/>
  <c r="T166" i="1"/>
  <c r="W166" i="1" s="1"/>
  <c r="T167" i="1"/>
  <c r="W167" i="1" s="1"/>
  <c r="T168" i="1"/>
  <c r="W168" i="1" s="1"/>
  <c r="T169" i="1"/>
  <c r="W169" i="1" s="1"/>
  <c r="T170" i="1"/>
  <c r="W170" i="1" s="1"/>
  <c r="T171" i="1"/>
  <c r="W171" i="1" s="1"/>
  <c r="T172" i="1"/>
  <c r="W172" i="1" s="1"/>
  <c r="T173" i="1"/>
  <c r="W173" i="1" s="1"/>
  <c r="T174" i="1"/>
  <c r="W174" i="1" s="1"/>
  <c r="T175" i="1"/>
  <c r="W175" i="1" s="1"/>
  <c r="T176" i="1"/>
  <c r="W176" i="1" s="1"/>
  <c r="T177" i="1"/>
  <c r="W177" i="1" s="1"/>
  <c r="T178" i="1"/>
  <c r="W178" i="1" s="1"/>
  <c r="T179" i="1"/>
  <c r="W179" i="1" s="1"/>
  <c r="T180" i="1"/>
  <c r="W180" i="1" s="1"/>
  <c r="T181" i="1"/>
  <c r="W181" i="1" s="1"/>
  <c r="T182" i="1"/>
  <c r="W182" i="1" s="1"/>
  <c r="T183" i="1"/>
  <c r="W183" i="1" s="1"/>
  <c r="T184" i="1"/>
  <c r="W184" i="1" s="1"/>
  <c r="T185" i="1"/>
  <c r="W185" i="1" s="1"/>
  <c r="T186" i="1"/>
  <c r="W186" i="1" s="1"/>
  <c r="T187" i="1"/>
  <c r="W187" i="1" s="1"/>
  <c r="T188" i="1"/>
  <c r="W188" i="1" s="1"/>
  <c r="T189" i="1"/>
  <c r="W189" i="1" s="1"/>
  <c r="T190" i="1"/>
  <c r="W190" i="1" s="1"/>
  <c r="T191" i="1"/>
  <c r="W191" i="1" s="1"/>
  <c r="T192" i="1"/>
  <c r="W192" i="1" s="1"/>
  <c r="T193" i="1"/>
  <c r="W193" i="1" s="1"/>
  <c r="T194" i="1"/>
  <c r="W194" i="1" s="1"/>
  <c r="T195" i="1"/>
  <c r="W195" i="1" s="1"/>
  <c r="T196" i="1"/>
  <c r="W196" i="1" s="1"/>
  <c r="T197" i="1"/>
  <c r="W197" i="1" s="1"/>
  <c r="T198" i="1"/>
  <c r="W198" i="1" s="1"/>
  <c r="T199" i="1"/>
  <c r="W199" i="1" s="1"/>
  <c r="T200" i="1"/>
  <c r="W200" i="1" s="1"/>
  <c r="T201" i="1"/>
  <c r="W201" i="1" s="1"/>
  <c r="T202" i="1"/>
  <c r="W202" i="1" s="1"/>
  <c r="T203" i="1"/>
  <c r="W203" i="1" s="1"/>
  <c r="T204" i="1"/>
  <c r="W204" i="1" s="1"/>
  <c r="T205" i="1"/>
  <c r="W205" i="1" s="1"/>
  <c r="T206" i="1"/>
  <c r="W206" i="1" s="1"/>
  <c r="T207" i="1"/>
  <c r="W207" i="1" s="1"/>
  <c r="T208" i="1"/>
  <c r="W208" i="1" s="1"/>
  <c r="T209" i="1"/>
  <c r="W209" i="1" s="1"/>
  <c r="T210" i="1"/>
  <c r="W210" i="1" s="1"/>
  <c r="T211" i="1"/>
  <c r="W211" i="1" s="1"/>
  <c r="T212" i="1"/>
  <c r="W212" i="1" s="1"/>
  <c r="T213" i="1"/>
  <c r="W213" i="1" s="1"/>
  <c r="T214" i="1"/>
  <c r="W214" i="1" s="1"/>
  <c r="T215" i="1"/>
  <c r="W215" i="1" s="1"/>
  <c r="T216" i="1"/>
  <c r="W216" i="1" s="1"/>
  <c r="T217" i="1"/>
  <c r="W217" i="1" s="1"/>
  <c r="T218" i="1"/>
  <c r="W218" i="1" s="1"/>
  <c r="T219" i="1"/>
  <c r="W219" i="1" s="1"/>
  <c r="T220" i="1"/>
  <c r="W220" i="1" s="1"/>
  <c r="T221" i="1"/>
  <c r="W221" i="1" s="1"/>
  <c r="T222" i="1"/>
  <c r="W222" i="1" s="1"/>
  <c r="T223" i="1"/>
  <c r="W223" i="1" s="1"/>
  <c r="T224" i="1"/>
  <c r="W224" i="1" s="1"/>
  <c r="T225" i="1"/>
  <c r="W225" i="1" s="1"/>
  <c r="T226" i="1"/>
  <c r="W226" i="1" s="1"/>
  <c r="T227" i="1"/>
  <c r="W227" i="1" s="1"/>
  <c r="T228" i="1"/>
  <c r="W228" i="1" s="1"/>
  <c r="T229" i="1"/>
  <c r="W229" i="1" s="1"/>
  <c r="T230" i="1"/>
  <c r="W230" i="1" s="1"/>
  <c r="T231" i="1"/>
  <c r="W231" i="1" s="1"/>
  <c r="T232" i="1"/>
  <c r="W232" i="1" s="1"/>
  <c r="T233" i="1"/>
  <c r="W233" i="1" s="1"/>
  <c r="T234" i="1"/>
  <c r="W234" i="1" s="1"/>
  <c r="T235" i="1"/>
  <c r="W235" i="1" s="1"/>
  <c r="T236" i="1"/>
  <c r="W236" i="1" s="1"/>
  <c r="T237" i="1"/>
  <c r="W237" i="1" s="1"/>
  <c r="T238" i="1"/>
  <c r="W238" i="1" s="1"/>
  <c r="T239" i="1"/>
  <c r="W239" i="1" s="1"/>
  <c r="T240" i="1"/>
  <c r="W240" i="1" s="1"/>
  <c r="T241" i="1"/>
  <c r="W241" i="1" s="1"/>
  <c r="T242" i="1"/>
  <c r="W242" i="1" s="1"/>
  <c r="T243" i="1"/>
  <c r="W243" i="1" s="1"/>
  <c r="T244" i="1"/>
  <c r="W244" i="1" s="1"/>
  <c r="T245" i="1"/>
  <c r="W245" i="1" s="1"/>
  <c r="T246" i="1"/>
  <c r="W246" i="1" s="1"/>
  <c r="T247" i="1"/>
  <c r="W247" i="1" s="1"/>
  <c r="T248" i="1"/>
  <c r="W248" i="1" s="1"/>
  <c r="T249" i="1"/>
  <c r="W249" i="1" s="1"/>
  <c r="T250" i="1"/>
  <c r="W250" i="1" s="1"/>
  <c r="T251" i="1"/>
  <c r="W251" i="1" s="1"/>
  <c r="T252" i="1"/>
  <c r="W252" i="1" s="1"/>
  <c r="T253" i="1"/>
  <c r="W253" i="1" s="1"/>
  <c r="T254" i="1"/>
  <c r="W254" i="1" s="1"/>
  <c r="T255" i="1"/>
  <c r="W255" i="1" s="1"/>
  <c r="T256" i="1"/>
  <c r="W256" i="1" s="1"/>
  <c r="T257" i="1"/>
  <c r="W257" i="1" s="1"/>
  <c r="T258" i="1"/>
  <c r="W258" i="1" s="1"/>
  <c r="T259" i="1"/>
  <c r="W259" i="1" s="1"/>
  <c r="T260" i="1"/>
  <c r="W260" i="1" s="1"/>
  <c r="T261" i="1"/>
  <c r="W261" i="1" s="1"/>
  <c r="T262" i="1"/>
  <c r="W262" i="1" s="1"/>
  <c r="T263" i="1"/>
  <c r="W263" i="1" s="1"/>
  <c r="T264" i="1"/>
  <c r="W264" i="1" s="1"/>
  <c r="T265" i="1"/>
  <c r="W265" i="1" s="1"/>
  <c r="T266" i="1"/>
  <c r="W266" i="1" s="1"/>
  <c r="T267" i="1"/>
  <c r="W267" i="1" s="1"/>
  <c r="T268" i="1"/>
  <c r="W268" i="1" s="1"/>
  <c r="T269" i="1"/>
  <c r="W269" i="1" s="1"/>
  <c r="T270" i="1"/>
  <c r="W270" i="1" s="1"/>
  <c r="T271" i="1"/>
  <c r="W271" i="1" s="1"/>
  <c r="T272" i="1"/>
  <c r="W272" i="1" s="1"/>
  <c r="T273" i="1"/>
  <c r="W273" i="1" s="1"/>
  <c r="T274" i="1"/>
  <c r="W274" i="1" s="1"/>
  <c r="T275" i="1"/>
  <c r="W275" i="1" s="1"/>
  <c r="T276" i="1"/>
  <c r="W276" i="1" s="1"/>
  <c r="T277" i="1"/>
  <c r="W277" i="1" s="1"/>
  <c r="T278" i="1"/>
  <c r="W278" i="1" s="1"/>
  <c r="T279" i="1"/>
  <c r="W279" i="1" s="1"/>
  <c r="T280" i="1"/>
  <c r="W280" i="1" s="1"/>
  <c r="T281" i="1"/>
  <c r="W281" i="1" s="1"/>
  <c r="T282" i="1"/>
  <c r="W282" i="1" s="1"/>
  <c r="T283" i="1"/>
  <c r="W283" i="1" s="1"/>
  <c r="T284" i="1"/>
  <c r="W284" i="1" s="1"/>
  <c r="T285" i="1"/>
  <c r="W285" i="1" s="1"/>
  <c r="T286" i="1"/>
  <c r="W286" i="1" s="1"/>
  <c r="T287" i="1"/>
  <c r="W287" i="1" s="1"/>
  <c r="T288" i="1"/>
  <c r="W288" i="1" s="1"/>
  <c r="T289" i="1"/>
  <c r="W289" i="1" s="1"/>
  <c r="T290" i="1"/>
  <c r="W290" i="1" s="1"/>
  <c r="T291" i="1"/>
  <c r="W291" i="1" s="1"/>
  <c r="T292" i="1"/>
  <c r="W292" i="1" s="1"/>
  <c r="T293" i="1"/>
  <c r="W293" i="1" s="1"/>
  <c r="T294" i="1"/>
  <c r="W294" i="1" s="1"/>
  <c r="T295" i="1"/>
  <c r="W295" i="1" s="1"/>
  <c r="T296" i="1"/>
  <c r="W296" i="1" s="1"/>
  <c r="T297" i="1"/>
  <c r="W297" i="1" s="1"/>
  <c r="T298" i="1"/>
  <c r="W298" i="1" s="1"/>
  <c r="T299" i="1"/>
  <c r="W299" i="1" s="1"/>
  <c r="T300" i="1"/>
  <c r="W300" i="1" s="1"/>
  <c r="T301" i="1"/>
  <c r="W301" i="1" s="1"/>
  <c r="T302" i="1"/>
  <c r="W302" i="1" s="1"/>
  <c r="T303" i="1"/>
  <c r="W303" i="1" s="1"/>
  <c r="T304" i="1"/>
  <c r="W304" i="1" s="1"/>
  <c r="T305" i="1"/>
  <c r="W305" i="1" s="1"/>
  <c r="T306" i="1"/>
  <c r="W306" i="1" s="1"/>
  <c r="T307" i="1"/>
  <c r="W307" i="1" s="1"/>
  <c r="T308" i="1"/>
  <c r="W308" i="1" s="1"/>
  <c r="T309" i="1"/>
  <c r="W309" i="1" s="1"/>
  <c r="T310" i="1"/>
  <c r="W310" i="1" s="1"/>
  <c r="T311" i="1"/>
  <c r="W311" i="1" s="1"/>
  <c r="T312" i="1"/>
  <c r="W312" i="1" s="1"/>
  <c r="T313" i="1"/>
  <c r="W313" i="1" s="1"/>
  <c r="T314" i="1"/>
  <c r="W314" i="1" s="1"/>
  <c r="T315" i="1"/>
  <c r="W315" i="1" s="1"/>
  <c r="T316" i="1"/>
  <c r="W316" i="1" s="1"/>
  <c r="T317" i="1"/>
  <c r="W317" i="1" s="1"/>
  <c r="T318" i="1"/>
  <c r="W318" i="1" s="1"/>
  <c r="T319" i="1"/>
  <c r="W319" i="1" s="1"/>
  <c r="T320" i="1"/>
  <c r="W320" i="1" s="1"/>
  <c r="T321" i="1"/>
  <c r="W321" i="1" s="1"/>
  <c r="T322" i="1"/>
  <c r="W322" i="1" s="1"/>
  <c r="T323" i="1"/>
  <c r="W323" i="1" s="1"/>
  <c r="T324" i="1"/>
  <c r="W324" i="1" s="1"/>
  <c r="T325" i="1"/>
  <c r="W325" i="1" s="1"/>
  <c r="T326" i="1"/>
  <c r="W326" i="1" s="1"/>
  <c r="T327" i="1"/>
  <c r="W327" i="1" s="1"/>
  <c r="T328" i="1"/>
  <c r="W328" i="1" s="1"/>
  <c r="T329" i="1"/>
  <c r="W329" i="1" s="1"/>
  <c r="T330" i="1"/>
  <c r="W330" i="1" s="1"/>
  <c r="T331" i="1"/>
  <c r="W331" i="1" s="1"/>
  <c r="T332" i="1"/>
  <c r="W332" i="1" s="1"/>
  <c r="T333" i="1"/>
  <c r="W333" i="1" s="1"/>
  <c r="T334" i="1"/>
  <c r="W334" i="1" s="1"/>
  <c r="T335" i="1"/>
  <c r="W335" i="1" s="1"/>
  <c r="T336" i="1"/>
  <c r="W336" i="1" s="1"/>
  <c r="T337" i="1"/>
  <c r="W337" i="1" s="1"/>
  <c r="T338" i="1"/>
  <c r="W338" i="1" s="1"/>
  <c r="T339" i="1"/>
  <c r="W339" i="1" s="1"/>
  <c r="T340" i="1"/>
  <c r="W340" i="1" s="1"/>
  <c r="T341" i="1"/>
  <c r="W341" i="1" s="1"/>
  <c r="T342" i="1"/>
  <c r="W342" i="1" s="1"/>
  <c r="T343" i="1"/>
  <c r="W343" i="1" s="1"/>
  <c r="T344" i="1"/>
  <c r="W344" i="1" s="1"/>
  <c r="T345" i="1"/>
  <c r="W345" i="1" s="1"/>
  <c r="T346" i="1"/>
  <c r="W346" i="1" s="1"/>
  <c r="T347" i="1"/>
  <c r="W347" i="1" s="1"/>
  <c r="T348" i="1"/>
  <c r="W348" i="1" s="1"/>
  <c r="T349" i="1"/>
  <c r="W349" i="1" s="1"/>
  <c r="T350" i="1"/>
  <c r="W350" i="1" s="1"/>
  <c r="T351" i="1"/>
  <c r="W351" i="1" s="1"/>
  <c r="T352" i="1"/>
  <c r="W352" i="1" s="1"/>
  <c r="T353" i="1"/>
  <c r="W353" i="1" s="1"/>
  <c r="T354" i="1"/>
  <c r="W354" i="1" s="1"/>
  <c r="T355" i="1"/>
  <c r="W355" i="1" s="1"/>
  <c r="T356" i="1"/>
  <c r="W356" i="1" s="1"/>
  <c r="T357" i="1"/>
  <c r="W357" i="1" s="1"/>
  <c r="T358" i="1"/>
  <c r="W358" i="1" s="1"/>
  <c r="T359" i="1"/>
  <c r="W359" i="1" s="1"/>
  <c r="T360" i="1"/>
  <c r="W360" i="1" s="1"/>
  <c r="T361" i="1"/>
  <c r="W361" i="1" s="1"/>
  <c r="T362" i="1"/>
  <c r="W362" i="1" s="1"/>
  <c r="T363" i="1"/>
  <c r="W363" i="1" s="1"/>
  <c r="T364" i="1"/>
  <c r="W364" i="1" s="1"/>
  <c r="T365" i="1"/>
  <c r="W365" i="1" s="1"/>
  <c r="T366" i="1"/>
  <c r="W366" i="1" s="1"/>
  <c r="T367" i="1"/>
  <c r="W367" i="1" s="1"/>
  <c r="T368" i="1"/>
  <c r="W368" i="1" s="1"/>
  <c r="T369" i="1"/>
  <c r="W369" i="1" s="1"/>
  <c r="T370" i="1"/>
  <c r="W370" i="1" s="1"/>
  <c r="T371" i="1"/>
  <c r="W371" i="1" s="1"/>
  <c r="T372" i="1"/>
  <c r="W372" i="1" s="1"/>
  <c r="T373" i="1"/>
  <c r="W373" i="1" s="1"/>
  <c r="T374" i="1"/>
  <c r="W374" i="1" s="1"/>
  <c r="T375" i="1"/>
  <c r="W375" i="1" s="1"/>
  <c r="T376" i="1"/>
  <c r="W376" i="1" s="1"/>
  <c r="T377" i="1"/>
  <c r="W377" i="1" s="1"/>
  <c r="T378" i="1"/>
  <c r="W378" i="1" s="1"/>
  <c r="T379" i="1"/>
  <c r="W379" i="1" s="1"/>
  <c r="T380" i="1"/>
  <c r="W380" i="1" s="1"/>
  <c r="T381" i="1"/>
  <c r="W381" i="1" s="1"/>
  <c r="T382" i="1"/>
  <c r="W382" i="1" s="1"/>
  <c r="T383" i="1"/>
  <c r="W383" i="1" s="1"/>
  <c r="T384" i="1"/>
  <c r="W384" i="1" s="1"/>
  <c r="T385" i="1"/>
  <c r="W385" i="1" s="1"/>
  <c r="T386" i="1"/>
  <c r="W386" i="1" s="1"/>
  <c r="T387" i="1"/>
  <c r="W387" i="1" s="1"/>
  <c r="T388" i="1"/>
  <c r="W388" i="1" s="1"/>
  <c r="T389" i="1"/>
  <c r="W389" i="1" s="1"/>
  <c r="T390" i="1"/>
  <c r="W390" i="1" s="1"/>
  <c r="T391" i="1"/>
  <c r="W391" i="1" s="1"/>
  <c r="T392" i="1"/>
  <c r="W392" i="1" s="1"/>
  <c r="T393" i="1"/>
  <c r="W393" i="1" s="1"/>
  <c r="T394" i="1"/>
  <c r="W394" i="1" s="1"/>
  <c r="T395" i="1"/>
  <c r="W395" i="1" s="1"/>
  <c r="T396" i="1"/>
  <c r="W396" i="1" s="1"/>
  <c r="T397" i="1"/>
  <c r="W397" i="1" s="1"/>
  <c r="T398" i="1"/>
  <c r="W398" i="1" s="1"/>
  <c r="T399" i="1"/>
  <c r="W399" i="1" s="1"/>
  <c r="T400" i="1"/>
  <c r="W400" i="1" s="1"/>
  <c r="T401" i="1"/>
  <c r="W401" i="1" s="1"/>
  <c r="T402" i="1"/>
  <c r="W402" i="1" s="1"/>
  <c r="T403" i="1"/>
  <c r="W403" i="1" s="1"/>
  <c r="T404" i="1"/>
  <c r="W404" i="1" s="1"/>
  <c r="T405" i="1"/>
  <c r="W405" i="1" s="1"/>
  <c r="T406" i="1"/>
  <c r="W406" i="1" s="1"/>
  <c r="T407" i="1"/>
  <c r="W407" i="1" s="1"/>
  <c r="T408" i="1"/>
  <c r="W408" i="1" s="1"/>
  <c r="T409" i="1"/>
  <c r="W409" i="1" s="1"/>
  <c r="T410" i="1"/>
  <c r="W410" i="1" s="1"/>
  <c r="T411" i="1"/>
  <c r="W411" i="1" s="1"/>
  <c r="T412" i="1"/>
  <c r="W412" i="1" s="1"/>
  <c r="T413" i="1"/>
  <c r="W413" i="1" s="1"/>
  <c r="T414" i="1"/>
  <c r="W414" i="1" s="1"/>
  <c r="T415" i="1"/>
  <c r="W415" i="1" s="1"/>
  <c r="T416" i="1"/>
  <c r="W416" i="1" s="1"/>
  <c r="T417" i="1"/>
  <c r="W417" i="1" s="1"/>
  <c r="T418" i="1"/>
  <c r="W418" i="1" s="1"/>
  <c r="T419" i="1"/>
  <c r="W419" i="1" s="1"/>
  <c r="T420" i="1"/>
  <c r="W420" i="1" s="1"/>
  <c r="T421" i="1"/>
  <c r="W421" i="1" s="1"/>
  <c r="T422" i="1"/>
  <c r="W422" i="1" s="1"/>
  <c r="T423" i="1"/>
  <c r="W423" i="1" s="1"/>
  <c r="T424" i="1"/>
  <c r="W424" i="1" s="1"/>
  <c r="T425" i="1"/>
  <c r="W425" i="1" s="1"/>
  <c r="T426" i="1"/>
  <c r="W426" i="1" s="1"/>
  <c r="T427" i="1"/>
  <c r="W427" i="1" s="1"/>
  <c r="T428" i="1"/>
  <c r="W428" i="1" s="1"/>
  <c r="T429" i="1"/>
  <c r="W429" i="1" s="1"/>
  <c r="T430" i="1"/>
  <c r="W430" i="1" s="1"/>
  <c r="T431" i="1"/>
  <c r="W431" i="1" s="1"/>
  <c r="T432" i="1"/>
  <c r="W432" i="1" s="1"/>
  <c r="T433" i="1"/>
  <c r="W433" i="1" s="1"/>
  <c r="T434" i="1"/>
  <c r="W434" i="1" s="1"/>
  <c r="T435" i="1"/>
  <c r="W435" i="1" s="1"/>
  <c r="T436" i="1"/>
  <c r="W436" i="1" s="1"/>
  <c r="T437" i="1"/>
  <c r="W437" i="1" s="1"/>
  <c r="T438" i="1"/>
  <c r="W438" i="1" s="1"/>
  <c r="T439" i="1"/>
  <c r="W439" i="1" s="1"/>
  <c r="T440" i="1"/>
  <c r="W440" i="1" s="1"/>
  <c r="T441" i="1"/>
  <c r="W441" i="1" s="1"/>
  <c r="T442" i="1"/>
  <c r="W442" i="1" s="1"/>
  <c r="T443" i="1"/>
  <c r="W443" i="1" s="1"/>
  <c r="T444" i="1"/>
  <c r="W444" i="1" s="1"/>
  <c r="T445" i="1"/>
  <c r="W445" i="1" s="1"/>
  <c r="T446" i="1"/>
  <c r="W446" i="1" s="1"/>
  <c r="T447" i="1"/>
  <c r="W447" i="1" s="1"/>
  <c r="T448" i="1"/>
  <c r="W448" i="1" s="1"/>
  <c r="T449" i="1"/>
  <c r="W449" i="1" s="1"/>
  <c r="T450" i="1"/>
  <c r="W450" i="1" s="1"/>
  <c r="T451" i="1"/>
  <c r="W451" i="1" s="1"/>
  <c r="T452" i="1"/>
  <c r="W452" i="1" s="1"/>
  <c r="T453" i="1"/>
  <c r="W453" i="1" s="1"/>
  <c r="T454" i="1"/>
  <c r="W454" i="1" s="1"/>
  <c r="T455" i="1"/>
  <c r="W455" i="1" s="1"/>
  <c r="T456" i="1"/>
  <c r="W456" i="1" s="1"/>
  <c r="T457" i="1"/>
  <c r="W457" i="1" s="1"/>
  <c r="T458" i="1"/>
  <c r="W458" i="1" s="1"/>
  <c r="T459" i="1"/>
  <c r="W459" i="1" s="1"/>
  <c r="T460" i="1"/>
  <c r="W460" i="1" s="1"/>
  <c r="T461" i="1"/>
  <c r="W461" i="1" s="1"/>
  <c r="T462" i="1"/>
  <c r="W462" i="1" s="1"/>
  <c r="T463" i="1"/>
  <c r="W463" i="1" s="1"/>
  <c r="T464" i="1"/>
  <c r="W464" i="1" s="1"/>
  <c r="T465" i="1"/>
  <c r="W465" i="1" s="1"/>
  <c r="T466" i="1"/>
  <c r="W466" i="1" s="1"/>
  <c r="T467" i="1"/>
  <c r="W467" i="1" s="1"/>
  <c r="T468" i="1"/>
  <c r="W468" i="1" s="1"/>
  <c r="T469" i="1"/>
  <c r="W469" i="1" s="1"/>
  <c r="T470" i="1"/>
  <c r="W470" i="1" s="1"/>
  <c r="T471" i="1"/>
  <c r="W471" i="1" s="1"/>
  <c r="T472" i="1"/>
  <c r="W472" i="1" s="1"/>
  <c r="T473" i="1"/>
  <c r="W473" i="1" s="1"/>
  <c r="T474" i="1"/>
  <c r="W474" i="1" s="1"/>
  <c r="T475" i="1"/>
  <c r="W475" i="1" s="1"/>
  <c r="T476" i="1"/>
  <c r="W476" i="1" s="1"/>
  <c r="T477" i="1"/>
  <c r="W477" i="1" s="1"/>
  <c r="T478" i="1"/>
  <c r="W478" i="1" s="1"/>
  <c r="T479" i="1"/>
  <c r="W479" i="1" s="1"/>
  <c r="T480" i="1"/>
  <c r="W480" i="1" s="1"/>
  <c r="T481" i="1"/>
  <c r="W481" i="1" s="1"/>
  <c r="T482" i="1"/>
  <c r="W482" i="1" s="1"/>
  <c r="T483" i="1"/>
  <c r="W483" i="1" s="1"/>
  <c r="T484" i="1"/>
  <c r="W484" i="1" s="1"/>
  <c r="T485" i="1"/>
  <c r="W485" i="1" s="1"/>
  <c r="T486" i="1"/>
  <c r="W486" i="1" s="1"/>
  <c r="T487" i="1"/>
  <c r="W487" i="1" s="1"/>
  <c r="T488" i="1"/>
  <c r="W488" i="1" s="1"/>
  <c r="T489" i="1"/>
  <c r="W489" i="1" s="1"/>
  <c r="T490" i="1"/>
  <c r="W490" i="1" s="1"/>
  <c r="T491" i="1"/>
  <c r="W491" i="1" s="1"/>
  <c r="T492" i="1"/>
  <c r="W492" i="1" s="1"/>
  <c r="T493" i="1"/>
  <c r="W493" i="1" s="1"/>
  <c r="T494" i="1"/>
  <c r="W494" i="1" s="1"/>
  <c r="T495" i="1"/>
  <c r="W495" i="1" s="1"/>
  <c r="T496" i="1"/>
  <c r="W496" i="1" s="1"/>
  <c r="T497" i="1"/>
  <c r="W497" i="1" s="1"/>
  <c r="T498" i="1"/>
  <c r="W498" i="1" s="1"/>
  <c r="T499" i="1"/>
  <c r="W499" i="1" s="1"/>
  <c r="T500" i="1"/>
  <c r="W500" i="1" s="1"/>
  <c r="T501" i="1"/>
  <c r="W501" i="1" s="1"/>
  <c r="T502" i="1"/>
  <c r="W502" i="1" s="1"/>
  <c r="T503" i="1"/>
  <c r="W503" i="1" s="1"/>
  <c r="T504" i="1"/>
  <c r="W504" i="1" s="1"/>
  <c r="T505" i="1"/>
  <c r="W505" i="1" s="1"/>
  <c r="T506" i="1"/>
  <c r="W506" i="1" s="1"/>
  <c r="T507" i="1"/>
  <c r="W507" i="1" s="1"/>
  <c r="T508" i="1"/>
  <c r="W508" i="1" s="1"/>
  <c r="T509" i="1"/>
  <c r="W509" i="1" s="1"/>
  <c r="T510" i="1"/>
  <c r="W510" i="1" s="1"/>
  <c r="T511" i="1"/>
  <c r="W511" i="1" s="1"/>
  <c r="T512" i="1"/>
  <c r="W512" i="1" s="1"/>
  <c r="T513" i="1"/>
  <c r="W513" i="1" s="1"/>
  <c r="T514" i="1"/>
  <c r="W514" i="1" s="1"/>
  <c r="T515" i="1"/>
  <c r="W515" i="1" s="1"/>
  <c r="T516" i="1"/>
  <c r="W516" i="1" s="1"/>
  <c r="T517" i="1"/>
  <c r="W517" i="1" s="1"/>
  <c r="T518" i="1"/>
  <c r="W518" i="1" s="1"/>
  <c r="T519" i="1"/>
  <c r="W519" i="1" s="1"/>
  <c r="T520" i="1"/>
  <c r="W520" i="1" s="1"/>
  <c r="T521" i="1"/>
  <c r="W521" i="1" s="1"/>
  <c r="T522" i="1"/>
  <c r="W522" i="1" s="1"/>
  <c r="T523" i="1"/>
  <c r="W523" i="1" s="1"/>
  <c r="T524" i="1"/>
  <c r="W524" i="1" s="1"/>
  <c r="T525" i="1"/>
  <c r="W525" i="1" s="1"/>
  <c r="T526" i="1"/>
  <c r="W526" i="1" s="1"/>
  <c r="T527" i="1"/>
  <c r="W527" i="1" s="1"/>
  <c r="T528" i="1"/>
  <c r="W528" i="1" s="1"/>
  <c r="T529" i="1"/>
  <c r="W529" i="1" s="1"/>
  <c r="T530" i="1"/>
  <c r="W530" i="1" s="1"/>
  <c r="T531" i="1"/>
  <c r="W531" i="1" s="1"/>
  <c r="T532" i="1"/>
  <c r="W532" i="1" s="1"/>
  <c r="T533" i="1"/>
  <c r="W533" i="1" s="1"/>
  <c r="T534" i="1"/>
  <c r="W534" i="1" s="1"/>
  <c r="T535" i="1"/>
  <c r="W535" i="1" s="1"/>
  <c r="T536" i="1"/>
  <c r="W536" i="1" s="1"/>
  <c r="T537" i="1"/>
  <c r="W537" i="1" s="1"/>
  <c r="T538" i="1"/>
  <c r="W538" i="1" s="1"/>
  <c r="T539" i="1"/>
  <c r="W539" i="1" s="1"/>
  <c r="T540" i="1"/>
  <c r="W540" i="1" s="1"/>
  <c r="T541" i="1"/>
  <c r="W541" i="1" s="1"/>
  <c r="T542" i="1"/>
  <c r="W542" i="1" s="1"/>
  <c r="T543" i="1"/>
  <c r="W543" i="1" s="1"/>
  <c r="T544" i="1"/>
  <c r="W544" i="1" s="1"/>
  <c r="T545" i="1"/>
  <c r="W545" i="1" s="1"/>
  <c r="T546" i="1"/>
  <c r="W546" i="1" s="1"/>
  <c r="T547" i="1"/>
  <c r="W547" i="1" s="1"/>
  <c r="T548" i="1"/>
  <c r="W548" i="1" s="1"/>
  <c r="T549" i="1"/>
  <c r="W549" i="1" s="1"/>
  <c r="T550" i="1"/>
  <c r="W550" i="1" s="1"/>
  <c r="T551" i="1"/>
  <c r="W551" i="1" s="1"/>
  <c r="T552" i="1"/>
  <c r="W552" i="1" s="1"/>
  <c r="T553" i="1"/>
  <c r="W553" i="1" s="1"/>
  <c r="T554" i="1"/>
  <c r="W554" i="1" s="1"/>
  <c r="T555" i="1"/>
  <c r="W555" i="1" s="1"/>
  <c r="T556" i="1"/>
  <c r="W556" i="1" s="1"/>
  <c r="T557" i="1"/>
  <c r="W557" i="1" s="1"/>
  <c r="T558" i="1"/>
  <c r="W558" i="1" s="1"/>
  <c r="T559" i="1"/>
  <c r="W559" i="1" s="1"/>
  <c r="T560" i="1"/>
  <c r="W560" i="1" s="1"/>
  <c r="T561" i="1"/>
  <c r="W561" i="1" s="1"/>
  <c r="T562" i="1"/>
  <c r="W562" i="1" s="1"/>
  <c r="T563" i="1"/>
  <c r="W563" i="1" s="1"/>
  <c r="T564" i="1"/>
  <c r="W564" i="1" s="1"/>
  <c r="T565" i="1"/>
  <c r="W565" i="1" s="1"/>
  <c r="T566" i="1"/>
  <c r="W566" i="1" s="1"/>
  <c r="T567" i="1"/>
  <c r="W567" i="1" s="1"/>
  <c r="T568" i="1"/>
  <c r="W568" i="1" s="1"/>
  <c r="T569" i="1"/>
  <c r="W569" i="1" s="1"/>
  <c r="T570" i="1"/>
  <c r="W570" i="1" s="1"/>
  <c r="T571" i="1"/>
  <c r="W571" i="1" s="1"/>
  <c r="T572" i="1"/>
  <c r="W572" i="1" s="1"/>
  <c r="T573" i="1"/>
  <c r="W573" i="1" s="1"/>
  <c r="T574" i="1"/>
  <c r="W574" i="1" s="1"/>
  <c r="T575" i="1"/>
  <c r="W575" i="1" s="1"/>
  <c r="T576" i="1"/>
  <c r="W576" i="1" s="1"/>
  <c r="T577" i="1"/>
  <c r="W577" i="1" s="1"/>
  <c r="T578" i="1"/>
  <c r="W578" i="1" s="1"/>
  <c r="T579" i="1"/>
  <c r="W579" i="1" s="1"/>
  <c r="T580" i="1"/>
  <c r="W580" i="1" s="1"/>
  <c r="T581" i="1"/>
  <c r="W581" i="1" s="1"/>
  <c r="T582" i="1"/>
  <c r="W582" i="1" s="1"/>
  <c r="T583" i="1"/>
  <c r="W583" i="1" s="1"/>
  <c r="T584" i="1"/>
  <c r="W584" i="1" s="1"/>
  <c r="T585" i="1"/>
  <c r="W585" i="1" s="1"/>
  <c r="T586" i="1"/>
  <c r="W586" i="1" s="1"/>
  <c r="T587" i="1"/>
  <c r="W587" i="1" s="1"/>
  <c r="T588" i="1"/>
  <c r="W588" i="1" s="1"/>
  <c r="T589" i="1"/>
  <c r="W589" i="1" s="1"/>
  <c r="T590" i="1"/>
  <c r="W590" i="1" s="1"/>
  <c r="T591" i="1"/>
  <c r="W591" i="1" s="1"/>
  <c r="T592" i="1"/>
  <c r="W592" i="1" s="1"/>
  <c r="T593" i="1"/>
  <c r="W593" i="1" s="1"/>
  <c r="T594" i="1"/>
  <c r="W594" i="1" s="1"/>
  <c r="T595" i="1"/>
  <c r="W595" i="1" s="1"/>
  <c r="T596" i="1"/>
  <c r="W596" i="1" s="1"/>
  <c r="T597" i="1"/>
  <c r="W597" i="1" s="1"/>
  <c r="T598" i="1"/>
  <c r="W598" i="1" s="1"/>
  <c r="T599" i="1"/>
  <c r="W599" i="1" s="1"/>
  <c r="T600" i="1"/>
  <c r="W600" i="1" s="1"/>
  <c r="T601" i="1"/>
  <c r="W601" i="1" s="1"/>
  <c r="T602" i="1"/>
  <c r="W602" i="1" s="1"/>
  <c r="T603" i="1"/>
  <c r="W603" i="1" s="1"/>
  <c r="T604" i="1"/>
  <c r="W604" i="1" s="1"/>
  <c r="T605" i="1"/>
  <c r="W605" i="1" s="1"/>
  <c r="T606" i="1"/>
  <c r="W606" i="1" s="1"/>
  <c r="T607" i="1"/>
  <c r="W607" i="1" s="1"/>
  <c r="T608" i="1"/>
  <c r="W608" i="1" s="1"/>
  <c r="T609" i="1"/>
  <c r="W609" i="1" s="1"/>
  <c r="T610" i="1"/>
  <c r="W610" i="1" s="1"/>
  <c r="T611" i="1"/>
  <c r="W611" i="1" s="1"/>
  <c r="T612" i="1"/>
  <c r="W612" i="1" s="1"/>
  <c r="T613" i="1"/>
  <c r="W613" i="1" s="1"/>
  <c r="T614" i="1"/>
  <c r="W614" i="1" s="1"/>
  <c r="T615" i="1"/>
  <c r="W615" i="1" s="1"/>
  <c r="T616" i="1"/>
  <c r="W616" i="1" s="1"/>
  <c r="T617" i="1"/>
  <c r="W617" i="1" s="1"/>
  <c r="T618" i="1"/>
  <c r="W618" i="1" s="1"/>
  <c r="T619" i="1"/>
  <c r="W619" i="1" s="1"/>
  <c r="T620" i="1"/>
  <c r="W620" i="1" s="1"/>
  <c r="T621" i="1"/>
  <c r="W621" i="1" s="1"/>
  <c r="T622" i="1"/>
  <c r="W622" i="1" s="1"/>
  <c r="T623" i="1"/>
  <c r="W623" i="1" s="1"/>
  <c r="T624" i="1"/>
  <c r="W624" i="1" s="1"/>
  <c r="T625" i="1"/>
  <c r="W625" i="1" s="1"/>
  <c r="T626" i="1"/>
  <c r="W626" i="1" s="1"/>
  <c r="T627" i="1"/>
  <c r="W627" i="1" s="1"/>
  <c r="T628" i="1"/>
  <c r="W628" i="1" s="1"/>
  <c r="T629" i="1"/>
  <c r="W629" i="1" s="1"/>
  <c r="T630" i="1"/>
  <c r="W630" i="1" s="1"/>
  <c r="T631" i="1"/>
  <c r="W631" i="1" s="1"/>
  <c r="T632" i="1"/>
  <c r="W632" i="1" s="1"/>
  <c r="T633" i="1"/>
  <c r="W633" i="1" s="1"/>
  <c r="T634" i="1"/>
  <c r="W634" i="1" s="1"/>
  <c r="T635" i="1"/>
  <c r="W635" i="1" s="1"/>
  <c r="T636" i="1"/>
  <c r="W636" i="1" s="1"/>
  <c r="T637" i="1"/>
  <c r="W637" i="1" s="1"/>
  <c r="T638" i="1"/>
  <c r="W638" i="1" s="1"/>
  <c r="T639" i="1"/>
  <c r="W639" i="1" s="1"/>
  <c r="T640" i="1"/>
  <c r="W640" i="1" s="1"/>
  <c r="T641" i="1"/>
  <c r="W641" i="1" s="1"/>
  <c r="T642" i="1"/>
  <c r="W642" i="1" s="1"/>
  <c r="T643" i="1"/>
  <c r="W643" i="1" s="1"/>
  <c r="T644" i="1"/>
  <c r="W644" i="1" s="1"/>
  <c r="T645" i="1"/>
  <c r="W645" i="1" s="1"/>
  <c r="T646" i="1"/>
  <c r="W646" i="1" s="1"/>
  <c r="T647" i="1"/>
  <c r="W647" i="1" s="1"/>
  <c r="T648" i="1"/>
  <c r="W648" i="1" s="1"/>
  <c r="T649" i="1"/>
  <c r="W649" i="1" s="1"/>
  <c r="T650" i="1"/>
  <c r="W650" i="1" s="1"/>
  <c r="T651" i="1"/>
  <c r="W651" i="1" s="1"/>
  <c r="T652" i="1"/>
  <c r="W652" i="1" s="1"/>
  <c r="T653" i="1"/>
  <c r="W653" i="1" s="1"/>
  <c r="T654" i="1"/>
  <c r="W654" i="1" s="1"/>
  <c r="T655" i="1"/>
  <c r="W655" i="1" s="1"/>
  <c r="T656" i="1"/>
  <c r="W656" i="1" s="1"/>
  <c r="T657" i="1"/>
  <c r="W657" i="1" s="1"/>
  <c r="T658" i="1"/>
  <c r="W658" i="1" s="1"/>
  <c r="T659" i="1"/>
  <c r="W659" i="1" s="1"/>
  <c r="T660" i="1"/>
  <c r="W660" i="1" s="1"/>
  <c r="T661" i="1"/>
  <c r="W661" i="1" s="1"/>
  <c r="T662" i="1"/>
  <c r="W662" i="1" s="1"/>
  <c r="T663" i="1"/>
  <c r="W663" i="1" s="1"/>
  <c r="T664" i="1"/>
  <c r="W664" i="1" s="1"/>
  <c r="T665" i="1"/>
  <c r="W665" i="1" s="1"/>
  <c r="T666" i="1"/>
  <c r="W666" i="1" s="1"/>
  <c r="T667" i="1"/>
  <c r="W667" i="1" s="1"/>
  <c r="T668" i="1"/>
  <c r="W668" i="1" s="1"/>
  <c r="T669" i="1"/>
  <c r="W669" i="1" s="1"/>
  <c r="T670" i="1"/>
  <c r="W670" i="1" s="1"/>
  <c r="T671" i="1"/>
  <c r="W671" i="1" s="1"/>
  <c r="T672" i="1"/>
  <c r="W672" i="1" s="1"/>
  <c r="T673" i="1"/>
  <c r="W673" i="1" s="1"/>
  <c r="T674" i="1"/>
  <c r="W674" i="1" s="1"/>
  <c r="T675" i="1"/>
  <c r="W675" i="1" s="1"/>
  <c r="T676" i="1"/>
  <c r="W676" i="1" s="1"/>
  <c r="T677" i="1"/>
  <c r="W677" i="1" s="1"/>
  <c r="T678" i="1"/>
  <c r="W678" i="1" s="1"/>
  <c r="T679" i="1"/>
  <c r="W679" i="1" s="1"/>
  <c r="T680" i="1"/>
  <c r="W680" i="1" s="1"/>
  <c r="T681" i="1"/>
  <c r="W681" i="1" s="1"/>
  <c r="T682" i="1"/>
  <c r="W682" i="1" s="1"/>
  <c r="T683" i="1"/>
  <c r="W683" i="1" s="1"/>
  <c r="T684" i="1"/>
  <c r="W684" i="1" s="1"/>
  <c r="T685" i="1"/>
  <c r="W685" i="1" s="1"/>
  <c r="T686" i="1"/>
  <c r="W686" i="1" s="1"/>
  <c r="T687" i="1"/>
  <c r="W687" i="1" s="1"/>
  <c r="T688" i="1"/>
  <c r="W688" i="1" s="1"/>
  <c r="T689" i="1"/>
  <c r="W689" i="1" s="1"/>
  <c r="T690" i="1"/>
  <c r="W690" i="1" s="1"/>
  <c r="T691" i="1"/>
  <c r="W691" i="1" s="1"/>
  <c r="T692" i="1"/>
  <c r="W692" i="1" s="1"/>
  <c r="T693" i="1"/>
  <c r="W693" i="1" s="1"/>
  <c r="T694" i="1"/>
  <c r="W694" i="1" s="1"/>
  <c r="T695" i="1"/>
  <c r="W695" i="1" s="1"/>
  <c r="T696" i="1"/>
  <c r="W696" i="1" s="1"/>
  <c r="T697" i="1"/>
  <c r="W697" i="1" s="1"/>
  <c r="T698" i="1"/>
  <c r="W698" i="1" s="1"/>
  <c r="T699" i="1"/>
  <c r="W699" i="1" s="1"/>
  <c r="T700" i="1"/>
  <c r="W700" i="1" s="1"/>
  <c r="T701" i="1"/>
  <c r="W701" i="1" s="1"/>
  <c r="T702" i="1"/>
  <c r="W702" i="1" s="1"/>
  <c r="T703" i="1"/>
  <c r="W703" i="1" s="1"/>
  <c r="T704" i="1"/>
  <c r="W704" i="1" s="1"/>
  <c r="T705" i="1"/>
  <c r="W705" i="1" s="1"/>
  <c r="T706" i="1"/>
  <c r="W706" i="1" s="1"/>
  <c r="T707" i="1"/>
  <c r="W707" i="1" s="1"/>
  <c r="T708" i="1"/>
  <c r="W708" i="1" s="1"/>
  <c r="T709" i="1"/>
  <c r="W709" i="1" s="1"/>
  <c r="T710" i="1"/>
  <c r="W710" i="1" s="1"/>
  <c r="T711" i="1"/>
  <c r="W711" i="1" s="1"/>
  <c r="T712" i="1"/>
  <c r="W712" i="1" s="1"/>
  <c r="T713" i="1"/>
  <c r="W713" i="1" s="1"/>
  <c r="T714" i="1"/>
  <c r="W714" i="1" s="1"/>
  <c r="T715" i="1"/>
  <c r="W715" i="1" s="1"/>
  <c r="T716" i="1"/>
  <c r="W716" i="1" s="1"/>
  <c r="T717" i="1"/>
  <c r="W717" i="1" s="1"/>
  <c r="T718" i="1"/>
  <c r="W718" i="1" s="1"/>
  <c r="T719" i="1"/>
  <c r="W719" i="1" s="1"/>
  <c r="T720" i="1"/>
  <c r="W720" i="1" s="1"/>
  <c r="T721" i="1"/>
  <c r="W721" i="1" s="1"/>
  <c r="T722" i="1"/>
  <c r="W722" i="1" s="1"/>
  <c r="T723" i="1"/>
  <c r="W723" i="1" s="1"/>
  <c r="T724" i="1"/>
  <c r="W724" i="1" s="1"/>
  <c r="T725" i="1"/>
  <c r="W725" i="1" s="1"/>
  <c r="T726" i="1"/>
  <c r="W726" i="1" s="1"/>
  <c r="T727" i="1"/>
  <c r="W727" i="1" s="1"/>
  <c r="T728" i="1"/>
  <c r="W728" i="1" s="1"/>
  <c r="S232" i="1"/>
  <c r="S233" i="1"/>
  <c r="S242" i="1"/>
  <c r="S413" i="1"/>
  <c r="S497" i="1"/>
  <c r="S533" i="1"/>
  <c r="S539" i="1"/>
  <c r="R2" i="1"/>
  <c r="S2" i="1" s="1"/>
  <c r="R3" i="1"/>
  <c r="S3" i="1" s="1"/>
  <c r="R4" i="1"/>
  <c r="S4" i="1" s="1"/>
  <c r="R5" i="1"/>
  <c r="R6" i="1"/>
  <c r="S6" i="1" s="1"/>
  <c r="R7" i="1"/>
  <c r="S7" i="1" s="1"/>
  <c r="R8" i="1"/>
  <c r="S8" i="1" s="1"/>
  <c r="R9" i="1"/>
  <c r="S9" i="1" s="1"/>
  <c r="R10" i="1"/>
  <c r="S10" i="1" s="1"/>
  <c r="R11" i="1"/>
  <c r="S11" i="1" s="1"/>
  <c r="R12" i="1"/>
  <c r="S12" i="1" s="1"/>
  <c r="R13" i="1"/>
  <c r="S13" i="1" s="1"/>
  <c r="R14" i="1"/>
  <c r="S14" i="1" s="1"/>
  <c r="R15" i="1"/>
  <c r="S15" i="1" s="1"/>
  <c r="R16" i="1"/>
  <c r="S16" i="1" s="1"/>
  <c r="R17" i="1"/>
  <c r="S17" i="1" s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25" i="1"/>
  <c r="S25" i="1" s="1"/>
  <c r="R26" i="1"/>
  <c r="S26" i="1" s="1"/>
  <c r="R27" i="1"/>
  <c r="S27" i="1" s="1"/>
  <c r="R28" i="1"/>
  <c r="S28" i="1" s="1"/>
  <c r="R29" i="1"/>
  <c r="S29" i="1" s="1"/>
  <c r="R30" i="1"/>
  <c r="S30" i="1" s="1"/>
  <c r="R31" i="1"/>
  <c r="S31" i="1" s="1"/>
  <c r="R32" i="1"/>
  <c r="S32" i="1" s="1"/>
  <c r="R33" i="1"/>
  <c r="S33" i="1" s="1"/>
  <c r="R34" i="1"/>
  <c r="S34" i="1" s="1"/>
  <c r="R35" i="1"/>
  <c r="S35" i="1" s="1"/>
  <c r="R36" i="1"/>
  <c r="S36" i="1" s="1"/>
  <c r="R37" i="1"/>
  <c r="S37" i="1" s="1"/>
  <c r="R38" i="1"/>
  <c r="S38" i="1" s="1"/>
  <c r="R39" i="1"/>
  <c r="S39" i="1" s="1"/>
  <c r="R40" i="1"/>
  <c r="S40" i="1" s="1"/>
  <c r="R41" i="1"/>
  <c r="S41" i="1" s="1"/>
  <c r="R42" i="1"/>
  <c r="S42" i="1" s="1"/>
  <c r="R43" i="1"/>
  <c r="S43" i="1" s="1"/>
  <c r="R44" i="1"/>
  <c r="S44" i="1" s="1"/>
  <c r="R45" i="1"/>
  <c r="S45" i="1" s="1"/>
  <c r="R46" i="1"/>
  <c r="S46" i="1" s="1"/>
  <c r="R47" i="1"/>
  <c r="S47" i="1" s="1"/>
  <c r="R48" i="1"/>
  <c r="S48" i="1" s="1"/>
  <c r="R49" i="1"/>
  <c r="S49" i="1" s="1"/>
  <c r="R50" i="1"/>
  <c r="S50" i="1" s="1"/>
  <c r="R51" i="1"/>
  <c r="S51" i="1" s="1"/>
  <c r="R52" i="1"/>
  <c r="S52" i="1" s="1"/>
  <c r="R53" i="1"/>
  <c r="S53" i="1" s="1"/>
  <c r="R54" i="1"/>
  <c r="S54" i="1" s="1"/>
  <c r="R55" i="1"/>
  <c r="S55" i="1" s="1"/>
  <c r="R56" i="1"/>
  <c r="S56" i="1" s="1"/>
  <c r="R57" i="1"/>
  <c r="S57" i="1" s="1"/>
  <c r="R58" i="1"/>
  <c r="S58" i="1" s="1"/>
  <c r="R59" i="1"/>
  <c r="S59" i="1" s="1"/>
  <c r="R60" i="1"/>
  <c r="S60" i="1" s="1"/>
  <c r="R61" i="1"/>
  <c r="S61" i="1" s="1"/>
  <c r="R62" i="1"/>
  <c r="S62" i="1" s="1"/>
  <c r="R63" i="1"/>
  <c r="S63" i="1" s="1"/>
  <c r="R64" i="1"/>
  <c r="S64" i="1" s="1"/>
  <c r="R65" i="1"/>
  <c r="S65" i="1" s="1"/>
  <c r="R66" i="1"/>
  <c r="S66" i="1" s="1"/>
  <c r="R67" i="1"/>
  <c r="S67" i="1" s="1"/>
  <c r="R68" i="1"/>
  <c r="S68" i="1" s="1"/>
  <c r="R69" i="1"/>
  <c r="S69" i="1" s="1"/>
  <c r="R70" i="1"/>
  <c r="S70" i="1" s="1"/>
  <c r="R71" i="1"/>
  <c r="S71" i="1" s="1"/>
  <c r="R72" i="1"/>
  <c r="S72" i="1" s="1"/>
  <c r="R73" i="1"/>
  <c r="S73" i="1" s="1"/>
  <c r="R74" i="1"/>
  <c r="S74" i="1" s="1"/>
  <c r="R75" i="1"/>
  <c r="S75" i="1" s="1"/>
  <c r="R76" i="1"/>
  <c r="S76" i="1" s="1"/>
  <c r="R77" i="1"/>
  <c r="S77" i="1" s="1"/>
  <c r="R78" i="1"/>
  <c r="S78" i="1" s="1"/>
  <c r="R79" i="1"/>
  <c r="S79" i="1" s="1"/>
  <c r="R80" i="1"/>
  <c r="S80" i="1" s="1"/>
  <c r="R81" i="1"/>
  <c r="S81" i="1" s="1"/>
  <c r="R82" i="1"/>
  <c r="S82" i="1" s="1"/>
  <c r="R83" i="1"/>
  <c r="S83" i="1" s="1"/>
  <c r="R84" i="1"/>
  <c r="S84" i="1" s="1"/>
  <c r="R85" i="1"/>
  <c r="S85" i="1" s="1"/>
  <c r="R86" i="1"/>
  <c r="S86" i="1" s="1"/>
  <c r="R87" i="1"/>
  <c r="S87" i="1" s="1"/>
  <c r="R88" i="1"/>
  <c r="S88" i="1" s="1"/>
  <c r="R89" i="1"/>
  <c r="S89" i="1" s="1"/>
  <c r="R90" i="1"/>
  <c r="S90" i="1" s="1"/>
  <c r="R91" i="1"/>
  <c r="S91" i="1" s="1"/>
  <c r="R92" i="1"/>
  <c r="S92" i="1" s="1"/>
  <c r="R93" i="1"/>
  <c r="S93" i="1" s="1"/>
  <c r="R94" i="1"/>
  <c r="S94" i="1" s="1"/>
  <c r="R95" i="1"/>
  <c r="S95" i="1" s="1"/>
  <c r="R96" i="1"/>
  <c r="S96" i="1" s="1"/>
  <c r="R97" i="1"/>
  <c r="S97" i="1" s="1"/>
  <c r="R98" i="1"/>
  <c r="S98" i="1" s="1"/>
  <c r="R99" i="1"/>
  <c r="S99" i="1" s="1"/>
  <c r="R100" i="1"/>
  <c r="S100" i="1" s="1"/>
  <c r="R101" i="1"/>
  <c r="S101" i="1" s="1"/>
  <c r="R102" i="1"/>
  <c r="S102" i="1" s="1"/>
  <c r="R103" i="1"/>
  <c r="S103" i="1" s="1"/>
  <c r="R104" i="1"/>
  <c r="S104" i="1" s="1"/>
  <c r="R105" i="1"/>
  <c r="S105" i="1" s="1"/>
  <c r="R106" i="1"/>
  <c r="S106" i="1" s="1"/>
  <c r="R107" i="1"/>
  <c r="S107" i="1" s="1"/>
  <c r="R108" i="1"/>
  <c r="S108" i="1" s="1"/>
  <c r="R109" i="1"/>
  <c r="S109" i="1" s="1"/>
  <c r="R110" i="1"/>
  <c r="S110" i="1" s="1"/>
  <c r="R111" i="1"/>
  <c r="S111" i="1" s="1"/>
  <c r="R112" i="1"/>
  <c r="S112" i="1" s="1"/>
  <c r="R113" i="1"/>
  <c r="S113" i="1" s="1"/>
  <c r="R114" i="1"/>
  <c r="S114" i="1" s="1"/>
  <c r="R115" i="1"/>
  <c r="S115" i="1" s="1"/>
  <c r="R116" i="1"/>
  <c r="S116" i="1" s="1"/>
  <c r="R117" i="1"/>
  <c r="S117" i="1" s="1"/>
  <c r="R118" i="1"/>
  <c r="S118" i="1" s="1"/>
  <c r="R119" i="1"/>
  <c r="S119" i="1" s="1"/>
  <c r="R120" i="1"/>
  <c r="S120" i="1" s="1"/>
  <c r="R121" i="1"/>
  <c r="S121" i="1" s="1"/>
  <c r="R122" i="1"/>
  <c r="S122" i="1" s="1"/>
  <c r="R123" i="1"/>
  <c r="S123" i="1" s="1"/>
  <c r="R124" i="1"/>
  <c r="S124" i="1" s="1"/>
  <c r="R125" i="1"/>
  <c r="S125" i="1" s="1"/>
  <c r="R126" i="1"/>
  <c r="S126" i="1" s="1"/>
  <c r="R127" i="1"/>
  <c r="S127" i="1" s="1"/>
  <c r="R128" i="1"/>
  <c r="S128" i="1" s="1"/>
  <c r="R129" i="1"/>
  <c r="S129" i="1" s="1"/>
  <c r="R130" i="1"/>
  <c r="S130" i="1" s="1"/>
  <c r="R131" i="1"/>
  <c r="S131" i="1" s="1"/>
  <c r="R132" i="1"/>
  <c r="S132" i="1" s="1"/>
  <c r="R133" i="1"/>
  <c r="S133" i="1" s="1"/>
  <c r="R134" i="1"/>
  <c r="S134" i="1" s="1"/>
  <c r="R135" i="1"/>
  <c r="S135" i="1" s="1"/>
  <c r="R136" i="1"/>
  <c r="S136" i="1" s="1"/>
  <c r="R137" i="1"/>
  <c r="S137" i="1" s="1"/>
  <c r="R138" i="1"/>
  <c r="S138" i="1" s="1"/>
  <c r="R139" i="1"/>
  <c r="S139" i="1" s="1"/>
  <c r="R140" i="1"/>
  <c r="S140" i="1" s="1"/>
  <c r="R141" i="1"/>
  <c r="S141" i="1" s="1"/>
  <c r="R142" i="1"/>
  <c r="S142" i="1" s="1"/>
  <c r="R143" i="1"/>
  <c r="S143" i="1" s="1"/>
  <c r="R144" i="1"/>
  <c r="S144" i="1" s="1"/>
  <c r="R145" i="1"/>
  <c r="S145" i="1" s="1"/>
  <c r="R146" i="1"/>
  <c r="S146" i="1" s="1"/>
  <c r="R147" i="1"/>
  <c r="S147" i="1" s="1"/>
  <c r="R148" i="1"/>
  <c r="S148" i="1" s="1"/>
  <c r="R149" i="1"/>
  <c r="S149" i="1" s="1"/>
  <c r="R150" i="1"/>
  <c r="S150" i="1" s="1"/>
  <c r="R151" i="1"/>
  <c r="S151" i="1" s="1"/>
  <c r="R152" i="1"/>
  <c r="S152" i="1" s="1"/>
  <c r="R153" i="1"/>
  <c r="S153" i="1" s="1"/>
  <c r="R154" i="1"/>
  <c r="S154" i="1" s="1"/>
  <c r="R155" i="1"/>
  <c r="S155" i="1" s="1"/>
  <c r="R156" i="1"/>
  <c r="S156" i="1" s="1"/>
  <c r="R157" i="1"/>
  <c r="S157" i="1" s="1"/>
  <c r="R158" i="1"/>
  <c r="S158" i="1" s="1"/>
  <c r="R159" i="1"/>
  <c r="S159" i="1" s="1"/>
  <c r="R160" i="1"/>
  <c r="S160" i="1" s="1"/>
  <c r="R161" i="1"/>
  <c r="S161" i="1" s="1"/>
  <c r="R162" i="1"/>
  <c r="S162" i="1" s="1"/>
  <c r="R163" i="1"/>
  <c r="S163" i="1" s="1"/>
  <c r="R164" i="1"/>
  <c r="S164" i="1" s="1"/>
  <c r="R165" i="1"/>
  <c r="S165" i="1" s="1"/>
  <c r="R166" i="1"/>
  <c r="S166" i="1" s="1"/>
  <c r="R167" i="1"/>
  <c r="S167" i="1" s="1"/>
  <c r="R168" i="1"/>
  <c r="S168" i="1" s="1"/>
  <c r="R169" i="1"/>
  <c r="S169" i="1" s="1"/>
  <c r="R170" i="1"/>
  <c r="S170" i="1" s="1"/>
  <c r="R171" i="1"/>
  <c r="S171" i="1" s="1"/>
  <c r="R172" i="1"/>
  <c r="S172" i="1" s="1"/>
  <c r="R173" i="1"/>
  <c r="S173" i="1" s="1"/>
  <c r="R174" i="1"/>
  <c r="S174" i="1" s="1"/>
  <c r="R175" i="1"/>
  <c r="S175" i="1" s="1"/>
  <c r="R176" i="1"/>
  <c r="S176" i="1" s="1"/>
  <c r="R177" i="1"/>
  <c r="S177" i="1" s="1"/>
  <c r="R178" i="1"/>
  <c r="S178" i="1" s="1"/>
  <c r="R179" i="1"/>
  <c r="S179" i="1" s="1"/>
  <c r="R180" i="1"/>
  <c r="S180" i="1" s="1"/>
  <c r="R181" i="1"/>
  <c r="S181" i="1" s="1"/>
  <c r="R182" i="1"/>
  <c r="S182" i="1" s="1"/>
  <c r="R183" i="1"/>
  <c r="S183" i="1" s="1"/>
  <c r="R184" i="1"/>
  <c r="S184" i="1" s="1"/>
  <c r="R185" i="1"/>
  <c r="S185" i="1" s="1"/>
  <c r="R186" i="1"/>
  <c r="S186" i="1" s="1"/>
  <c r="R187" i="1"/>
  <c r="S187" i="1" s="1"/>
  <c r="R188" i="1"/>
  <c r="S188" i="1" s="1"/>
  <c r="R189" i="1"/>
  <c r="S189" i="1" s="1"/>
  <c r="R190" i="1"/>
  <c r="S190" i="1" s="1"/>
  <c r="R191" i="1"/>
  <c r="S191" i="1" s="1"/>
  <c r="R192" i="1"/>
  <c r="S192" i="1" s="1"/>
  <c r="R193" i="1"/>
  <c r="S193" i="1" s="1"/>
  <c r="R194" i="1"/>
  <c r="S194" i="1" s="1"/>
  <c r="R195" i="1"/>
  <c r="S195" i="1" s="1"/>
  <c r="R196" i="1"/>
  <c r="S196" i="1" s="1"/>
  <c r="R197" i="1"/>
  <c r="S197" i="1" s="1"/>
  <c r="R198" i="1"/>
  <c r="S198" i="1" s="1"/>
  <c r="R199" i="1"/>
  <c r="S199" i="1" s="1"/>
  <c r="R200" i="1"/>
  <c r="S200" i="1" s="1"/>
  <c r="R201" i="1"/>
  <c r="S201" i="1" s="1"/>
  <c r="R202" i="1"/>
  <c r="S202" i="1" s="1"/>
  <c r="R203" i="1"/>
  <c r="S203" i="1" s="1"/>
  <c r="R204" i="1"/>
  <c r="S204" i="1" s="1"/>
  <c r="R205" i="1"/>
  <c r="S205" i="1" s="1"/>
  <c r="R206" i="1"/>
  <c r="S206" i="1" s="1"/>
  <c r="R207" i="1"/>
  <c r="S207" i="1" s="1"/>
  <c r="R208" i="1"/>
  <c r="S208" i="1" s="1"/>
  <c r="R209" i="1"/>
  <c r="S209" i="1" s="1"/>
  <c r="R210" i="1"/>
  <c r="S210" i="1" s="1"/>
  <c r="R211" i="1"/>
  <c r="S211" i="1" s="1"/>
  <c r="R212" i="1"/>
  <c r="S212" i="1" s="1"/>
  <c r="R213" i="1"/>
  <c r="S213" i="1" s="1"/>
  <c r="R214" i="1"/>
  <c r="S214" i="1" s="1"/>
  <c r="R215" i="1"/>
  <c r="S215" i="1" s="1"/>
  <c r="R216" i="1"/>
  <c r="S216" i="1" s="1"/>
  <c r="R217" i="1"/>
  <c r="S217" i="1" s="1"/>
  <c r="R218" i="1"/>
  <c r="S218" i="1" s="1"/>
  <c r="R219" i="1"/>
  <c r="S219" i="1" s="1"/>
  <c r="R220" i="1"/>
  <c r="S220" i="1" s="1"/>
  <c r="R221" i="1"/>
  <c r="S221" i="1" s="1"/>
  <c r="R222" i="1"/>
  <c r="S222" i="1" s="1"/>
  <c r="R223" i="1"/>
  <c r="S223" i="1" s="1"/>
  <c r="R224" i="1"/>
  <c r="S224" i="1" s="1"/>
  <c r="R225" i="1"/>
  <c r="S225" i="1" s="1"/>
  <c r="R226" i="1"/>
  <c r="S226" i="1" s="1"/>
  <c r="R227" i="1"/>
  <c r="S227" i="1" s="1"/>
  <c r="R228" i="1"/>
  <c r="S228" i="1" s="1"/>
  <c r="R229" i="1"/>
  <c r="S229" i="1" s="1"/>
  <c r="R230" i="1"/>
  <c r="S230" i="1" s="1"/>
  <c r="R231" i="1"/>
  <c r="S231" i="1" s="1"/>
  <c r="R232" i="1"/>
  <c r="R233" i="1"/>
  <c r="R234" i="1"/>
  <c r="S234" i="1" s="1"/>
  <c r="R235" i="1"/>
  <c r="S235" i="1" s="1"/>
  <c r="R236" i="1"/>
  <c r="S236" i="1" s="1"/>
  <c r="R237" i="1"/>
  <c r="S237" i="1" s="1"/>
  <c r="R238" i="1"/>
  <c r="S238" i="1" s="1"/>
  <c r="R239" i="1"/>
  <c r="S239" i="1" s="1"/>
  <c r="R240" i="1"/>
  <c r="S240" i="1" s="1"/>
  <c r="R241" i="1"/>
  <c r="S241" i="1" s="1"/>
  <c r="R242" i="1"/>
  <c r="R243" i="1"/>
  <c r="S243" i="1" s="1"/>
  <c r="R244" i="1"/>
  <c r="S244" i="1" s="1"/>
  <c r="R245" i="1"/>
  <c r="S245" i="1" s="1"/>
  <c r="R246" i="1"/>
  <c r="S246" i="1" s="1"/>
  <c r="R247" i="1"/>
  <c r="S247" i="1" s="1"/>
  <c r="R248" i="1"/>
  <c r="S248" i="1" s="1"/>
  <c r="R249" i="1"/>
  <c r="S249" i="1" s="1"/>
  <c r="R250" i="1"/>
  <c r="S250" i="1" s="1"/>
  <c r="R251" i="1"/>
  <c r="S251" i="1" s="1"/>
  <c r="R252" i="1"/>
  <c r="S252" i="1" s="1"/>
  <c r="R253" i="1"/>
  <c r="S253" i="1" s="1"/>
  <c r="R254" i="1"/>
  <c r="S254" i="1" s="1"/>
  <c r="R255" i="1"/>
  <c r="S255" i="1" s="1"/>
  <c r="R256" i="1"/>
  <c r="S256" i="1" s="1"/>
  <c r="R257" i="1"/>
  <c r="S257" i="1" s="1"/>
  <c r="R258" i="1"/>
  <c r="S258" i="1" s="1"/>
  <c r="R259" i="1"/>
  <c r="S259" i="1" s="1"/>
  <c r="R260" i="1"/>
  <c r="S260" i="1" s="1"/>
  <c r="R261" i="1"/>
  <c r="S261" i="1" s="1"/>
  <c r="R262" i="1"/>
  <c r="S262" i="1" s="1"/>
  <c r="R263" i="1"/>
  <c r="S263" i="1" s="1"/>
  <c r="R264" i="1"/>
  <c r="S264" i="1" s="1"/>
  <c r="R265" i="1"/>
  <c r="S265" i="1" s="1"/>
  <c r="R266" i="1"/>
  <c r="S266" i="1" s="1"/>
  <c r="R267" i="1"/>
  <c r="S267" i="1" s="1"/>
  <c r="R268" i="1"/>
  <c r="S268" i="1" s="1"/>
  <c r="R269" i="1"/>
  <c r="S269" i="1" s="1"/>
  <c r="R270" i="1"/>
  <c r="S270" i="1" s="1"/>
  <c r="R271" i="1"/>
  <c r="S271" i="1" s="1"/>
  <c r="R272" i="1"/>
  <c r="S272" i="1" s="1"/>
  <c r="R273" i="1"/>
  <c r="S273" i="1" s="1"/>
  <c r="R274" i="1"/>
  <c r="S274" i="1" s="1"/>
  <c r="R275" i="1"/>
  <c r="S275" i="1" s="1"/>
  <c r="R276" i="1"/>
  <c r="S276" i="1" s="1"/>
  <c r="R277" i="1"/>
  <c r="S277" i="1" s="1"/>
  <c r="R278" i="1"/>
  <c r="S278" i="1" s="1"/>
  <c r="R279" i="1"/>
  <c r="S279" i="1" s="1"/>
  <c r="R280" i="1"/>
  <c r="S280" i="1" s="1"/>
  <c r="R281" i="1"/>
  <c r="S281" i="1" s="1"/>
  <c r="R282" i="1"/>
  <c r="S282" i="1" s="1"/>
  <c r="R283" i="1"/>
  <c r="S283" i="1" s="1"/>
  <c r="R284" i="1"/>
  <c r="S284" i="1" s="1"/>
  <c r="R285" i="1"/>
  <c r="S285" i="1" s="1"/>
  <c r="R286" i="1"/>
  <c r="S286" i="1" s="1"/>
  <c r="R287" i="1"/>
  <c r="S287" i="1" s="1"/>
  <c r="R288" i="1"/>
  <c r="S288" i="1" s="1"/>
  <c r="R289" i="1"/>
  <c r="S289" i="1" s="1"/>
  <c r="R290" i="1"/>
  <c r="S290" i="1" s="1"/>
  <c r="R291" i="1"/>
  <c r="S291" i="1" s="1"/>
  <c r="R292" i="1"/>
  <c r="S292" i="1" s="1"/>
  <c r="R293" i="1"/>
  <c r="S293" i="1" s="1"/>
  <c r="R294" i="1"/>
  <c r="S294" i="1" s="1"/>
  <c r="R295" i="1"/>
  <c r="S295" i="1" s="1"/>
  <c r="R296" i="1"/>
  <c r="S296" i="1" s="1"/>
  <c r="R297" i="1"/>
  <c r="S297" i="1" s="1"/>
  <c r="R298" i="1"/>
  <c r="S298" i="1" s="1"/>
  <c r="R299" i="1"/>
  <c r="S299" i="1" s="1"/>
  <c r="R300" i="1"/>
  <c r="S300" i="1" s="1"/>
  <c r="R301" i="1"/>
  <c r="S301" i="1" s="1"/>
  <c r="R302" i="1"/>
  <c r="S302" i="1" s="1"/>
  <c r="R303" i="1"/>
  <c r="S303" i="1" s="1"/>
  <c r="R304" i="1"/>
  <c r="S304" i="1" s="1"/>
  <c r="R305" i="1"/>
  <c r="S305" i="1" s="1"/>
  <c r="R306" i="1"/>
  <c r="S306" i="1" s="1"/>
  <c r="R307" i="1"/>
  <c r="S307" i="1" s="1"/>
  <c r="R308" i="1"/>
  <c r="S308" i="1" s="1"/>
  <c r="R309" i="1"/>
  <c r="S309" i="1" s="1"/>
  <c r="R310" i="1"/>
  <c r="S310" i="1" s="1"/>
  <c r="R311" i="1"/>
  <c r="S311" i="1" s="1"/>
  <c r="R312" i="1"/>
  <c r="S312" i="1" s="1"/>
  <c r="R313" i="1"/>
  <c r="S313" i="1" s="1"/>
  <c r="R314" i="1"/>
  <c r="S314" i="1" s="1"/>
  <c r="R315" i="1"/>
  <c r="S315" i="1" s="1"/>
  <c r="R316" i="1"/>
  <c r="S316" i="1" s="1"/>
  <c r="R317" i="1"/>
  <c r="S317" i="1" s="1"/>
  <c r="R318" i="1"/>
  <c r="S318" i="1" s="1"/>
  <c r="R319" i="1"/>
  <c r="S319" i="1" s="1"/>
  <c r="R320" i="1"/>
  <c r="S320" i="1" s="1"/>
  <c r="R321" i="1"/>
  <c r="S321" i="1" s="1"/>
  <c r="R322" i="1"/>
  <c r="S322" i="1" s="1"/>
  <c r="R323" i="1"/>
  <c r="S323" i="1" s="1"/>
  <c r="R324" i="1"/>
  <c r="S324" i="1" s="1"/>
  <c r="R325" i="1"/>
  <c r="S325" i="1" s="1"/>
  <c r="R326" i="1"/>
  <c r="S326" i="1" s="1"/>
  <c r="R327" i="1"/>
  <c r="S327" i="1" s="1"/>
  <c r="R328" i="1"/>
  <c r="S328" i="1" s="1"/>
  <c r="R329" i="1"/>
  <c r="S329" i="1" s="1"/>
  <c r="R330" i="1"/>
  <c r="S330" i="1" s="1"/>
  <c r="R331" i="1"/>
  <c r="S331" i="1" s="1"/>
  <c r="R332" i="1"/>
  <c r="S332" i="1" s="1"/>
  <c r="R333" i="1"/>
  <c r="S333" i="1" s="1"/>
  <c r="R334" i="1"/>
  <c r="S334" i="1" s="1"/>
  <c r="R335" i="1"/>
  <c r="S335" i="1" s="1"/>
  <c r="R336" i="1"/>
  <c r="S336" i="1" s="1"/>
  <c r="R337" i="1"/>
  <c r="S337" i="1" s="1"/>
  <c r="R338" i="1"/>
  <c r="S338" i="1" s="1"/>
  <c r="R339" i="1"/>
  <c r="S339" i="1" s="1"/>
  <c r="R340" i="1"/>
  <c r="S340" i="1" s="1"/>
  <c r="R341" i="1"/>
  <c r="S341" i="1" s="1"/>
  <c r="R342" i="1"/>
  <c r="S342" i="1" s="1"/>
  <c r="R343" i="1"/>
  <c r="S343" i="1" s="1"/>
  <c r="R344" i="1"/>
  <c r="S344" i="1" s="1"/>
  <c r="R345" i="1"/>
  <c r="S345" i="1" s="1"/>
  <c r="R346" i="1"/>
  <c r="S346" i="1" s="1"/>
  <c r="R347" i="1"/>
  <c r="S347" i="1" s="1"/>
  <c r="R348" i="1"/>
  <c r="S348" i="1" s="1"/>
  <c r="R349" i="1"/>
  <c r="S349" i="1" s="1"/>
  <c r="R350" i="1"/>
  <c r="S350" i="1" s="1"/>
  <c r="R351" i="1"/>
  <c r="S351" i="1" s="1"/>
  <c r="R352" i="1"/>
  <c r="S352" i="1" s="1"/>
  <c r="R353" i="1"/>
  <c r="S353" i="1" s="1"/>
  <c r="R354" i="1"/>
  <c r="S354" i="1" s="1"/>
  <c r="R355" i="1"/>
  <c r="S355" i="1" s="1"/>
  <c r="R356" i="1"/>
  <c r="S356" i="1" s="1"/>
  <c r="R357" i="1"/>
  <c r="S357" i="1" s="1"/>
  <c r="R358" i="1"/>
  <c r="S358" i="1" s="1"/>
  <c r="R359" i="1"/>
  <c r="S359" i="1" s="1"/>
  <c r="R360" i="1"/>
  <c r="S360" i="1" s="1"/>
  <c r="R361" i="1"/>
  <c r="S361" i="1" s="1"/>
  <c r="R362" i="1"/>
  <c r="S362" i="1" s="1"/>
  <c r="R363" i="1"/>
  <c r="S363" i="1" s="1"/>
  <c r="R364" i="1"/>
  <c r="S364" i="1" s="1"/>
  <c r="R365" i="1"/>
  <c r="S365" i="1" s="1"/>
  <c r="R366" i="1"/>
  <c r="S366" i="1" s="1"/>
  <c r="R367" i="1"/>
  <c r="S367" i="1" s="1"/>
  <c r="R368" i="1"/>
  <c r="S368" i="1" s="1"/>
  <c r="R369" i="1"/>
  <c r="S369" i="1" s="1"/>
  <c r="R370" i="1"/>
  <c r="S370" i="1" s="1"/>
  <c r="R371" i="1"/>
  <c r="S371" i="1" s="1"/>
  <c r="R372" i="1"/>
  <c r="S372" i="1" s="1"/>
  <c r="R373" i="1"/>
  <c r="S373" i="1" s="1"/>
  <c r="R374" i="1"/>
  <c r="S374" i="1" s="1"/>
  <c r="R375" i="1"/>
  <c r="S375" i="1" s="1"/>
  <c r="R376" i="1"/>
  <c r="S376" i="1" s="1"/>
  <c r="R377" i="1"/>
  <c r="S377" i="1" s="1"/>
  <c r="R378" i="1"/>
  <c r="S378" i="1" s="1"/>
  <c r="R379" i="1"/>
  <c r="S379" i="1" s="1"/>
  <c r="R380" i="1"/>
  <c r="S380" i="1" s="1"/>
  <c r="R381" i="1"/>
  <c r="S381" i="1" s="1"/>
  <c r="R382" i="1"/>
  <c r="S382" i="1" s="1"/>
  <c r="R383" i="1"/>
  <c r="S383" i="1" s="1"/>
  <c r="R384" i="1"/>
  <c r="S384" i="1" s="1"/>
  <c r="R385" i="1"/>
  <c r="S385" i="1" s="1"/>
  <c r="R386" i="1"/>
  <c r="S386" i="1" s="1"/>
  <c r="R387" i="1"/>
  <c r="S387" i="1" s="1"/>
  <c r="R388" i="1"/>
  <c r="S388" i="1" s="1"/>
  <c r="R389" i="1"/>
  <c r="S389" i="1" s="1"/>
  <c r="R390" i="1"/>
  <c r="S390" i="1" s="1"/>
  <c r="R391" i="1"/>
  <c r="S391" i="1" s="1"/>
  <c r="R392" i="1"/>
  <c r="S392" i="1" s="1"/>
  <c r="R393" i="1"/>
  <c r="S393" i="1" s="1"/>
  <c r="R394" i="1"/>
  <c r="S394" i="1" s="1"/>
  <c r="R395" i="1"/>
  <c r="S395" i="1" s="1"/>
  <c r="R396" i="1"/>
  <c r="S396" i="1" s="1"/>
  <c r="R397" i="1"/>
  <c r="S397" i="1" s="1"/>
  <c r="R398" i="1"/>
  <c r="S398" i="1" s="1"/>
  <c r="R399" i="1"/>
  <c r="S399" i="1" s="1"/>
  <c r="R400" i="1"/>
  <c r="S400" i="1" s="1"/>
  <c r="R401" i="1"/>
  <c r="S401" i="1" s="1"/>
  <c r="R402" i="1"/>
  <c r="S402" i="1" s="1"/>
  <c r="R403" i="1"/>
  <c r="S403" i="1" s="1"/>
  <c r="R404" i="1"/>
  <c r="S404" i="1" s="1"/>
  <c r="R405" i="1"/>
  <c r="S405" i="1" s="1"/>
  <c r="R406" i="1"/>
  <c r="S406" i="1" s="1"/>
  <c r="R407" i="1"/>
  <c r="S407" i="1" s="1"/>
  <c r="R408" i="1"/>
  <c r="S408" i="1" s="1"/>
  <c r="R409" i="1"/>
  <c r="S409" i="1" s="1"/>
  <c r="R410" i="1"/>
  <c r="S410" i="1" s="1"/>
  <c r="R411" i="1"/>
  <c r="S411" i="1" s="1"/>
  <c r="R412" i="1"/>
  <c r="S412" i="1" s="1"/>
  <c r="R413" i="1"/>
  <c r="R414" i="1"/>
  <c r="S414" i="1" s="1"/>
  <c r="R415" i="1"/>
  <c r="S415" i="1" s="1"/>
  <c r="R416" i="1"/>
  <c r="S416" i="1" s="1"/>
  <c r="R417" i="1"/>
  <c r="S417" i="1" s="1"/>
  <c r="R418" i="1"/>
  <c r="S418" i="1" s="1"/>
  <c r="R419" i="1"/>
  <c r="S419" i="1" s="1"/>
  <c r="R420" i="1"/>
  <c r="S420" i="1" s="1"/>
  <c r="R421" i="1"/>
  <c r="S421" i="1" s="1"/>
  <c r="R422" i="1"/>
  <c r="S422" i="1" s="1"/>
  <c r="R423" i="1"/>
  <c r="S423" i="1" s="1"/>
  <c r="R424" i="1"/>
  <c r="S424" i="1" s="1"/>
  <c r="R425" i="1"/>
  <c r="S425" i="1" s="1"/>
  <c r="R426" i="1"/>
  <c r="S426" i="1" s="1"/>
  <c r="R427" i="1"/>
  <c r="S427" i="1" s="1"/>
  <c r="R428" i="1"/>
  <c r="S428" i="1" s="1"/>
  <c r="R429" i="1"/>
  <c r="S429" i="1" s="1"/>
  <c r="R430" i="1"/>
  <c r="S430" i="1" s="1"/>
  <c r="R431" i="1"/>
  <c r="S431" i="1" s="1"/>
  <c r="R432" i="1"/>
  <c r="S432" i="1" s="1"/>
  <c r="R433" i="1"/>
  <c r="S433" i="1" s="1"/>
  <c r="R434" i="1"/>
  <c r="S434" i="1" s="1"/>
  <c r="R435" i="1"/>
  <c r="S435" i="1" s="1"/>
  <c r="R436" i="1"/>
  <c r="S436" i="1" s="1"/>
  <c r="R437" i="1"/>
  <c r="S437" i="1" s="1"/>
  <c r="R438" i="1"/>
  <c r="S438" i="1" s="1"/>
  <c r="R439" i="1"/>
  <c r="S439" i="1" s="1"/>
  <c r="R440" i="1"/>
  <c r="S440" i="1" s="1"/>
  <c r="R441" i="1"/>
  <c r="S441" i="1" s="1"/>
  <c r="R442" i="1"/>
  <c r="S442" i="1" s="1"/>
  <c r="R443" i="1"/>
  <c r="S443" i="1" s="1"/>
  <c r="R444" i="1"/>
  <c r="S444" i="1" s="1"/>
  <c r="R445" i="1"/>
  <c r="S445" i="1" s="1"/>
  <c r="R446" i="1"/>
  <c r="S446" i="1" s="1"/>
  <c r="R447" i="1"/>
  <c r="S447" i="1" s="1"/>
  <c r="R448" i="1"/>
  <c r="S448" i="1" s="1"/>
  <c r="R449" i="1"/>
  <c r="S449" i="1" s="1"/>
  <c r="R450" i="1"/>
  <c r="S450" i="1" s="1"/>
  <c r="R451" i="1"/>
  <c r="S451" i="1" s="1"/>
  <c r="R452" i="1"/>
  <c r="S452" i="1" s="1"/>
  <c r="R453" i="1"/>
  <c r="S453" i="1" s="1"/>
  <c r="R454" i="1"/>
  <c r="S454" i="1" s="1"/>
  <c r="R455" i="1"/>
  <c r="S455" i="1" s="1"/>
  <c r="R456" i="1"/>
  <c r="S456" i="1" s="1"/>
  <c r="R457" i="1"/>
  <c r="S457" i="1" s="1"/>
  <c r="R458" i="1"/>
  <c r="S458" i="1" s="1"/>
  <c r="R459" i="1"/>
  <c r="S459" i="1" s="1"/>
  <c r="R460" i="1"/>
  <c r="S460" i="1" s="1"/>
  <c r="R461" i="1"/>
  <c r="S461" i="1" s="1"/>
  <c r="R462" i="1"/>
  <c r="S462" i="1" s="1"/>
  <c r="R463" i="1"/>
  <c r="S463" i="1" s="1"/>
  <c r="R464" i="1"/>
  <c r="S464" i="1" s="1"/>
  <c r="R465" i="1"/>
  <c r="S465" i="1" s="1"/>
  <c r="R466" i="1"/>
  <c r="S466" i="1" s="1"/>
  <c r="R467" i="1"/>
  <c r="S467" i="1" s="1"/>
  <c r="R468" i="1"/>
  <c r="S468" i="1" s="1"/>
  <c r="R469" i="1"/>
  <c r="S469" i="1" s="1"/>
  <c r="R470" i="1"/>
  <c r="S470" i="1" s="1"/>
  <c r="R471" i="1"/>
  <c r="S471" i="1" s="1"/>
  <c r="R472" i="1"/>
  <c r="S472" i="1" s="1"/>
  <c r="R473" i="1"/>
  <c r="S473" i="1" s="1"/>
  <c r="R474" i="1"/>
  <c r="S474" i="1" s="1"/>
  <c r="R475" i="1"/>
  <c r="S475" i="1" s="1"/>
  <c r="R476" i="1"/>
  <c r="S476" i="1" s="1"/>
  <c r="R477" i="1"/>
  <c r="S477" i="1" s="1"/>
  <c r="R478" i="1"/>
  <c r="S478" i="1" s="1"/>
  <c r="R479" i="1"/>
  <c r="S479" i="1" s="1"/>
  <c r="R480" i="1"/>
  <c r="S480" i="1" s="1"/>
  <c r="R481" i="1"/>
  <c r="S481" i="1" s="1"/>
  <c r="R482" i="1"/>
  <c r="S482" i="1" s="1"/>
  <c r="R483" i="1"/>
  <c r="S483" i="1" s="1"/>
  <c r="R484" i="1"/>
  <c r="S484" i="1" s="1"/>
  <c r="R485" i="1"/>
  <c r="S485" i="1" s="1"/>
  <c r="R486" i="1"/>
  <c r="S486" i="1" s="1"/>
  <c r="R487" i="1"/>
  <c r="S487" i="1" s="1"/>
  <c r="R488" i="1"/>
  <c r="S488" i="1" s="1"/>
  <c r="R489" i="1"/>
  <c r="S489" i="1" s="1"/>
  <c r="R490" i="1"/>
  <c r="S490" i="1" s="1"/>
  <c r="R491" i="1"/>
  <c r="S491" i="1" s="1"/>
  <c r="R492" i="1"/>
  <c r="S492" i="1" s="1"/>
  <c r="R493" i="1"/>
  <c r="S493" i="1" s="1"/>
  <c r="R494" i="1"/>
  <c r="S494" i="1" s="1"/>
  <c r="R495" i="1"/>
  <c r="S495" i="1" s="1"/>
  <c r="R496" i="1"/>
  <c r="S496" i="1" s="1"/>
  <c r="R497" i="1"/>
  <c r="R498" i="1"/>
  <c r="S498" i="1" s="1"/>
  <c r="R499" i="1"/>
  <c r="S499" i="1" s="1"/>
  <c r="R500" i="1"/>
  <c r="S500" i="1" s="1"/>
  <c r="R501" i="1"/>
  <c r="S501" i="1" s="1"/>
  <c r="R502" i="1"/>
  <c r="S502" i="1" s="1"/>
  <c r="R503" i="1"/>
  <c r="S503" i="1" s="1"/>
  <c r="R504" i="1"/>
  <c r="S504" i="1" s="1"/>
  <c r="R505" i="1"/>
  <c r="S505" i="1" s="1"/>
  <c r="R506" i="1"/>
  <c r="S506" i="1" s="1"/>
  <c r="R507" i="1"/>
  <c r="S507" i="1" s="1"/>
  <c r="R508" i="1"/>
  <c r="S508" i="1" s="1"/>
  <c r="R509" i="1"/>
  <c r="S509" i="1" s="1"/>
  <c r="R510" i="1"/>
  <c r="S510" i="1" s="1"/>
  <c r="R511" i="1"/>
  <c r="S511" i="1" s="1"/>
  <c r="R512" i="1"/>
  <c r="S512" i="1" s="1"/>
  <c r="R513" i="1"/>
  <c r="S513" i="1" s="1"/>
  <c r="R514" i="1"/>
  <c r="S514" i="1" s="1"/>
  <c r="R515" i="1"/>
  <c r="S515" i="1" s="1"/>
  <c r="R516" i="1"/>
  <c r="S516" i="1" s="1"/>
  <c r="R517" i="1"/>
  <c r="S517" i="1" s="1"/>
  <c r="R518" i="1"/>
  <c r="S518" i="1" s="1"/>
  <c r="R519" i="1"/>
  <c r="S519" i="1" s="1"/>
  <c r="R520" i="1"/>
  <c r="S520" i="1" s="1"/>
  <c r="R521" i="1"/>
  <c r="S521" i="1" s="1"/>
  <c r="R522" i="1"/>
  <c r="S522" i="1" s="1"/>
  <c r="R523" i="1"/>
  <c r="S523" i="1" s="1"/>
  <c r="R524" i="1"/>
  <c r="S524" i="1" s="1"/>
  <c r="R525" i="1"/>
  <c r="S525" i="1" s="1"/>
  <c r="R526" i="1"/>
  <c r="S526" i="1" s="1"/>
  <c r="R527" i="1"/>
  <c r="S527" i="1" s="1"/>
  <c r="R528" i="1"/>
  <c r="S528" i="1" s="1"/>
  <c r="R529" i="1"/>
  <c r="S529" i="1" s="1"/>
  <c r="R530" i="1"/>
  <c r="S530" i="1" s="1"/>
  <c r="R531" i="1"/>
  <c r="S531" i="1" s="1"/>
  <c r="R532" i="1"/>
  <c r="S532" i="1" s="1"/>
  <c r="R533" i="1"/>
  <c r="R534" i="1"/>
  <c r="S534" i="1" s="1"/>
  <c r="R535" i="1"/>
  <c r="S535" i="1" s="1"/>
  <c r="R536" i="1"/>
  <c r="S536" i="1" s="1"/>
  <c r="R537" i="1"/>
  <c r="S537" i="1" s="1"/>
  <c r="R538" i="1"/>
  <c r="S538" i="1" s="1"/>
  <c r="R539" i="1"/>
  <c r="R540" i="1"/>
  <c r="S540" i="1" s="1"/>
  <c r="R541" i="1"/>
  <c r="S541" i="1" s="1"/>
  <c r="R542" i="1"/>
  <c r="S542" i="1" s="1"/>
  <c r="R543" i="1"/>
  <c r="S543" i="1" s="1"/>
  <c r="R544" i="1"/>
  <c r="S544" i="1" s="1"/>
  <c r="R545" i="1"/>
  <c r="S545" i="1" s="1"/>
  <c r="R546" i="1"/>
  <c r="S546" i="1" s="1"/>
  <c r="R547" i="1"/>
  <c r="S547" i="1" s="1"/>
  <c r="R548" i="1"/>
  <c r="S548" i="1" s="1"/>
  <c r="R549" i="1"/>
  <c r="S549" i="1" s="1"/>
  <c r="R550" i="1"/>
  <c r="S550" i="1" s="1"/>
  <c r="R551" i="1"/>
  <c r="S551" i="1" s="1"/>
  <c r="R552" i="1"/>
  <c r="S552" i="1" s="1"/>
  <c r="R553" i="1"/>
  <c r="S553" i="1" s="1"/>
  <c r="R554" i="1"/>
  <c r="S554" i="1" s="1"/>
  <c r="R555" i="1"/>
  <c r="S555" i="1" s="1"/>
  <c r="R556" i="1"/>
  <c r="S556" i="1" s="1"/>
  <c r="R557" i="1"/>
  <c r="S557" i="1" s="1"/>
  <c r="R558" i="1"/>
  <c r="S558" i="1" s="1"/>
  <c r="R559" i="1"/>
  <c r="S559" i="1" s="1"/>
  <c r="R560" i="1"/>
  <c r="S560" i="1" s="1"/>
  <c r="R561" i="1"/>
  <c r="S561" i="1" s="1"/>
  <c r="R562" i="1"/>
  <c r="S562" i="1" s="1"/>
  <c r="R563" i="1"/>
  <c r="S563" i="1" s="1"/>
  <c r="R564" i="1"/>
  <c r="S564" i="1" s="1"/>
  <c r="R565" i="1"/>
  <c r="S565" i="1" s="1"/>
  <c r="R566" i="1"/>
  <c r="S566" i="1" s="1"/>
  <c r="R567" i="1"/>
  <c r="S567" i="1" s="1"/>
  <c r="R568" i="1"/>
  <c r="S568" i="1" s="1"/>
  <c r="R569" i="1"/>
  <c r="S569" i="1" s="1"/>
  <c r="R570" i="1"/>
  <c r="S570" i="1" s="1"/>
  <c r="R571" i="1"/>
  <c r="S571" i="1" s="1"/>
  <c r="R572" i="1"/>
  <c r="S572" i="1" s="1"/>
  <c r="R573" i="1"/>
  <c r="S573" i="1" s="1"/>
  <c r="R574" i="1"/>
  <c r="S574" i="1" s="1"/>
  <c r="R575" i="1"/>
  <c r="S575" i="1" s="1"/>
  <c r="R576" i="1"/>
  <c r="S576" i="1" s="1"/>
  <c r="R577" i="1"/>
  <c r="S577" i="1" s="1"/>
  <c r="R578" i="1"/>
  <c r="S578" i="1" s="1"/>
  <c r="R579" i="1"/>
  <c r="S579" i="1" s="1"/>
  <c r="R580" i="1"/>
  <c r="S580" i="1" s="1"/>
  <c r="R581" i="1"/>
  <c r="S581" i="1" s="1"/>
  <c r="R582" i="1"/>
  <c r="S582" i="1" s="1"/>
  <c r="R583" i="1"/>
  <c r="S583" i="1" s="1"/>
  <c r="R584" i="1"/>
  <c r="S584" i="1" s="1"/>
  <c r="R585" i="1"/>
  <c r="S585" i="1" s="1"/>
  <c r="R586" i="1"/>
  <c r="S586" i="1" s="1"/>
  <c r="R587" i="1"/>
  <c r="S587" i="1" s="1"/>
  <c r="R588" i="1"/>
  <c r="S588" i="1" s="1"/>
  <c r="R589" i="1"/>
  <c r="S589" i="1" s="1"/>
  <c r="R590" i="1"/>
  <c r="S590" i="1" s="1"/>
  <c r="R591" i="1"/>
  <c r="S591" i="1" s="1"/>
  <c r="R592" i="1"/>
  <c r="S592" i="1" s="1"/>
  <c r="R593" i="1"/>
  <c r="S593" i="1" s="1"/>
  <c r="R594" i="1"/>
  <c r="S594" i="1" s="1"/>
  <c r="R595" i="1"/>
  <c r="S595" i="1" s="1"/>
  <c r="R596" i="1"/>
  <c r="S596" i="1" s="1"/>
  <c r="R597" i="1"/>
  <c r="S597" i="1" s="1"/>
  <c r="R598" i="1"/>
  <c r="S598" i="1" s="1"/>
  <c r="R599" i="1"/>
  <c r="S599" i="1" s="1"/>
  <c r="R600" i="1"/>
  <c r="S600" i="1" s="1"/>
  <c r="R601" i="1"/>
  <c r="S601" i="1" s="1"/>
  <c r="R602" i="1"/>
  <c r="S602" i="1" s="1"/>
  <c r="R603" i="1"/>
  <c r="S603" i="1" s="1"/>
  <c r="R604" i="1"/>
  <c r="S604" i="1" s="1"/>
  <c r="R605" i="1"/>
  <c r="S605" i="1" s="1"/>
  <c r="R606" i="1"/>
  <c r="S606" i="1" s="1"/>
  <c r="R607" i="1"/>
  <c r="S607" i="1" s="1"/>
  <c r="R608" i="1"/>
  <c r="S608" i="1" s="1"/>
  <c r="R609" i="1"/>
  <c r="S609" i="1" s="1"/>
  <c r="R610" i="1"/>
  <c r="S610" i="1" s="1"/>
  <c r="R611" i="1"/>
  <c r="S611" i="1" s="1"/>
  <c r="R612" i="1"/>
  <c r="S612" i="1" s="1"/>
  <c r="R613" i="1"/>
  <c r="S613" i="1" s="1"/>
  <c r="R614" i="1"/>
  <c r="S614" i="1" s="1"/>
  <c r="R615" i="1"/>
  <c r="S615" i="1" s="1"/>
  <c r="R616" i="1"/>
  <c r="S616" i="1" s="1"/>
  <c r="R617" i="1"/>
  <c r="S617" i="1" s="1"/>
  <c r="R618" i="1"/>
  <c r="S618" i="1" s="1"/>
  <c r="R619" i="1"/>
  <c r="S619" i="1" s="1"/>
  <c r="R620" i="1"/>
  <c r="S620" i="1" s="1"/>
  <c r="R621" i="1"/>
  <c r="S621" i="1" s="1"/>
  <c r="R622" i="1"/>
  <c r="S622" i="1" s="1"/>
  <c r="R623" i="1"/>
  <c r="S623" i="1" s="1"/>
  <c r="R624" i="1"/>
  <c r="S624" i="1" s="1"/>
  <c r="R625" i="1"/>
  <c r="S625" i="1" s="1"/>
  <c r="R626" i="1"/>
  <c r="S626" i="1" s="1"/>
  <c r="R627" i="1"/>
  <c r="S627" i="1" s="1"/>
  <c r="R628" i="1"/>
  <c r="S628" i="1" s="1"/>
  <c r="R629" i="1"/>
  <c r="S629" i="1" s="1"/>
  <c r="R630" i="1"/>
  <c r="S630" i="1" s="1"/>
  <c r="R631" i="1"/>
  <c r="S631" i="1" s="1"/>
  <c r="R632" i="1"/>
  <c r="S632" i="1" s="1"/>
  <c r="R633" i="1"/>
  <c r="S633" i="1" s="1"/>
  <c r="R634" i="1"/>
  <c r="S634" i="1" s="1"/>
  <c r="R635" i="1"/>
  <c r="S635" i="1" s="1"/>
  <c r="R636" i="1"/>
  <c r="S636" i="1" s="1"/>
  <c r="R637" i="1"/>
  <c r="S637" i="1" s="1"/>
  <c r="R638" i="1"/>
  <c r="S638" i="1" s="1"/>
  <c r="R639" i="1"/>
  <c r="S639" i="1" s="1"/>
  <c r="R640" i="1"/>
  <c r="S640" i="1" s="1"/>
  <c r="R641" i="1"/>
  <c r="S641" i="1" s="1"/>
  <c r="R642" i="1"/>
  <c r="S642" i="1" s="1"/>
  <c r="R643" i="1"/>
  <c r="S643" i="1" s="1"/>
  <c r="R644" i="1"/>
  <c r="S644" i="1" s="1"/>
  <c r="R645" i="1"/>
  <c r="S645" i="1" s="1"/>
  <c r="R646" i="1"/>
  <c r="S646" i="1" s="1"/>
  <c r="R647" i="1"/>
  <c r="S647" i="1" s="1"/>
  <c r="R648" i="1"/>
  <c r="S648" i="1" s="1"/>
  <c r="R649" i="1"/>
  <c r="S649" i="1" s="1"/>
  <c r="R650" i="1"/>
  <c r="S650" i="1" s="1"/>
  <c r="R651" i="1"/>
  <c r="S651" i="1" s="1"/>
  <c r="R652" i="1"/>
  <c r="S652" i="1" s="1"/>
  <c r="R653" i="1"/>
  <c r="S653" i="1" s="1"/>
  <c r="R654" i="1"/>
  <c r="S654" i="1" s="1"/>
  <c r="R655" i="1"/>
  <c r="S655" i="1" s="1"/>
  <c r="R656" i="1"/>
  <c r="S656" i="1" s="1"/>
  <c r="R657" i="1"/>
  <c r="S657" i="1" s="1"/>
  <c r="R658" i="1"/>
  <c r="S658" i="1" s="1"/>
  <c r="R659" i="1"/>
  <c r="S659" i="1" s="1"/>
  <c r="R660" i="1"/>
  <c r="S660" i="1" s="1"/>
  <c r="R661" i="1"/>
  <c r="S661" i="1" s="1"/>
  <c r="R662" i="1"/>
  <c r="S662" i="1" s="1"/>
  <c r="R663" i="1"/>
  <c r="S663" i="1" s="1"/>
  <c r="R664" i="1"/>
  <c r="S664" i="1" s="1"/>
  <c r="R665" i="1"/>
  <c r="S665" i="1" s="1"/>
  <c r="R666" i="1"/>
  <c r="S666" i="1" s="1"/>
  <c r="R667" i="1"/>
  <c r="S667" i="1" s="1"/>
  <c r="R668" i="1"/>
  <c r="S668" i="1" s="1"/>
  <c r="R669" i="1"/>
  <c r="S669" i="1" s="1"/>
  <c r="R670" i="1"/>
  <c r="S670" i="1" s="1"/>
  <c r="R671" i="1"/>
  <c r="S671" i="1" s="1"/>
  <c r="R672" i="1"/>
  <c r="S672" i="1" s="1"/>
  <c r="R673" i="1"/>
  <c r="S673" i="1" s="1"/>
  <c r="R674" i="1"/>
  <c r="S674" i="1" s="1"/>
  <c r="R675" i="1"/>
  <c r="S675" i="1" s="1"/>
  <c r="R676" i="1"/>
  <c r="S676" i="1" s="1"/>
  <c r="R677" i="1"/>
  <c r="S677" i="1" s="1"/>
  <c r="R678" i="1"/>
  <c r="S678" i="1" s="1"/>
  <c r="R679" i="1"/>
  <c r="S679" i="1" s="1"/>
  <c r="R680" i="1"/>
  <c r="S680" i="1" s="1"/>
  <c r="R681" i="1"/>
  <c r="S681" i="1" s="1"/>
  <c r="R682" i="1"/>
  <c r="S682" i="1" s="1"/>
  <c r="R683" i="1"/>
  <c r="S683" i="1" s="1"/>
  <c r="R684" i="1"/>
  <c r="S684" i="1" s="1"/>
  <c r="R685" i="1"/>
  <c r="S685" i="1" s="1"/>
  <c r="R686" i="1"/>
  <c r="S686" i="1" s="1"/>
  <c r="R687" i="1"/>
  <c r="S687" i="1" s="1"/>
  <c r="R688" i="1"/>
  <c r="S688" i="1" s="1"/>
  <c r="R689" i="1"/>
  <c r="S689" i="1" s="1"/>
  <c r="R690" i="1"/>
  <c r="S690" i="1" s="1"/>
  <c r="R691" i="1"/>
  <c r="S691" i="1" s="1"/>
  <c r="R692" i="1"/>
  <c r="S692" i="1" s="1"/>
  <c r="R693" i="1"/>
  <c r="S693" i="1" s="1"/>
  <c r="R694" i="1"/>
  <c r="S694" i="1" s="1"/>
  <c r="R695" i="1"/>
  <c r="S695" i="1" s="1"/>
  <c r="R696" i="1"/>
  <c r="S696" i="1" s="1"/>
  <c r="R697" i="1"/>
  <c r="S697" i="1" s="1"/>
  <c r="R698" i="1"/>
  <c r="S698" i="1" s="1"/>
  <c r="R699" i="1"/>
  <c r="S699" i="1" s="1"/>
  <c r="R700" i="1"/>
  <c r="S700" i="1" s="1"/>
  <c r="R701" i="1"/>
  <c r="S701" i="1" s="1"/>
  <c r="R702" i="1"/>
  <c r="S702" i="1" s="1"/>
  <c r="R703" i="1"/>
  <c r="S703" i="1" s="1"/>
  <c r="R704" i="1"/>
  <c r="S704" i="1" s="1"/>
  <c r="R705" i="1"/>
  <c r="S705" i="1" s="1"/>
  <c r="R706" i="1"/>
  <c r="S706" i="1" s="1"/>
  <c r="R707" i="1"/>
  <c r="S707" i="1" s="1"/>
  <c r="R708" i="1"/>
  <c r="S708" i="1" s="1"/>
  <c r="R709" i="1"/>
  <c r="S709" i="1" s="1"/>
  <c r="R710" i="1"/>
  <c r="S710" i="1" s="1"/>
  <c r="R711" i="1"/>
  <c r="S711" i="1" s="1"/>
  <c r="R712" i="1"/>
  <c r="S712" i="1" s="1"/>
  <c r="R713" i="1"/>
  <c r="S713" i="1" s="1"/>
  <c r="R714" i="1"/>
  <c r="S714" i="1" s="1"/>
  <c r="R715" i="1"/>
  <c r="S715" i="1" s="1"/>
  <c r="R716" i="1"/>
  <c r="S716" i="1" s="1"/>
  <c r="R717" i="1"/>
  <c r="S717" i="1" s="1"/>
  <c r="R718" i="1"/>
  <c r="S718" i="1" s="1"/>
  <c r="R719" i="1"/>
  <c r="S719" i="1" s="1"/>
  <c r="R720" i="1"/>
  <c r="S720" i="1" s="1"/>
  <c r="R721" i="1"/>
  <c r="S721" i="1" s="1"/>
  <c r="R722" i="1"/>
  <c r="S722" i="1" s="1"/>
  <c r="R723" i="1"/>
  <c r="S723" i="1" s="1"/>
  <c r="R724" i="1"/>
  <c r="S724" i="1" s="1"/>
  <c r="R725" i="1"/>
  <c r="S725" i="1" s="1"/>
  <c r="R726" i="1"/>
  <c r="S726" i="1" s="1"/>
  <c r="R727" i="1"/>
  <c r="S727" i="1" s="1"/>
  <c r="R728" i="1"/>
  <c r="S728" i="1" s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J6" i="9" l="1"/>
  <c r="J5" i="9"/>
  <c r="J4" i="9"/>
  <c r="H6" i="9"/>
  <c r="I6" i="9"/>
  <c r="D5" i="9"/>
  <c r="I5" i="9" s="1"/>
  <c r="F3" i="9"/>
  <c r="H3" i="9" s="1"/>
  <c r="S5" i="1"/>
  <c r="D2" i="9"/>
  <c r="I2" i="9" s="1"/>
  <c r="D3" i="9"/>
  <c r="I3" i="9" s="1"/>
  <c r="D4" i="9"/>
  <c r="I4" i="9" s="1"/>
  <c r="F4" i="9"/>
  <c r="H4" i="9" s="1"/>
  <c r="F5" i="9"/>
  <c r="H5" i="9" s="1"/>
</calcChain>
</file>

<file path=xl/sharedStrings.xml><?xml version="1.0" encoding="utf-8"?>
<sst xmlns="http://schemas.openxmlformats.org/spreadsheetml/2006/main" count="7653" uniqueCount="2053">
  <si>
    <t>license_no</t>
  </si>
  <si>
    <t>provider_name</t>
  </si>
  <si>
    <t>operation_type</t>
  </si>
  <si>
    <t>designation_desc</t>
  </si>
  <si>
    <t>address_1</t>
  </si>
  <si>
    <t>city_state</t>
  </si>
  <si>
    <t>zip_5</t>
  </si>
  <si>
    <t>county</t>
  </si>
  <si>
    <t>1 - Infant</t>
  </si>
  <si>
    <t>2 - Toddler</t>
  </si>
  <si>
    <t>3 - Preschool</t>
  </si>
  <si>
    <t>4 - School Age</t>
  </si>
  <si>
    <t>Children Grand Total</t>
  </si>
  <si>
    <t>Cliff Temple Child Development</t>
  </si>
  <si>
    <t>1 - Licensed Center</t>
  </si>
  <si>
    <t>TRS 4 Star</t>
  </si>
  <si>
    <t>125 SUNSET AVE</t>
  </si>
  <si>
    <t>Dallas, TX</t>
  </si>
  <si>
    <t>75208</t>
  </si>
  <si>
    <t>113 - DALLAS</t>
  </si>
  <si>
    <t>Good Street Learning Center INC</t>
  </si>
  <si>
    <t>3126 ELSIE FAYE HEGGINS ST</t>
  </si>
  <si>
    <t>75215</t>
  </si>
  <si>
    <t>Hamilton Park Methodist Church</t>
  </si>
  <si>
    <t>11881 Schroeder Rd</t>
  </si>
  <si>
    <t>75243</t>
  </si>
  <si>
    <t>First Christian Church Child Development</t>
  </si>
  <si>
    <t>Entry Level</t>
  </si>
  <si>
    <t>202 W TARRANT RD</t>
  </si>
  <si>
    <t>GRAND PRAIRIE, TX</t>
  </si>
  <si>
    <t>75050</t>
  </si>
  <si>
    <t>Plano Day Care Center</t>
  </si>
  <si>
    <t>1111 H AVE STE 100</t>
  </si>
  <si>
    <t>PLANO, TX</t>
  </si>
  <si>
    <t>75074</t>
  </si>
  <si>
    <t>085 - COLLIN</t>
  </si>
  <si>
    <t>First Methodist School</t>
  </si>
  <si>
    <t>403 S MAIN ST</t>
  </si>
  <si>
    <t>DUNCANVILLE, TX</t>
  </si>
  <si>
    <t>75116</t>
  </si>
  <si>
    <t>Betty Lin Early Childhood Learning Ctr</t>
  </si>
  <si>
    <t>1123 E LEDBETTER DR</t>
  </si>
  <si>
    <t>75216</t>
  </si>
  <si>
    <t>Kiddie Korner Private School</t>
  </si>
  <si>
    <t>328 W 12TH ST</t>
  </si>
  <si>
    <t>La Petite Academy at Euless</t>
  </si>
  <si>
    <t>1315 N MAIN ST</t>
  </si>
  <si>
    <t>EULESS, TX</t>
  </si>
  <si>
    <t>76039</t>
  </si>
  <si>
    <t>439 - TARRANT</t>
  </si>
  <si>
    <t>La Petite</t>
  </si>
  <si>
    <t>TRS 3 Star</t>
  </si>
  <si>
    <t>1137 E PARK BLVD</t>
  </si>
  <si>
    <t>Learning Adventure Childrens Center</t>
  </si>
  <si>
    <t>410 E Wintergreen Rd</t>
  </si>
  <si>
    <t>DESOTO, TX</t>
  </si>
  <si>
    <t>75115</t>
  </si>
  <si>
    <t>Aunt Faye Early Learning Academy</t>
  </si>
  <si>
    <t>2638 S BECKLEY AVE</t>
  </si>
  <si>
    <t>75224</t>
  </si>
  <si>
    <t>La Petite Academy</t>
  </si>
  <si>
    <t>1835 E FRANKFORD RD</t>
  </si>
  <si>
    <t>CARROLLTON, TX</t>
  </si>
  <si>
    <t>75007</t>
  </si>
  <si>
    <t>121 - DENTON</t>
  </si>
  <si>
    <t>Rainbow Land Child Care Center</t>
  </si>
  <si>
    <t>5739 Worth ST</t>
  </si>
  <si>
    <t>75214</t>
  </si>
  <si>
    <t>Morgans Private School / Day Care</t>
  </si>
  <si>
    <t>2933 W PIONEER DR</t>
  </si>
  <si>
    <t>Irving, TX</t>
  </si>
  <si>
    <t>75061</t>
  </si>
  <si>
    <t>South Collins KinderCare</t>
  </si>
  <si>
    <t>2710 S COLLINS ST</t>
  </si>
  <si>
    <t>ARLINGTON, TX</t>
  </si>
  <si>
    <t>76014</t>
  </si>
  <si>
    <t>Kiddie Kare</t>
  </si>
  <si>
    <t>4126 MARYLAND AVE</t>
  </si>
  <si>
    <t>Little Ponderosa Day Care Center</t>
  </si>
  <si>
    <t>3131 N BELT LINE RD</t>
  </si>
  <si>
    <t>SUNNYVALE, TX</t>
  </si>
  <si>
    <t>75182</t>
  </si>
  <si>
    <t>Holy Trinity Learning Center</t>
  </si>
  <si>
    <t>605 METKER ST</t>
  </si>
  <si>
    <t>75062</t>
  </si>
  <si>
    <t>Aishas Learning Center INC</t>
  </si>
  <si>
    <t>2750 E LEDBETTER DR</t>
  </si>
  <si>
    <t>Fountain Park KinderCare</t>
  </si>
  <si>
    <t>103 FOUNTAIN PARK DR</t>
  </si>
  <si>
    <t>ALLEN, TX</t>
  </si>
  <si>
    <t>75002</t>
  </si>
  <si>
    <t>North Arlington KinderCare</t>
  </si>
  <si>
    <t>1608 Candler DR</t>
  </si>
  <si>
    <t>76011</t>
  </si>
  <si>
    <t>Childrens Creative World</t>
  </si>
  <si>
    <t>6011 UNIVERSITY HILLS BLVD</t>
  </si>
  <si>
    <t>75241</t>
  </si>
  <si>
    <t>Es Haven Academy</t>
  </si>
  <si>
    <t>813 RYAN RD</t>
  </si>
  <si>
    <t>Happy Days School</t>
  </si>
  <si>
    <t>1201 Main ST</t>
  </si>
  <si>
    <t>Garland, TX</t>
  </si>
  <si>
    <t>75040</t>
  </si>
  <si>
    <t>Southern Crest Day Care Ctr</t>
  </si>
  <si>
    <t>2324 LOCUST AVE</t>
  </si>
  <si>
    <t>Diane Sevelle Smith</t>
  </si>
  <si>
    <t>3 - Registered Child Care Home</t>
  </si>
  <si>
    <t>2148 56th ST</t>
  </si>
  <si>
    <t>Care Child Development Center</t>
  </si>
  <si>
    <t>1504 E CAMPBELL RD</t>
  </si>
  <si>
    <t>RICHARDSON, TX</t>
  </si>
  <si>
    <t>75081</t>
  </si>
  <si>
    <t>Campbell Rd KinderCare</t>
  </si>
  <si>
    <t>511 W Campbell RD</t>
  </si>
  <si>
    <t>75080</t>
  </si>
  <si>
    <t>Community Academy Day Care Center</t>
  </si>
  <si>
    <t>1755 E ANN ARBOR AVE</t>
  </si>
  <si>
    <t>Velma Louise Bolden</t>
  </si>
  <si>
    <t>7124 BUFORD DR</t>
  </si>
  <si>
    <t>North Custer KinderCare</t>
  </si>
  <si>
    <t>6525 Custer RD</t>
  </si>
  <si>
    <t>75023</t>
  </si>
  <si>
    <t>Cornerstone/The Ranch</t>
  </si>
  <si>
    <t>1050 E CAMP WISDOM RD</t>
  </si>
  <si>
    <t>Providence Learning Center</t>
  </si>
  <si>
    <t>320 N TOWN EAST BLVD</t>
  </si>
  <si>
    <t>Cross Of Christ Lutheran School</t>
  </si>
  <si>
    <t>512 N COCKRELL HILL RD</t>
  </si>
  <si>
    <t>Las Colinas KinderCare</t>
  </si>
  <si>
    <t>1121 Greenway CIR</t>
  </si>
  <si>
    <t>75038</t>
  </si>
  <si>
    <t>Burnham Rd KinderCare</t>
  </si>
  <si>
    <t>1325 BURNHAM DR</t>
  </si>
  <si>
    <t>75093</t>
  </si>
  <si>
    <t>La Petite Academy TXMC 0904</t>
  </si>
  <si>
    <t>910 CLAY MATHIS RD</t>
  </si>
  <si>
    <t>Mesquite, TX</t>
  </si>
  <si>
    <t>75181</t>
  </si>
  <si>
    <t>Berne Academy DCC</t>
  </si>
  <si>
    <t>1311 JOHNS AVE</t>
  </si>
  <si>
    <t>LANCASTER, TX</t>
  </si>
  <si>
    <t>75134</t>
  </si>
  <si>
    <t>New World United Methodist DCC</t>
  </si>
  <si>
    <t>5134 Northwest Hwy</t>
  </si>
  <si>
    <t>75043</t>
  </si>
  <si>
    <t>Shirley Mitchell</t>
  </si>
  <si>
    <t>1351 Sequoia DR</t>
  </si>
  <si>
    <t>Dallas Day School</t>
  </si>
  <si>
    <t>4242 OFFICE PKWY</t>
  </si>
  <si>
    <t>75204</t>
  </si>
  <si>
    <t>ALC Early Care And Education Centers</t>
  </si>
  <si>
    <t>6610 Tyree ST</t>
  </si>
  <si>
    <t>75209</t>
  </si>
  <si>
    <t>Redeemers Child Care Center</t>
  </si>
  <si>
    <t>8519 CRAIGHILL AVE</t>
  </si>
  <si>
    <t>YMCA Mockingbird Coppell Elementary</t>
  </si>
  <si>
    <t>300 Mockingbird LN</t>
  </si>
  <si>
    <t>COPPELL, TX</t>
  </si>
  <si>
    <t>75019</t>
  </si>
  <si>
    <t>Childrens Ark Christian Day School</t>
  </si>
  <si>
    <t>3701 W SPRING CREEK PKWY</t>
  </si>
  <si>
    <t>Kaleidoscope Child Development Center</t>
  </si>
  <si>
    <t>19310 Midway RD</t>
  </si>
  <si>
    <t>75287</t>
  </si>
  <si>
    <t>The Childrens Courtyard</t>
  </si>
  <si>
    <t>1865 Wimbledon DR</t>
  </si>
  <si>
    <t>76017</t>
  </si>
  <si>
    <t>Braswell Child Development</t>
  </si>
  <si>
    <t>2203 S 2ND AVE</t>
  </si>
  <si>
    <t>75210</t>
  </si>
  <si>
    <t>Bear Creek Childrens Center</t>
  </si>
  <si>
    <t>101 E BEAR CREEK RD</t>
  </si>
  <si>
    <t>GLENN HEIGHTS, TX</t>
  </si>
  <si>
    <t>75154</t>
  </si>
  <si>
    <t>Fairgate KinderCare</t>
  </si>
  <si>
    <t>TRS 2 Star</t>
  </si>
  <si>
    <t>1300 E FRANKFORD RD</t>
  </si>
  <si>
    <t>Jefferson Place Learning and Developmental Center</t>
  </si>
  <si>
    <t>3430 S MARSALIS AVE</t>
  </si>
  <si>
    <t>8560 ESTERS BLVD</t>
  </si>
  <si>
    <t>75063</t>
  </si>
  <si>
    <t>Mount Hebron DCC</t>
  </si>
  <si>
    <t>901 Dairy Rd</t>
  </si>
  <si>
    <t>Pace and Ross Learning Center</t>
  </si>
  <si>
    <t>3922 S MARSALIS AVE</t>
  </si>
  <si>
    <t>Bent Tree KinderCare</t>
  </si>
  <si>
    <t>4025 FRANKFORD RD</t>
  </si>
  <si>
    <t>Little Lucys Child Care Home</t>
  </si>
  <si>
    <t>2 - Licensed Child Care Home</t>
  </si>
  <si>
    <t>1314 LONSDALE AVE</t>
  </si>
  <si>
    <t>75217</t>
  </si>
  <si>
    <t>Whitehills Child Development Center</t>
  </si>
  <si>
    <t>604 WHITE HILLS DR</t>
  </si>
  <si>
    <t>ROCKWALL, TX</t>
  </si>
  <si>
    <t>75087</t>
  </si>
  <si>
    <t>397 - ROCKWALL</t>
  </si>
  <si>
    <t>Family Cathedral of Praise 2</t>
  </si>
  <si>
    <t>790 Windbell CIR</t>
  </si>
  <si>
    <t>75149</t>
  </si>
  <si>
    <t>Cotton Mill Learning Center</t>
  </si>
  <si>
    <t>5413 Chiesa Rd</t>
  </si>
  <si>
    <t>ROWLETT, TX</t>
  </si>
  <si>
    <t>75088</t>
  </si>
  <si>
    <t>Victory Private Child Care</t>
  </si>
  <si>
    <t>1833 Dolores Way</t>
  </si>
  <si>
    <t>75232</t>
  </si>
  <si>
    <t>Childrens Courtyard</t>
  </si>
  <si>
    <t>2501 MORRISS RD</t>
  </si>
  <si>
    <t>FLOWER MOUND, TX</t>
  </si>
  <si>
    <t>75028</t>
  </si>
  <si>
    <t>Sherilyn Roblow</t>
  </si>
  <si>
    <t>1265 SPRING WATER DR</t>
  </si>
  <si>
    <t>Little Birdies Child Care</t>
  </si>
  <si>
    <t>7655 S POLK ST</t>
  </si>
  <si>
    <t>G / J Learning Center</t>
  </si>
  <si>
    <t>1111 N JIM MILLER RD</t>
  </si>
  <si>
    <t>Essential Steps</t>
  </si>
  <si>
    <t>305 E RUSK ST</t>
  </si>
  <si>
    <t>Childtime CTR 1212</t>
  </si>
  <si>
    <t>4111 N GALLOWAY AVE</t>
  </si>
  <si>
    <t>75150</t>
  </si>
  <si>
    <t>Childtime Childcare Center</t>
  </si>
  <si>
    <t>249 E Round Grove RD</t>
  </si>
  <si>
    <t>LEWISVILLE, TX</t>
  </si>
  <si>
    <t>75067</t>
  </si>
  <si>
    <t>4285 S CARRIER PKWY</t>
  </si>
  <si>
    <t>75052</t>
  </si>
  <si>
    <t>Childrens Place</t>
  </si>
  <si>
    <t>2312 Remynse DR</t>
  </si>
  <si>
    <t>YMCA Cottonwood Creek Elementary</t>
  </si>
  <si>
    <t>615 MINYARD DR</t>
  </si>
  <si>
    <t>Red Bird Learning Center</t>
  </si>
  <si>
    <t>7575 S HAMPTON RD</t>
  </si>
  <si>
    <t>A Step Ahead</t>
  </si>
  <si>
    <t>1050 N WESTMORELAND RD STE 308</t>
  </si>
  <si>
    <t>75211</t>
  </si>
  <si>
    <t>Des Tiny Tots Day Care</t>
  </si>
  <si>
    <t>2817 SALERNO DR</t>
  </si>
  <si>
    <t>Cadence Academy</t>
  </si>
  <si>
    <t>13255 Noel RD</t>
  </si>
  <si>
    <t>75240</t>
  </si>
  <si>
    <t>For Keeps Sake</t>
  </si>
  <si>
    <t>2520 MARTIN LUTHER KING JR BL</t>
  </si>
  <si>
    <t>YMCA Anne Frank</t>
  </si>
  <si>
    <t>5201 CELESTIAL RD</t>
  </si>
  <si>
    <t>75254</t>
  </si>
  <si>
    <t>Blessed Are The Children Ach A</t>
  </si>
  <si>
    <t>2801 Prince George Ave</t>
  </si>
  <si>
    <t>The Childrens Courtyard Willow Grove</t>
  </si>
  <si>
    <t>2155 WILLOW GROVE DR</t>
  </si>
  <si>
    <t>Childtime Childrens Center</t>
  </si>
  <si>
    <t>985 W BRAND RD</t>
  </si>
  <si>
    <t>Childtime Learning Center</t>
  </si>
  <si>
    <t>8100 Miller Rd</t>
  </si>
  <si>
    <t>Play and Learn Christian Academy</t>
  </si>
  <si>
    <t>9510 MILITARY PKWY</t>
  </si>
  <si>
    <t>75227</t>
  </si>
  <si>
    <t>First Step Learning Center</t>
  </si>
  <si>
    <t>5641 SOUTHWESTERN MEDICAL AVE</t>
  </si>
  <si>
    <t>75235</t>
  </si>
  <si>
    <t>3955 Reggis CT</t>
  </si>
  <si>
    <t>FORT WORTH, TX</t>
  </si>
  <si>
    <t>76155</t>
  </si>
  <si>
    <t>Kings Kids Academy</t>
  </si>
  <si>
    <t>3511 Country Club Rd N</t>
  </si>
  <si>
    <t>Kidquarters Day School</t>
  </si>
  <si>
    <t>1502 E GRAUWYLER RD</t>
  </si>
  <si>
    <t>Kreative Kids Academy LLC</t>
  </si>
  <si>
    <t>9664 Walnut ST</t>
  </si>
  <si>
    <t>Creek Valley KinderCare</t>
  </si>
  <si>
    <t>4052 Huffines BLVD</t>
  </si>
  <si>
    <t>75010</t>
  </si>
  <si>
    <t>Comunidad Child Care Center</t>
  </si>
  <si>
    <t>1721 N GARRETT AVE</t>
  </si>
  <si>
    <t>75206</t>
  </si>
  <si>
    <t>Bent Tree Day School</t>
  </si>
  <si>
    <t>18273 VAIL ST</t>
  </si>
  <si>
    <t>Allisons Clubhouse</t>
  </si>
  <si>
    <t>3425 Finley RD</t>
  </si>
  <si>
    <t>Centerville Learning Center</t>
  </si>
  <si>
    <t>407 W CENTERVILLE RD</t>
  </si>
  <si>
    <t>75041</t>
  </si>
  <si>
    <t>Arborcreek Montessori School</t>
  </si>
  <si>
    <t>2713 Cookscreek PL</t>
  </si>
  <si>
    <t>FARMERS BRANCH, TX</t>
  </si>
  <si>
    <t>75234</t>
  </si>
  <si>
    <t>Mary Rush Childrens College At IBOC</t>
  </si>
  <si>
    <t>7710 S WESTMORELAND RD</t>
  </si>
  <si>
    <t>75237</t>
  </si>
  <si>
    <t>Adventure Academy Inc.</t>
  </si>
  <si>
    <t>103 Houston School RD</t>
  </si>
  <si>
    <t>RED OAK, TX</t>
  </si>
  <si>
    <t>139 - ELLIS</t>
  </si>
  <si>
    <t>Tonya Deadmon</t>
  </si>
  <si>
    <t>4110 Rustic TRL</t>
  </si>
  <si>
    <t>Balch Springs, TX</t>
  </si>
  <si>
    <t>75180</t>
  </si>
  <si>
    <t>Childrens Palace Preparatory School</t>
  </si>
  <si>
    <t>603 S BRYAN BELT LINE RD</t>
  </si>
  <si>
    <t>Discovery House</t>
  </si>
  <si>
    <t>105 TERRACE DR</t>
  </si>
  <si>
    <t>Lighthouse Learning Center</t>
  </si>
  <si>
    <t>5525 W ILLINOIS AVE</t>
  </si>
  <si>
    <t>Patricia Thanh Thuy Nguyen</t>
  </si>
  <si>
    <t>2930 High Plateau DR</t>
  </si>
  <si>
    <t>75044</t>
  </si>
  <si>
    <t>Na Nu Day Care</t>
  </si>
  <si>
    <t>1606 NOKOMIS AVE</t>
  </si>
  <si>
    <t>Elizabeth Piper</t>
  </si>
  <si>
    <t>2233 Van Cleave Dr</t>
  </si>
  <si>
    <t>Patricia Blair</t>
  </si>
  <si>
    <t>808 TAYLOR ST</t>
  </si>
  <si>
    <t>8131 Matlock RD</t>
  </si>
  <si>
    <t>76002</t>
  </si>
  <si>
    <t>Sherandas Playhouse II</t>
  </si>
  <si>
    <t>2124 N PRAIRIE CREEK RD</t>
  </si>
  <si>
    <t>A Christian Academy</t>
  </si>
  <si>
    <t>2830 E ILLINOIS AVE</t>
  </si>
  <si>
    <t>8909 VALLEY RANCH PKWY W</t>
  </si>
  <si>
    <t>Lil Rascals Learning Center Inc</t>
  </si>
  <si>
    <t>2424 BAKER DR</t>
  </si>
  <si>
    <t>Dallas First Presbyterian Church Developmental Day</t>
  </si>
  <si>
    <t>1835 Young ST</t>
  </si>
  <si>
    <t>75201</t>
  </si>
  <si>
    <t>335 S HAMPTON RD</t>
  </si>
  <si>
    <t>8001 Parkwood BLVD</t>
  </si>
  <si>
    <t>75024</t>
  </si>
  <si>
    <t>Casa View Christian Preschool</t>
  </si>
  <si>
    <t>2230 Barnes Bridge RD</t>
  </si>
  <si>
    <t>75228</t>
  </si>
  <si>
    <t>Scribbles Learning Center Inc</t>
  </si>
  <si>
    <t>8025 UMPHRESS RD</t>
  </si>
  <si>
    <t>Hamilton Academy</t>
  </si>
  <si>
    <t>2725 Valley View LN</t>
  </si>
  <si>
    <t>Preparatory Place Academy</t>
  </si>
  <si>
    <t>3846 OPAL AVE</t>
  </si>
  <si>
    <t>Adventure Discovery Center Number 3</t>
  </si>
  <si>
    <t>2631 W 4TH ST</t>
  </si>
  <si>
    <t>75060</t>
  </si>
  <si>
    <t>Kids Green Acre School</t>
  </si>
  <si>
    <t>675 W OATES RD</t>
  </si>
  <si>
    <t>Kids Concepts Child Development</t>
  </si>
  <si>
    <t>4019 W LEDBETTER DR</t>
  </si>
  <si>
    <t>75233</t>
  </si>
  <si>
    <t>Greenville Avenue Child Development Center</t>
  </si>
  <si>
    <t>1013 S GREENVILLE AVE</t>
  </si>
  <si>
    <t>Little Servant Christian Academy</t>
  </si>
  <si>
    <t>911 W Round Grove Rd</t>
  </si>
  <si>
    <t>Center Of Hope Crystal CDC</t>
  </si>
  <si>
    <t>4815 Cass ST</t>
  </si>
  <si>
    <t>Burning Bush Academy</t>
  </si>
  <si>
    <t>4943 BONNIE VIEW RD</t>
  </si>
  <si>
    <t>Sonja Lil Darling</t>
  </si>
  <si>
    <t>5739 BONNIE VIEW RD</t>
  </si>
  <si>
    <t>Ms Sues Christian Day Care School</t>
  </si>
  <si>
    <t>1825 Clarendon W</t>
  </si>
  <si>
    <t>Genesis Child Development Center</t>
  </si>
  <si>
    <t>2517 Dalrock Rd</t>
  </si>
  <si>
    <t>American Care Academy</t>
  </si>
  <si>
    <t>530 S R L THORNTON FWY</t>
  </si>
  <si>
    <t>75203</t>
  </si>
  <si>
    <t>Lighthouse Rescue Mission Church</t>
  </si>
  <si>
    <t>402 E CHURCH ST</t>
  </si>
  <si>
    <t>Good Hands Child Development Center</t>
  </si>
  <si>
    <t>1050 W WINTERGREEN RD</t>
  </si>
  <si>
    <t>Riding Rainbows Child Development Center Inc.</t>
  </si>
  <si>
    <t>1132 S BUCKNER BLVD</t>
  </si>
  <si>
    <t>Mona Montessori Academy</t>
  </si>
  <si>
    <t>1417 Ismaili Center CIR</t>
  </si>
  <si>
    <t>75006</t>
  </si>
  <si>
    <t>Mary Mays</t>
  </si>
  <si>
    <t>402 Oleander St</t>
  </si>
  <si>
    <t>75137</t>
  </si>
  <si>
    <t>Pearlies Day Care</t>
  </si>
  <si>
    <t>1505 Quartet DR</t>
  </si>
  <si>
    <t>The Happy Tree CDC</t>
  </si>
  <si>
    <t>3225 BELMEADE DR</t>
  </si>
  <si>
    <t>Mothers Heart Childcare Learning Center</t>
  </si>
  <si>
    <t>1600 PATIO TER</t>
  </si>
  <si>
    <t>76010</t>
  </si>
  <si>
    <t>Infant Center</t>
  </si>
  <si>
    <t>2625 Anita Dr</t>
  </si>
  <si>
    <t>YMCA Irving Townsell Elementary</t>
  </si>
  <si>
    <t>3700 Pleasant Run RD</t>
  </si>
  <si>
    <t>A Time / A Season Christian Dayschool</t>
  </si>
  <si>
    <t>835 N MARSALIS AVE</t>
  </si>
  <si>
    <t>Darlene Lemons</t>
  </si>
  <si>
    <t>2411 Decoy DR</t>
  </si>
  <si>
    <t>Helping Hands Child Care Inc</t>
  </si>
  <si>
    <t>1700 W POLO RD STE 240</t>
  </si>
  <si>
    <t>Creative Kids Learning Center</t>
  </si>
  <si>
    <t>7530 Forney RD</t>
  </si>
  <si>
    <t>Nexus Child Development Center</t>
  </si>
  <si>
    <t>8733 La Prada Dr</t>
  </si>
  <si>
    <t>Ferris Christian Academy</t>
  </si>
  <si>
    <t>425 W 6TH ST</t>
  </si>
  <si>
    <t>FERRIS, TX</t>
  </si>
  <si>
    <t>75125</t>
  </si>
  <si>
    <t>Little Steps Learning Center 2</t>
  </si>
  <si>
    <t>7121 Lake June RD</t>
  </si>
  <si>
    <t>Jacksons Playland</t>
  </si>
  <si>
    <t>2515 PEABODY AVE</t>
  </si>
  <si>
    <t>Powerhouse Day Care</t>
  </si>
  <si>
    <t>777 S INTERSTATE 35 RD</t>
  </si>
  <si>
    <t>Linda Redic</t>
  </si>
  <si>
    <t>3426 Hayman Dr</t>
  </si>
  <si>
    <t>Islamic School of Irving</t>
  </si>
  <si>
    <t>2555 ESTERS RD</t>
  </si>
  <si>
    <t>Union Christian Academy</t>
  </si>
  <si>
    <t>3312 S POLK ST</t>
  </si>
  <si>
    <t>St Philips School / Community Center</t>
  </si>
  <si>
    <t>1600 PENNSYLVANIA AVE</t>
  </si>
  <si>
    <t>Grans Lil Angels Achievement Academy</t>
  </si>
  <si>
    <t>6514 S LANCASTER RD</t>
  </si>
  <si>
    <t>290 W WESTCHESTER PKWY</t>
  </si>
  <si>
    <t>Kosmic Kids</t>
  </si>
  <si>
    <t>1101 E PLEASANT RUN RD</t>
  </si>
  <si>
    <t>Kids Palace Learning Center</t>
  </si>
  <si>
    <t>1001 METKER ST</t>
  </si>
  <si>
    <t>Merrimac Day Care Centre</t>
  </si>
  <si>
    <t>114 W VINYARD RD</t>
  </si>
  <si>
    <t>Nora L Porter</t>
  </si>
  <si>
    <t>1321 GENTLE RAIN DR</t>
  </si>
  <si>
    <t>A Creative Focus Learning Center</t>
  </si>
  <si>
    <t>720 MEADOWCREEK LN</t>
  </si>
  <si>
    <t>Small Miracles Child Care Center</t>
  </si>
  <si>
    <t>2700 S RIGSBEE DR</t>
  </si>
  <si>
    <t>Heavenly Care Child Development Center</t>
  </si>
  <si>
    <t>1948 Bickers ST</t>
  </si>
  <si>
    <t>75212</t>
  </si>
  <si>
    <t>Heavenly Christian Academy</t>
  </si>
  <si>
    <t>11421 Shiloh RD</t>
  </si>
  <si>
    <t>Kids R Kids 36</t>
  </si>
  <si>
    <t>2660 W MAIN ST</t>
  </si>
  <si>
    <t>FRISCO, TX</t>
  </si>
  <si>
    <t>75033</t>
  </si>
  <si>
    <t>Cornerstone Christian Learning Center</t>
  </si>
  <si>
    <t>7502 N GARLAND AVE</t>
  </si>
  <si>
    <t>Glen Oaks School</t>
  </si>
  <si>
    <t>12105 Plano Rd</t>
  </si>
  <si>
    <t>Simply Smarts Learning Center</t>
  </si>
  <si>
    <t>3430 W ROCHELLE RD</t>
  </si>
  <si>
    <t>Spring Creek KinderCare</t>
  </si>
  <si>
    <t>15610 Spring Creek RD</t>
  </si>
  <si>
    <t>75248</t>
  </si>
  <si>
    <t>Hebron KinderCare</t>
  </si>
  <si>
    <t>4241 MARSH LN</t>
  </si>
  <si>
    <t>Park Ridge Academy</t>
  </si>
  <si>
    <t>415 E PARKERVILLE RD</t>
  </si>
  <si>
    <t>Forest Park Academy</t>
  </si>
  <si>
    <t>2024 N WESTMORELAND RD</t>
  </si>
  <si>
    <t>Northwest Highway KinderCare</t>
  </si>
  <si>
    <t>1321 Northwest HWY</t>
  </si>
  <si>
    <t>Duncanville-Cedar Ridge KinderCare</t>
  </si>
  <si>
    <t>314 N CEDAR RIDGE DR</t>
  </si>
  <si>
    <t>Addison KinderCare</t>
  </si>
  <si>
    <t>5080 SPECTRUM DR STE 120W</t>
  </si>
  <si>
    <t>ADDISON, TX</t>
  </si>
  <si>
    <t>75001</t>
  </si>
  <si>
    <t>Forest Lane KinderCare</t>
  </si>
  <si>
    <t>9131 Forest Ln</t>
  </si>
  <si>
    <t>Mansfield KinderCare</t>
  </si>
  <si>
    <t>2120 Man AVE</t>
  </si>
  <si>
    <t>Mansfield, TX</t>
  </si>
  <si>
    <t>76063</t>
  </si>
  <si>
    <t>Marcella Atkinson</t>
  </si>
  <si>
    <t>3823 CASA DEL SOL LN</t>
  </si>
  <si>
    <t>Bedford KinderCare</t>
  </si>
  <si>
    <t>2309 Central DR</t>
  </si>
  <si>
    <t>Bedford, TX</t>
  </si>
  <si>
    <t>76021</t>
  </si>
  <si>
    <t>Glenwood Day School</t>
  </si>
  <si>
    <t>2446 Apollo Rd</t>
  </si>
  <si>
    <t>Cornerstone LC</t>
  </si>
  <si>
    <t>5929 Northwest DR</t>
  </si>
  <si>
    <t>Kids University Learning Center</t>
  </si>
  <si>
    <t>639 W Wintergreen Rd</t>
  </si>
  <si>
    <t>Glenbrook CDC</t>
  </si>
  <si>
    <t>1339 N MASTERS DR</t>
  </si>
  <si>
    <t>Rylie Day Care Center</t>
  </si>
  <si>
    <t>1509 HAYMARKET RD</t>
  </si>
  <si>
    <t>75253</t>
  </si>
  <si>
    <t>Cornerstone Academy</t>
  </si>
  <si>
    <t>5415 Matlock RD</t>
  </si>
  <si>
    <t>76018</t>
  </si>
  <si>
    <t>El Kinder - Bilingual Early Childhood Education</t>
  </si>
  <si>
    <t>2523 S BUCKNER BLVD</t>
  </si>
  <si>
    <t>Discovery Childrens Academy</t>
  </si>
  <si>
    <t>111 Roundabout DR</t>
  </si>
  <si>
    <t>Midlothian, TX</t>
  </si>
  <si>
    <t>76065</t>
  </si>
  <si>
    <t>Kids Are Us Private Learning Center</t>
  </si>
  <si>
    <t>1108 N WESTMORELAND RD</t>
  </si>
  <si>
    <t>WOS Inc. D/B/A The Childrens Courtyard</t>
  </si>
  <si>
    <t>708 W POLO RD</t>
  </si>
  <si>
    <t>A Prep School</t>
  </si>
  <si>
    <t>6509 INDEPENDENCE PKWY</t>
  </si>
  <si>
    <t>1505 W ARKANSAS LN</t>
  </si>
  <si>
    <t>76013</t>
  </si>
  <si>
    <t>Tesias Tiny Tots Day Care Center Inc</t>
  </si>
  <si>
    <t>524 N HIGHWAY 67</t>
  </si>
  <si>
    <t>CEDAR HILL, TX</t>
  </si>
  <si>
    <t>75104</t>
  </si>
  <si>
    <t>Preschool Partners</t>
  </si>
  <si>
    <t>3012 Pacifica ST</t>
  </si>
  <si>
    <t>Cadence Academy Preschool of Bent Tree</t>
  </si>
  <si>
    <t>17275 Addison Rd</t>
  </si>
  <si>
    <t>Creative Minds Child Care Center</t>
  </si>
  <si>
    <t>5606 S Cockrell Hill Rd</t>
  </si>
  <si>
    <t>75236</t>
  </si>
  <si>
    <t>Childrens Lighthouse of McCreary</t>
  </si>
  <si>
    <t>3465 W FM 544</t>
  </si>
  <si>
    <t>Wylie, TX</t>
  </si>
  <si>
    <t>75098</t>
  </si>
  <si>
    <t>YMCA Irving TJ Lee Elementary</t>
  </si>
  <si>
    <t>1600 CARLISLE ST</t>
  </si>
  <si>
    <t>Olives Lil Angels Learning Center</t>
  </si>
  <si>
    <t>1021 N Joe Wilson Rd</t>
  </si>
  <si>
    <t>Powerhouse Center</t>
  </si>
  <si>
    <t>950 S I 35 E</t>
  </si>
  <si>
    <t>75146</t>
  </si>
  <si>
    <t>Kids Korner Learning Center</t>
  </si>
  <si>
    <t>4707 LaRue</t>
  </si>
  <si>
    <t>Kids Discovery Academy Inc.</t>
  </si>
  <si>
    <t>933 Barnes Bridge Rd</t>
  </si>
  <si>
    <t>Amarias Learning Center</t>
  </si>
  <si>
    <t>768 N SAINT AUGUSTINE DR</t>
  </si>
  <si>
    <t>Little Peoples Learning Academy</t>
  </si>
  <si>
    <t>610 N MACARTHUR BLVD</t>
  </si>
  <si>
    <t>Sharons Playground Learning Center</t>
  </si>
  <si>
    <t>3949 SAINT FRANCIS AVE STE B</t>
  </si>
  <si>
    <t>Moores Faithful Learning Academy</t>
  </si>
  <si>
    <t>4807 S DENLEY DR</t>
  </si>
  <si>
    <t>Happy Days Preschool LLC</t>
  </si>
  <si>
    <t>2804 KELLER SPRINGS RD</t>
  </si>
  <si>
    <t>Bear Foot Lodge Private School</t>
  </si>
  <si>
    <t>4415 Sachse RD</t>
  </si>
  <si>
    <t>SACHSE, TX</t>
  </si>
  <si>
    <t>75048</t>
  </si>
  <si>
    <t>1451 Park BLVD</t>
  </si>
  <si>
    <t>Childcare Network 172</t>
  </si>
  <si>
    <t>240 E BELT LINE RD</t>
  </si>
  <si>
    <t>Rising Starz Child Care Center</t>
  </si>
  <si>
    <t>1200 E Jackson RD</t>
  </si>
  <si>
    <t>DeSoto Private School / Day Care Center Inc.</t>
  </si>
  <si>
    <t>301 E BELT LINE RD</t>
  </si>
  <si>
    <t>Childcare Network 182</t>
  </si>
  <si>
    <t>1400 Caplin DR</t>
  </si>
  <si>
    <t>Childrens Safari Private School</t>
  </si>
  <si>
    <t>3550 Clay Mathis Rd</t>
  </si>
  <si>
    <t>Tree House Academy of Rowlett LLC</t>
  </si>
  <si>
    <t>7501 Dalrock RD</t>
  </si>
  <si>
    <t>75089</t>
  </si>
  <si>
    <t>The Little Scholars Day School</t>
  </si>
  <si>
    <t>7625 BUFORD DR</t>
  </si>
  <si>
    <t>Childrens Treehouse Buckingham</t>
  </si>
  <si>
    <t>3317 W BUCKINGHAM RD</t>
  </si>
  <si>
    <t>75042</t>
  </si>
  <si>
    <t>YMCA Arthur Kramer Elementary</t>
  </si>
  <si>
    <t>7131 Midbury DR</t>
  </si>
  <si>
    <t>75230</t>
  </si>
  <si>
    <t>Lake Cities Montessori School</t>
  </si>
  <si>
    <t>1935 E CENTERVILLE RD</t>
  </si>
  <si>
    <t>Meadow Oaks Academy Inc.</t>
  </si>
  <si>
    <t>1412 S BELT LINE RD</t>
  </si>
  <si>
    <t>Imagination Station Child Care Center</t>
  </si>
  <si>
    <t>7221 SCYENE RD</t>
  </si>
  <si>
    <t>Gingerbread House Academy Inc.</t>
  </si>
  <si>
    <t>1805 N GARRETT AVE</t>
  </si>
  <si>
    <t>Shondra McShane</t>
  </si>
  <si>
    <t>1440 Gentle Rain DR</t>
  </si>
  <si>
    <t>Miss Barbaras ABCs Christian Academy</t>
  </si>
  <si>
    <t>2316 Hilldale BLVD</t>
  </si>
  <si>
    <t>76016</t>
  </si>
  <si>
    <t>Montessori at Bowser</t>
  </si>
  <si>
    <t>300 S BOWSER RD</t>
  </si>
  <si>
    <t>Cadence Academy Grand Prairie</t>
  </si>
  <si>
    <t>4118 S ROBINSON RD</t>
  </si>
  <si>
    <t>Small Miracles Academy Garland Campus</t>
  </si>
  <si>
    <t>5902 N JUPITER RD</t>
  </si>
  <si>
    <t>Small Miracles Academy West Plano Campus</t>
  </si>
  <si>
    <t>3912 Alma DR</t>
  </si>
  <si>
    <t>Las Colinas Childrens Academy</t>
  </si>
  <si>
    <t>1403 W WALNUT HILL LN</t>
  </si>
  <si>
    <t>Childrens Lighthouse</t>
  </si>
  <si>
    <t>3009 N GOLIAD ST</t>
  </si>
  <si>
    <t>Little Coyote Learning Center</t>
  </si>
  <si>
    <t>1100 N CARRIER PKWY</t>
  </si>
  <si>
    <t>Handprints Child Care</t>
  </si>
  <si>
    <t>2805 Peavy RD</t>
  </si>
  <si>
    <t>Champions-George Bannerman Dealey Montessori Acade</t>
  </si>
  <si>
    <t>6501 Royal LN</t>
  </si>
  <si>
    <t>Hopewell Development Center</t>
  </si>
  <si>
    <t>5144 Dolphin RD</t>
  </si>
  <si>
    <t>75223</t>
  </si>
  <si>
    <t>Karens Little Learners Child Care and Day School</t>
  </si>
  <si>
    <t>1743 Oneal St</t>
  </si>
  <si>
    <t>Ideal Day Care and Learning Center</t>
  </si>
  <si>
    <t>1000 E Red Bird Ln</t>
  </si>
  <si>
    <t>Roslyn Chaney</t>
  </si>
  <si>
    <t>4527 Queenswood DR</t>
  </si>
  <si>
    <t>Neighborhood Christian Learning Center of Dallas I</t>
  </si>
  <si>
    <t>1111 E LEDBETTER DR</t>
  </si>
  <si>
    <t>Kuddles / Kisses Early Childhood Center LLC</t>
  </si>
  <si>
    <t>4041 W WHEATLAND RD STE 128</t>
  </si>
  <si>
    <t>Wee Care Youth / Recreation Center</t>
  </si>
  <si>
    <t>1670 N HAMPTON RD STE 115/116</t>
  </si>
  <si>
    <t>LMNOP Childrens Academy</t>
  </si>
  <si>
    <t>2808 Trinity Square DR</t>
  </si>
  <si>
    <t>2nd Step Daycare / Learning Center</t>
  </si>
  <si>
    <t>4255 S R L THORNTON FWY</t>
  </si>
  <si>
    <t>Earline Williams</t>
  </si>
  <si>
    <t>115 S TREGO CT</t>
  </si>
  <si>
    <t>Primrose School of Valley Ranch</t>
  </si>
  <si>
    <t>577 Cimarron TRL</t>
  </si>
  <si>
    <t>Handprints Academy</t>
  </si>
  <si>
    <t>606 Pioneer Rd</t>
  </si>
  <si>
    <t>New Century Montessori Academy</t>
  </si>
  <si>
    <t>1625 Ferris Rd</t>
  </si>
  <si>
    <t>129 W WINTERGREEN RD</t>
  </si>
  <si>
    <t>The Learning Tree Academy</t>
  </si>
  <si>
    <t>700 W PIONEER DR</t>
  </si>
  <si>
    <t>Country Club Active Learning School LLC</t>
  </si>
  <si>
    <t>1601 N COUNTRY CLUB RD</t>
  </si>
  <si>
    <t>Lakeview Childrens Academy</t>
  </si>
  <si>
    <t>7814 LAKEVIEW PKWY</t>
  </si>
  <si>
    <t>Angelica Arellano</t>
  </si>
  <si>
    <t>4814 BARTLETT AVE</t>
  </si>
  <si>
    <t>Kids R Kids 64</t>
  </si>
  <si>
    <t>5365 LEBANON RD</t>
  </si>
  <si>
    <t>75034</t>
  </si>
  <si>
    <t>Katies Little Angels</t>
  </si>
  <si>
    <t>2850 Singleton BLVD</t>
  </si>
  <si>
    <t>Voice of Hope Ministries</t>
  </si>
  <si>
    <t>4120 Gentry DR</t>
  </si>
  <si>
    <t>Suzannes Early Childhood Development Center</t>
  </si>
  <si>
    <t>622 Freetown RD</t>
  </si>
  <si>
    <t>75051</t>
  </si>
  <si>
    <t>Wise Academy Inc</t>
  </si>
  <si>
    <t>125 W WINTERGREEN RD</t>
  </si>
  <si>
    <t>Oak Park School</t>
  </si>
  <si>
    <t>2402 FIREWHEEL PKWY</t>
  </si>
  <si>
    <t>Metro Christian Academy</t>
  </si>
  <si>
    <t>935 S CLARK RD</t>
  </si>
  <si>
    <t>Coppell Early Care and Education</t>
  </si>
  <si>
    <t>103 Samuel BLVD</t>
  </si>
  <si>
    <t>Quest for Success Childrens Center</t>
  </si>
  <si>
    <t>4520 SAINT FRANCIS AVE</t>
  </si>
  <si>
    <t>Sleepers to Sneakers Day Care</t>
  </si>
  <si>
    <t>11707 Seagoville RD</t>
  </si>
  <si>
    <t>St Anthony Community Center</t>
  </si>
  <si>
    <t>3732 Myrtle ST</t>
  </si>
  <si>
    <t>Kids R Kids 10 Texas</t>
  </si>
  <si>
    <t>2990 Regent BLVD</t>
  </si>
  <si>
    <t>Genesis Foundation Child Care Learning Center</t>
  </si>
  <si>
    <t>801 W KIEST BLVD</t>
  </si>
  <si>
    <t>Childcare Network 196</t>
  </si>
  <si>
    <t>3574 S CARRIER PKWY</t>
  </si>
  <si>
    <t>Childcare Network 198</t>
  </si>
  <si>
    <t>195 N CLARK RD</t>
  </si>
  <si>
    <t>Childcare Network 197</t>
  </si>
  <si>
    <t>717 W STEPHENS ST</t>
  </si>
  <si>
    <t>Aprils Little Lambs License Child Care Home</t>
  </si>
  <si>
    <t>852 Willow Wood DR</t>
  </si>
  <si>
    <t>Top of the World Preschool</t>
  </si>
  <si>
    <t>451 S LAKE FOREST DR</t>
  </si>
  <si>
    <t>MCKINNEY, TX</t>
  </si>
  <si>
    <t>75072</t>
  </si>
  <si>
    <t>Pecan Ranch Early Learning Center</t>
  </si>
  <si>
    <t>815 E OATES RD</t>
  </si>
  <si>
    <t>My Little Rascals New Start CDC</t>
  </si>
  <si>
    <t>2907 N HAMPTON RD</t>
  </si>
  <si>
    <t>Lil Wiggys Christian Development Center</t>
  </si>
  <si>
    <t>4333 GANNON LN STE 110</t>
  </si>
  <si>
    <t>702 S HAMPTON RD</t>
  </si>
  <si>
    <t>Zion Kidz Academy / Learning Center</t>
  </si>
  <si>
    <t>1004 N JEFFERSON ST</t>
  </si>
  <si>
    <t>Christys Angels</t>
  </si>
  <si>
    <t>11426 WYATT ST</t>
  </si>
  <si>
    <t>75218</t>
  </si>
  <si>
    <t>Park South YMCA</t>
  </si>
  <si>
    <t>3901 LATIMER ST</t>
  </si>
  <si>
    <t>Bryans House</t>
  </si>
  <si>
    <t>3610 Pipestone RD</t>
  </si>
  <si>
    <t>Richardson ISD - Mark Twain Elementary</t>
  </si>
  <si>
    <t>1200 Larkspur DR</t>
  </si>
  <si>
    <t>Brighter Day Academy LLC</t>
  </si>
  <si>
    <t>10453 N CENTRAL EXPY</t>
  </si>
  <si>
    <t>75231</t>
  </si>
  <si>
    <t>Legacy Kids Academy</t>
  </si>
  <si>
    <t>2201 Eastglen BLVD</t>
  </si>
  <si>
    <t>Richardson ISD PACE - Spring Valley Elementary</t>
  </si>
  <si>
    <t>13535 Spring Grove AVE</t>
  </si>
  <si>
    <t>Richardson ISD Northwood Hills Elementary</t>
  </si>
  <si>
    <t>14532 Meandering WAY</t>
  </si>
  <si>
    <t>Richardson ISD- Richardson Terrace Elementary</t>
  </si>
  <si>
    <t>300 N DOROTHY DR</t>
  </si>
  <si>
    <t>Richardson ISD O. Henry Elementary</t>
  </si>
  <si>
    <t>4100 Tynes DR</t>
  </si>
  <si>
    <t>Stonebrook Learning Center</t>
  </si>
  <si>
    <t>3200 S FM 548</t>
  </si>
  <si>
    <t>ROYSE CITY, TX</t>
  </si>
  <si>
    <t>75189</t>
  </si>
  <si>
    <t>StoryTime Overnight Child Care Services LLC</t>
  </si>
  <si>
    <t>1715 Madison DR</t>
  </si>
  <si>
    <t>Lil Images of Blessings Christian Learning Center</t>
  </si>
  <si>
    <t>1178 Corporate DR W</t>
  </si>
  <si>
    <t>76006</t>
  </si>
  <si>
    <t>Richardson ISD - Lake Highlands Elementary</t>
  </si>
  <si>
    <t>9501 Ferndale RD</t>
  </si>
  <si>
    <t>75238</t>
  </si>
  <si>
    <t>Richardson ISD Dartmouth Elementary</t>
  </si>
  <si>
    <t>417 Dartmouth LN</t>
  </si>
  <si>
    <t>First United Methodist Church Academy Kids</t>
  </si>
  <si>
    <t>300 N GALLOWAY AVE</t>
  </si>
  <si>
    <t>YMCA Hampton Preparatory</t>
  </si>
  <si>
    <t>8915 S HAMPTON RD</t>
  </si>
  <si>
    <t>Metropolitan Christian Academy No 3</t>
  </si>
  <si>
    <t>401 Royal Valley RD</t>
  </si>
  <si>
    <t>Small Miracles Academy-Richardson Campus</t>
  </si>
  <si>
    <t>1015 NEWBERRY DR</t>
  </si>
  <si>
    <t>The Clifton School</t>
  </si>
  <si>
    <t>2206 HEADS LN</t>
  </si>
  <si>
    <t>Kidz Kollege</t>
  </si>
  <si>
    <t>7307 Churchill Green DR</t>
  </si>
  <si>
    <t>Richardson ISD - Aikin Elementary</t>
  </si>
  <si>
    <t>12300 Pleasant Valley DR</t>
  </si>
  <si>
    <t>Destined for Greatness Christian Academy</t>
  </si>
  <si>
    <t>824 S CARRIER PKWY</t>
  </si>
  <si>
    <t>Noahs Ark Learning Center Inc</t>
  </si>
  <si>
    <t>4030 Pioneer RD</t>
  </si>
  <si>
    <t>Jacqueline Green</t>
  </si>
  <si>
    <t>1102 HADRIAN CT</t>
  </si>
  <si>
    <t>Myshundre Davis</t>
  </si>
  <si>
    <t>1324 Thorne ST</t>
  </si>
  <si>
    <t>Teressia Whitehead-Blair</t>
  </si>
  <si>
    <t>4661 Bridle Wood DR</t>
  </si>
  <si>
    <t>Willie White</t>
  </si>
  <si>
    <t>2229 Narboe ST</t>
  </si>
  <si>
    <t>YMCA Haley Elementary</t>
  </si>
  <si>
    <t>3601 Cheyenne ST</t>
  </si>
  <si>
    <t>Childcare Network 170</t>
  </si>
  <si>
    <t>2020 S MacArthur BLVD</t>
  </si>
  <si>
    <t>Richardson ISD Northlake Elementary</t>
  </si>
  <si>
    <t>10059 Ravensway DR</t>
  </si>
  <si>
    <t>Richardson ISD MST Magnet School</t>
  </si>
  <si>
    <t>450 Abrams RD</t>
  </si>
  <si>
    <t>Richardson ISD-Forest Ridge Elementary</t>
  </si>
  <si>
    <t>10330 Bunchberry DR</t>
  </si>
  <si>
    <t>Richardson ISD PACE- Skyview Elementary</t>
  </si>
  <si>
    <t>9229 Meadowknoll DR</t>
  </si>
  <si>
    <t>Richardson ISD - Northrich Elementary</t>
  </si>
  <si>
    <t>1301 CUSTER RD</t>
  </si>
  <si>
    <t>Richardson ISD - Stults Road Elementary</t>
  </si>
  <si>
    <t>8700 Stults RD</t>
  </si>
  <si>
    <t>Richardson ISD PACE-Audelia Creek Elementary</t>
  </si>
  <si>
    <t>12600 Audelia RD</t>
  </si>
  <si>
    <t>Kims Palace Home Day Care</t>
  </si>
  <si>
    <t>2471 Matland DR</t>
  </si>
  <si>
    <t>Flower Mound Early Care and Education</t>
  </si>
  <si>
    <t>1905 Justin RD</t>
  </si>
  <si>
    <t>Texas Lighthouse Christian Academy</t>
  </si>
  <si>
    <t>410 NE 27TH ST</t>
  </si>
  <si>
    <t>A 2 Z Learning Center</t>
  </si>
  <si>
    <t>1323 S MAIN ST</t>
  </si>
  <si>
    <t>Carousel Academy</t>
  </si>
  <si>
    <t>4500 S LANCASTER RD # 75</t>
  </si>
  <si>
    <t>Cheryl Fulgham</t>
  </si>
  <si>
    <t>2540 WELLS RD</t>
  </si>
  <si>
    <t>Oaks Trail Academy</t>
  </si>
  <si>
    <t>4115 Dalrock RD</t>
  </si>
  <si>
    <t>Shannons Lil Angels</t>
  </si>
  <si>
    <t>630 W PLEASANT RUN RD STE 104</t>
  </si>
  <si>
    <t>Kids USA Learning Center</t>
  </si>
  <si>
    <t>6205 COIT RD STE 118</t>
  </si>
  <si>
    <t>Good Shepherd Christian Academy</t>
  </si>
  <si>
    <t>5625 Good Shepherd Way</t>
  </si>
  <si>
    <t>76119</t>
  </si>
  <si>
    <t>The Alphabet Academy</t>
  </si>
  <si>
    <t>520 BUFFALO CREEK DR</t>
  </si>
  <si>
    <t>Davenport Montessori LLC</t>
  </si>
  <si>
    <t>17501 DAVENPORT RD</t>
  </si>
  <si>
    <t>75252</t>
  </si>
  <si>
    <t>Discovery Village Learning Center LLC</t>
  </si>
  <si>
    <t>855 N DUNCANVILLE RD</t>
  </si>
  <si>
    <t>Little Britches Preparatory School</t>
  </si>
  <si>
    <t>406 CYPRESS ST</t>
  </si>
  <si>
    <t>SEAGOVILLE, TX</t>
  </si>
  <si>
    <t>75159</t>
  </si>
  <si>
    <t>For Kids Only Child Learning Center</t>
  </si>
  <si>
    <t>5210 DUCK CREEK DR</t>
  </si>
  <si>
    <t>Annettes Day Care Center Too</t>
  </si>
  <si>
    <t>3034 S BECKLEY AVE</t>
  </si>
  <si>
    <t>The Gardner Preparatory School II LLC</t>
  </si>
  <si>
    <t>100 N HOUSTON SCHOOL RD</t>
  </si>
  <si>
    <t>Vogel Alcove</t>
  </si>
  <si>
    <t>1738 GANO ST</t>
  </si>
  <si>
    <t>A Bright Beginning Private School</t>
  </si>
  <si>
    <t>407 E POLK ST</t>
  </si>
  <si>
    <t>Wonderland Montessori Academy of Valley Ranch</t>
  </si>
  <si>
    <t>2090 MARKET PLACE BLVD</t>
  </si>
  <si>
    <t>ToTina Davis</t>
  </si>
  <si>
    <t>1024 MEDALIST DR</t>
  </si>
  <si>
    <t>Nicole McFadden</t>
  </si>
  <si>
    <t>1925 CHANDLER LN</t>
  </si>
  <si>
    <t>Kids Place Learning Center</t>
  </si>
  <si>
    <t>1510 N HIGHWAY 175</t>
  </si>
  <si>
    <t>Temeka Patterson</t>
  </si>
  <si>
    <t>526 LAKESIDE DR</t>
  </si>
  <si>
    <t>4456 S MARSALIS AVE</t>
  </si>
  <si>
    <t>Pats Little Pecan Ranch</t>
  </si>
  <si>
    <t>909 GROSS RD STE 420</t>
  </si>
  <si>
    <t>Childrens Lighthouse of Woodbridge TX</t>
  </si>
  <si>
    <t>7280 HIGHWAY 78</t>
  </si>
  <si>
    <t>Childrens Park Learning Center</t>
  </si>
  <si>
    <t>941 STEGER TOWNE RD</t>
  </si>
  <si>
    <t>75032</t>
  </si>
  <si>
    <t>KIDS UNIVERSITY PREPARATORY LEARNING CENTER</t>
  </si>
  <si>
    <t>2020 W WHEATLAND RD</t>
  </si>
  <si>
    <t>Lionheart Childrens Academy -LABC</t>
  </si>
  <si>
    <t>2912 LITTLE RD</t>
  </si>
  <si>
    <t>Childrens Learning Adventure Child Care Center</t>
  </si>
  <si>
    <t>6095 CHAPEL HILL BLVD</t>
  </si>
  <si>
    <t>Cassandras Place</t>
  </si>
  <si>
    <t>908 WOODRIDGE DR</t>
  </si>
  <si>
    <t>Childcare Network 244</t>
  </si>
  <si>
    <t>240 S COLLINS RD</t>
  </si>
  <si>
    <t>OakCreek School</t>
  </si>
  <si>
    <t>3429 COLLINS BLVD</t>
  </si>
  <si>
    <t>Lighthouse Bilingual Academy</t>
  </si>
  <si>
    <t>935 CASTLE DR</t>
  </si>
  <si>
    <t>UBC Academy</t>
  </si>
  <si>
    <t>916 N JUPITER RD</t>
  </si>
  <si>
    <t>Town East Learning Center</t>
  </si>
  <si>
    <t>2201 GUS THOMASSON RD STE CDE</t>
  </si>
  <si>
    <t>Dixieland Child Care Center LLC</t>
  </si>
  <si>
    <t>1100 E PLEASANT RUN RD STE 108</t>
  </si>
  <si>
    <t>Taras Child Care</t>
  </si>
  <si>
    <t>2224 E PETERS COLONY RD</t>
  </si>
  <si>
    <t>Willis Early Learning Center</t>
  </si>
  <si>
    <t>2600 BROADWAY BLVD</t>
  </si>
  <si>
    <t>St John Learners Academy</t>
  </si>
  <si>
    <t>2600 S MARSALIS AVE</t>
  </si>
  <si>
    <t>Just Kidding Around</t>
  </si>
  <si>
    <t>104 SIERRA GRANDE ST</t>
  </si>
  <si>
    <t>Vickis First Steps</t>
  </si>
  <si>
    <t>4803 BALDWIN ST</t>
  </si>
  <si>
    <t>Richardson ISD-Prestonwood Elementary</t>
  </si>
  <si>
    <t>6525 LA COSA DR</t>
  </si>
  <si>
    <t>Wonderland Montessori Academy of Las Colinas</t>
  </si>
  <si>
    <t>431 E ROYAL LN</t>
  </si>
  <si>
    <t>75039</t>
  </si>
  <si>
    <t>Buzzing Busy Bees Learning Academy</t>
  </si>
  <si>
    <t>700 RAIN LILY DR</t>
  </si>
  <si>
    <t>Childcare Network 265</t>
  </si>
  <si>
    <t>4095 ELDORADO PKWY</t>
  </si>
  <si>
    <t>75070</t>
  </si>
  <si>
    <t>Childcare Network 264</t>
  </si>
  <si>
    <t>2029 W HEBRON PKWY</t>
  </si>
  <si>
    <t>Childcare Network 260</t>
  </si>
  <si>
    <t>6250 MATLOCK RD</t>
  </si>
  <si>
    <t>Childcare Network 259</t>
  </si>
  <si>
    <t>4636 S HWY 360</t>
  </si>
  <si>
    <t>First Impression Learning Center</t>
  </si>
  <si>
    <t>1401 INDEPENDENCE PKWY</t>
  </si>
  <si>
    <t>75075</t>
  </si>
  <si>
    <t>Aramis Hunter</t>
  </si>
  <si>
    <t>10230 SWEET GUM ST</t>
  </si>
  <si>
    <t>75249</t>
  </si>
  <si>
    <t>McKinney Academy</t>
  </si>
  <si>
    <t>513 N CENTRAL EXPY</t>
  </si>
  <si>
    <t>Bright Kids Montessori</t>
  </si>
  <si>
    <t>2825 VALLEY VIEW LN STE 221</t>
  </si>
  <si>
    <t>St Pius X Early Care and Education Center</t>
  </si>
  <si>
    <t>1620 OATES DR</t>
  </si>
  <si>
    <t>Pearlena Sanders</t>
  </si>
  <si>
    <t>412 CASTLE ST</t>
  </si>
  <si>
    <t>A Highpointe Academy</t>
  </si>
  <si>
    <t>3211 W CAMP WISDOM RD</t>
  </si>
  <si>
    <t>Stepping Stones of Knowledge Academy</t>
  </si>
  <si>
    <t>206 E RED BIRD LN</t>
  </si>
  <si>
    <t>Achievers of Excellence Learning Academy</t>
  </si>
  <si>
    <t>1040 N BELT LINE RD</t>
  </si>
  <si>
    <t>Gail Brown</t>
  </si>
  <si>
    <t>3022 KINKAID DR</t>
  </si>
  <si>
    <t>75220</t>
  </si>
  <si>
    <t>Mona Montessori Greentree</t>
  </si>
  <si>
    <t>4440 SIGMA RD</t>
  </si>
  <si>
    <t>75244</t>
  </si>
  <si>
    <t>LionHeart Childrens Academy</t>
  </si>
  <si>
    <t>2660 BELT LINE RD</t>
  </si>
  <si>
    <t>La Marina Day Care Inc</t>
  </si>
  <si>
    <t>513 W 12TH ST</t>
  </si>
  <si>
    <t>KCE Champions LLC International Leadership</t>
  </si>
  <si>
    <t>3301 N SHILOH RD</t>
  </si>
  <si>
    <t>Marci Usrey</t>
  </si>
  <si>
    <t>1429 PIKES PEAK</t>
  </si>
  <si>
    <t>Quail Valley Preparatory School</t>
  </si>
  <si>
    <t>662 S EDMONDS LN</t>
  </si>
  <si>
    <t>Myrtle Williams-Autrey</t>
  </si>
  <si>
    <t>305 CRYSTAL LAKE DR</t>
  </si>
  <si>
    <t>Soaring Kids Childcare</t>
  </si>
  <si>
    <t>5025 MONTEGO BAY DR</t>
  </si>
  <si>
    <t>Hart To Heart Child Care</t>
  </si>
  <si>
    <t>1115 BREWER DR</t>
  </si>
  <si>
    <t>Orees Playhouse Daycare</t>
  </si>
  <si>
    <t>427 SUMMERTREE LN</t>
  </si>
  <si>
    <t>Browns Early Discovery School</t>
  </si>
  <si>
    <t>550 W DANIELDALE RD</t>
  </si>
  <si>
    <t>Jefferson Little Learners Academy</t>
  </si>
  <si>
    <t>1104 CANYON RDG</t>
  </si>
  <si>
    <t>Beautiful Beginners Christian Academy 2</t>
  </si>
  <si>
    <t>Small Miracles Academy-Mesquite Campus</t>
  </si>
  <si>
    <t>2301 MESQUITE VALLEY RD</t>
  </si>
  <si>
    <t>Wanda Turner</t>
  </si>
  <si>
    <t>5 - Relative Care Listed Home</t>
  </si>
  <si>
    <t>10240 OAK BRANCH LN</t>
  </si>
  <si>
    <t>Bluebonnet Learning Center</t>
  </si>
  <si>
    <t>1414 E COLLINS BLVD</t>
  </si>
  <si>
    <t>Candy Cane Corner</t>
  </si>
  <si>
    <t>1000 W LAMPASAS ST</t>
  </si>
  <si>
    <t>ENNIS, TX</t>
  </si>
  <si>
    <t>75119</t>
  </si>
  <si>
    <t>Abugida Academy</t>
  </si>
  <si>
    <t>11501 PLANO RD</t>
  </si>
  <si>
    <t>Smile of A Child Learning Center</t>
  </si>
  <si>
    <t>515 N SAINT AUGUSTINE DR</t>
  </si>
  <si>
    <t>KCE Champions LLC at Uplift Luna</t>
  </si>
  <si>
    <t>9743 E R L THORNTON FWY</t>
  </si>
  <si>
    <t>Stella Hill Solis</t>
  </si>
  <si>
    <t>2515 LAPSLEY ST</t>
  </si>
  <si>
    <t>Little Scholars Learning Center</t>
  </si>
  <si>
    <t>1518 JOHN WEST RD</t>
  </si>
  <si>
    <t>Saintsville Baptist Church Childcare</t>
  </si>
  <si>
    <t>1816 MCCLELLAN CT</t>
  </si>
  <si>
    <t>76112</t>
  </si>
  <si>
    <t>Priceless Childcare and Learning Center</t>
  </si>
  <si>
    <t>5335 BROADWAY BLVD STE 214</t>
  </si>
  <si>
    <t>YMCA Solar Prep for Girls</t>
  </si>
  <si>
    <t>2617 N HENDERSON AVE</t>
  </si>
  <si>
    <t>Elvin Tilley</t>
  </si>
  <si>
    <t>830 BATCHLER RD</t>
  </si>
  <si>
    <t>Youth Conversion TL Marsalis</t>
  </si>
  <si>
    <t>5640 S MARSALIS AVE</t>
  </si>
  <si>
    <t>Engineers of Tomorrow STEM Preschool</t>
  </si>
  <si>
    <t>1615 N HAMPTON RD STE 240</t>
  </si>
  <si>
    <t>2301 PREMIER DR</t>
  </si>
  <si>
    <t>Kids Country Childcare and Learning Center</t>
  </si>
  <si>
    <t>9571 SKILLMAN ST</t>
  </si>
  <si>
    <t>Creative Steps Academy LLC</t>
  </si>
  <si>
    <t>3249 W NORTHWEST HWY</t>
  </si>
  <si>
    <t>Moores Faithful 2 Learning</t>
  </si>
  <si>
    <t>2120 N SAINT AUGUSTINE DR STE 120</t>
  </si>
  <si>
    <t>April Hicks</t>
  </si>
  <si>
    <t>101 SOUTHWESTERN DR</t>
  </si>
  <si>
    <t>FORNEY, TX</t>
  </si>
  <si>
    <t>75126</t>
  </si>
  <si>
    <t>257 - KAUFMAN</t>
  </si>
  <si>
    <t>Kids USA Montessori</t>
  </si>
  <si>
    <t>2707 W 15TH ST</t>
  </si>
  <si>
    <t>Dallas Darlings Daycare Licensed Child Care Home</t>
  </si>
  <si>
    <t>924 RED OAK CREEK DR</t>
  </si>
  <si>
    <t>Handprints Child Care 16 LLC dba Handprints Academ</t>
  </si>
  <si>
    <t>120 S BIRMINGHAM ST</t>
  </si>
  <si>
    <t>Miles Of Smiles Learning Center</t>
  </si>
  <si>
    <t>107 N HAMPTON RD</t>
  </si>
  <si>
    <t>Play Time Academy</t>
  </si>
  <si>
    <t>2018 HICKORY TREE RD</t>
  </si>
  <si>
    <t>Future Generations Christian Child Care Center</t>
  </si>
  <si>
    <t>1415 DR MARTIN LUTHER KING JR</t>
  </si>
  <si>
    <t>WAXAHACHIE, TX</t>
  </si>
  <si>
    <t>75165</t>
  </si>
  <si>
    <t>Irving Kidz Academy</t>
  </si>
  <si>
    <t>325 E AIRPORT  FRWY</t>
  </si>
  <si>
    <t>Twin Oaks Private School</t>
  </si>
  <si>
    <t>1001 E MAIN ST</t>
  </si>
  <si>
    <t>A Heart to Give Early Childhood Center</t>
  </si>
  <si>
    <t>106 BARROWS PL</t>
  </si>
  <si>
    <t>Tammies Tots</t>
  </si>
  <si>
    <t>4021 ARIZONA ST</t>
  </si>
  <si>
    <t>Kids Company Academy Learning Center DFW LLC</t>
  </si>
  <si>
    <t>6751 MATLOCK RD STE 101</t>
  </si>
  <si>
    <t>Richland Academy</t>
  </si>
  <si>
    <t>9850 WALNUT ST</t>
  </si>
  <si>
    <t>Happy Flower Day Care</t>
  </si>
  <si>
    <t>3030 N JOSEY LN STE 119</t>
  </si>
  <si>
    <t>Altrice Mosely</t>
  </si>
  <si>
    <t>1007 BOQUILLAS CT</t>
  </si>
  <si>
    <t>Kids Time Before and After School Program</t>
  </si>
  <si>
    <t>5909 UNIVERSITY HILLS BLVD</t>
  </si>
  <si>
    <t>Cornerstone Learning Center 2</t>
  </si>
  <si>
    <t>814 S BELT LINE RD</t>
  </si>
  <si>
    <t>Precious Kargo Academy</t>
  </si>
  <si>
    <t>802 S BECKLEY AVE</t>
  </si>
  <si>
    <t>Shady Grove Learning Center</t>
  </si>
  <si>
    <t>3200 W SHADY GROVE RD</t>
  </si>
  <si>
    <t>Prestigious Learning Academy</t>
  </si>
  <si>
    <t>1906 N STORY RD</t>
  </si>
  <si>
    <t>Poised for Success Learning Academy</t>
  </si>
  <si>
    <t>3637 BROADWAY BLVD STE A</t>
  </si>
  <si>
    <t>KCE Champions LLCILTX-Lancaster</t>
  </si>
  <si>
    <t>1900 PLEASANT RUN RD</t>
  </si>
  <si>
    <t>KCE Champions LLC Uplift-White Rock Hills</t>
  </si>
  <si>
    <t>7370 VALLEY GLEN DR</t>
  </si>
  <si>
    <t>Handprints Child Care 17 LLC dba Handprints Academ</t>
  </si>
  <si>
    <t>2418 COLLEGE AVE</t>
  </si>
  <si>
    <t>Appleseed Academy</t>
  </si>
  <si>
    <t>4346 N GALLOWAY AVE</t>
  </si>
  <si>
    <t>Enchanted Courtyard Childcare Development Center I</t>
  </si>
  <si>
    <t>1400 E BELT LINE RD</t>
  </si>
  <si>
    <t>Sweet Peas Child Care</t>
  </si>
  <si>
    <t>816 WOODRIDGE DR</t>
  </si>
  <si>
    <t>Little Scholars Academy</t>
  </si>
  <si>
    <t>14045 WATERFALL WAY</t>
  </si>
  <si>
    <t>1200 W SPRING VALLEY RD</t>
  </si>
  <si>
    <t>Legacy Kids Academy of Rowlett</t>
  </si>
  <si>
    <t>5800 CHIESA RD</t>
  </si>
  <si>
    <t>Handprints Child Care 18 LLC</t>
  </si>
  <si>
    <t>310 W BELT LINE RD</t>
  </si>
  <si>
    <t>Oak Leaf Kids Academy</t>
  </si>
  <si>
    <t>3602 CHAHA RD</t>
  </si>
  <si>
    <t>Ratcliff Early Learning Academy</t>
  </si>
  <si>
    <t>417 W OHIO AVE</t>
  </si>
  <si>
    <t>Small Miracles Academy Sachse</t>
  </si>
  <si>
    <t>5545 BROOKVIEW DR</t>
  </si>
  <si>
    <t>Blessed Little Angels Academy</t>
  </si>
  <si>
    <t>2615 GUS THOMASSON RD</t>
  </si>
  <si>
    <t>The Ivy League Child Development Center / Outreach</t>
  </si>
  <si>
    <t>7111 MARVIN D LOVE FWY STE 210</t>
  </si>
  <si>
    <t>Awesome Kidz 2 Learning Center</t>
  </si>
  <si>
    <t>931 W PIONEER PKWY</t>
  </si>
  <si>
    <t>Little Learners Daycare</t>
  </si>
  <si>
    <t>3405 CUSTER RD STE 100</t>
  </si>
  <si>
    <t>Heartland Montessori Academy Irving</t>
  </si>
  <si>
    <t>899 W WALNUT HILL LN</t>
  </si>
  <si>
    <t>Hope Christian Childcare and Academy</t>
  </si>
  <si>
    <t>2210 KELLY BLVD</t>
  </si>
  <si>
    <t>Serenity Child Development</t>
  </si>
  <si>
    <t>716 RAIN LILY DR</t>
  </si>
  <si>
    <t>Linda Jackson</t>
  </si>
  <si>
    <t>1513 HONEY BEE LN</t>
  </si>
  <si>
    <t>Handprints Child Care 19 LLC dba Handprints Academ</t>
  </si>
  <si>
    <t>412 W BROAD ST</t>
  </si>
  <si>
    <t>Lighthouse Academy</t>
  </si>
  <si>
    <t>951 N LAKESHORE DR</t>
  </si>
  <si>
    <t>Tiny Tots University</t>
  </si>
  <si>
    <t>1403 LEVEE LN</t>
  </si>
  <si>
    <t>Yorktown Spanish School</t>
  </si>
  <si>
    <t>123 E COLORADO BLVD</t>
  </si>
  <si>
    <t>La Escuelita Spanish Immersion Preschool</t>
  </si>
  <si>
    <t>3619 BLUE RIDGE BLVD</t>
  </si>
  <si>
    <t>Daddy Daycare / Preschool</t>
  </si>
  <si>
    <t>7701 N RICHLAND BLVD</t>
  </si>
  <si>
    <t>NORTH RICHLAND HILLS, TX</t>
  </si>
  <si>
    <t>76180</t>
  </si>
  <si>
    <t>Nanas Touch Home Daycare</t>
  </si>
  <si>
    <t>1335 PENNSYLVANIA AVE</t>
  </si>
  <si>
    <t>Danielle Joseph</t>
  </si>
  <si>
    <t>3313 ESTERS RD APT 1060</t>
  </si>
  <si>
    <t>Irving Montessori Academy</t>
  </si>
  <si>
    <t>3801 W NORTHGATE DR</t>
  </si>
  <si>
    <t>Lena Pope Early Learning Center UNTHSC Campus</t>
  </si>
  <si>
    <t>3620 MODLIN AVE</t>
  </si>
  <si>
    <t>76107</t>
  </si>
  <si>
    <t>Tiny 1s Treasured Learning Center</t>
  </si>
  <si>
    <t>3418 S BECKLEY AVE</t>
  </si>
  <si>
    <t>Legacy KinderCare</t>
  </si>
  <si>
    <t>6819 COMMUNICATIONS PKWY</t>
  </si>
  <si>
    <t>The Sloan School</t>
  </si>
  <si>
    <t>3131 N O CONNOR RD</t>
  </si>
  <si>
    <t>Johnnie Williams</t>
  </si>
  <si>
    <t>7131 AL PATTERSON DR</t>
  </si>
  <si>
    <t>Wynns ChildCare</t>
  </si>
  <si>
    <t>2040 PECAN CREEK DR</t>
  </si>
  <si>
    <t>Crescent City Academy Haltom City</t>
  </si>
  <si>
    <t>5713 DANA DR</t>
  </si>
  <si>
    <t>HALTOM CITY, TX</t>
  </si>
  <si>
    <t>76117</t>
  </si>
  <si>
    <t>Richardson ISD Merriman Park Elementary</t>
  </si>
  <si>
    <t>7101 WINEDALE DR</t>
  </si>
  <si>
    <t>Lots of Luv Child Care</t>
  </si>
  <si>
    <t>9090 SKILLMAN ST STE 186A</t>
  </si>
  <si>
    <t>Ace Kids Academy</t>
  </si>
  <si>
    <t>4330 O BANION RD</t>
  </si>
  <si>
    <t>3727 DILIDO RD STE 132</t>
  </si>
  <si>
    <t>Lakysa Hines</t>
  </si>
  <si>
    <t>903 TRACY CT</t>
  </si>
  <si>
    <t>NV Kids Academy</t>
  </si>
  <si>
    <t>1035 WESTMOUNT AVE</t>
  </si>
  <si>
    <t>Angels Little Palace</t>
  </si>
  <si>
    <t>4609 OAKWOOD DR</t>
  </si>
  <si>
    <t>Divine Joy</t>
  </si>
  <si>
    <t>5329 DAYTONA DR</t>
  </si>
  <si>
    <t>Kids Creative Learning Academy</t>
  </si>
  <si>
    <t>4120 14TH ST</t>
  </si>
  <si>
    <t>ShaQuella Anderson</t>
  </si>
  <si>
    <t>9415 WOLF RUN DR</t>
  </si>
  <si>
    <t>Voice of Hope Ministries - Uplift Grand</t>
  </si>
  <si>
    <t>118 NE 2ND ST</t>
  </si>
  <si>
    <t>Children Of Light Christian Academy Center INC</t>
  </si>
  <si>
    <t>12928 PARKER CT</t>
  </si>
  <si>
    <t>East Ridge Academy</t>
  </si>
  <si>
    <t>6310 EASTRIDGE DR</t>
  </si>
  <si>
    <t>YMCA Personalized Prep Sam Houston</t>
  </si>
  <si>
    <t>2827 THROCKMORTON ST</t>
  </si>
  <si>
    <t>75219</t>
  </si>
  <si>
    <t>DeSoto Childrens Academy</t>
  </si>
  <si>
    <t>901 N POLK ST</t>
  </si>
  <si>
    <t>Isaiah Jones</t>
  </si>
  <si>
    <t>1309 AMERICANA LN</t>
  </si>
  <si>
    <t>My Little Hearts Learning Center Inc</t>
  </si>
  <si>
    <t>668 BEATTY DR</t>
  </si>
  <si>
    <t>The Gifted Minds</t>
  </si>
  <si>
    <t>2550 W RED BIRD LN STE 412</t>
  </si>
  <si>
    <t>Dominga Coronado</t>
  </si>
  <si>
    <t>2526 COYOTE TRL</t>
  </si>
  <si>
    <t>GRANBURY, TX</t>
  </si>
  <si>
    <t>76048</t>
  </si>
  <si>
    <t>221 - HOOD</t>
  </si>
  <si>
    <t>Mothers Touch Childcare</t>
  </si>
  <si>
    <t>2503 WYNNEWOOD DR</t>
  </si>
  <si>
    <t>Munger Square Child Care Center</t>
  </si>
  <si>
    <t>5302 JUNIUS ST</t>
  </si>
  <si>
    <t>Lacey McElroy</t>
  </si>
  <si>
    <t>1019 BABBLING BROOK LN</t>
  </si>
  <si>
    <t>Horizon Lighthouse Childrens Academy</t>
  </si>
  <si>
    <t>5600 HORIZON RD</t>
  </si>
  <si>
    <t>Jeanettes Little Haven Enrichment Center</t>
  </si>
  <si>
    <t>6868 WALLING LN</t>
  </si>
  <si>
    <t>Candi Christian Academy</t>
  </si>
  <si>
    <t>2846 S BECKLEY AVE</t>
  </si>
  <si>
    <t>Vidas Stepping Stones Learning Center</t>
  </si>
  <si>
    <t>2602 JONES ST</t>
  </si>
  <si>
    <t>GREENVILLE, TX</t>
  </si>
  <si>
    <t>75401</t>
  </si>
  <si>
    <t>231 - HUNT</t>
  </si>
  <si>
    <t>Little Einsteins Learning Center LLC</t>
  </si>
  <si>
    <t>9205 SKILLMAN ST STE 117</t>
  </si>
  <si>
    <t>Magic Land Child Care and Learning Center</t>
  </si>
  <si>
    <t>1517 W BUCKINGHAM RD</t>
  </si>
  <si>
    <t>Bright Minds Learning Center LLC</t>
  </si>
  <si>
    <t>2726 W ILLINOIS AVE</t>
  </si>
  <si>
    <t>Grace Christian Preschool of Carrollton</t>
  </si>
  <si>
    <t>1700 S JOSEY LN</t>
  </si>
  <si>
    <t>Journeys Child Development Center</t>
  </si>
  <si>
    <t>1326 N STATE HIGHWAY 161</t>
  </si>
  <si>
    <t>Hope Day School</t>
  </si>
  <si>
    <t>5910 CEDAR SPRINGS RD</t>
  </si>
  <si>
    <t>Childrens Park North</t>
  </si>
  <si>
    <t>695 W RUSK ST</t>
  </si>
  <si>
    <t>Education Station</t>
  </si>
  <si>
    <t>2328 E GRAUWYLER RD</t>
  </si>
  <si>
    <t>PolicingChildCare.Com Inc. DBA Priceless Child Car</t>
  </si>
  <si>
    <t>5103 MAGNA CARTA BLVD STE 110</t>
  </si>
  <si>
    <t>My Small Wonders</t>
  </si>
  <si>
    <t>2310 STUTZ DR</t>
  </si>
  <si>
    <t>New Harmony Academy</t>
  </si>
  <si>
    <t>200 REA AVE</t>
  </si>
  <si>
    <t>Luv Em / Leave Em Professional Learning</t>
  </si>
  <si>
    <t>1235 W SUBLETT RD</t>
  </si>
  <si>
    <t>Gloria Archibong</t>
  </si>
  <si>
    <t>3138 TRES LOGOS LN</t>
  </si>
  <si>
    <t>KIDS Humpty Dumpty Academy LLC</t>
  </si>
  <si>
    <t>1601 E ABRAM ST</t>
  </si>
  <si>
    <t>Riding Rainbows Child Development Center</t>
  </si>
  <si>
    <t>7605 C F HAWN FWY</t>
  </si>
  <si>
    <t>First Steps Academy / Daycare</t>
  </si>
  <si>
    <t>10120 MONROE DR</t>
  </si>
  <si>
    <t>75229</t>
  </si>
  <si>
    <t>Lakesha Lawrence</t>
  </si>
  <si>
    <t>2900 DUNNBROOK CT</t>
  </si>
  <si>
    <t>Kids R Kids Learning Academy of West McKinney</t>
  </si>
  <si>
    <t>9070 WESTRIDGE</t>
  </si>
  <si>
    <t>Sherrell McKnight</t>
  </si>
  <si>
    <t>5805 WHITTLESEY RD</t>
  </si>
  <si>
    <t>Thelma Thomas</t>
  </si>
  <si>
    <t>1029 CARMODY DR</t>
  </si>
  <si>
    <t>Discovery School</t>
  </si>
  <si>
    <t>4805 GUS THOMASSON RD</t>
  </si>
  <si>
    <t>Ready Set Jump Learning Center LLC</t>
  </si>
  <si>
    <t>7200 JOHN T WHITE RD</t>
  </si>
  <si>
    <t>76120</t>
  </si>
  <si>
    <t>AlphaBEST Sunnyvale Sunnyvale</t>
  </si>
  <si>
    <t>300 N COLLINS RD</t>
  </si>
  <si>
    <t>St. Paul Christian Academy</t>
  </si>
  <si>
    <t>5725 S MARSALIS AVE</t>
  </si>
  <si>
    <t>KCE Champions LLC Uplift-Infinity</t>
  </si>
  <si>
    <t>1401 S MACARTHUR BLVD</t>
  </si>
  <si>
    <t>AlphaBest Buckner Prep-Cityscape</t>
  </si>
  <si>
    <t>8510 MILITARY PKWY</t>
  </si>
  <si>
    <t>Bright Beginnings Child Development Center</t>
  </si>
  <si>
    <t>7525 MILITARY PKWY</t>
  </si>
  <si>
    <t>Koti Academy of Grand Prairie</t>
  </si>
  <si>
    <t>615 W MARSHALL DR</t>
  </si>
  <si>
    <t>Moody Family Childcare / Youth Services Center</t>
  </si>
  <si>
    <t>1651 MATILDA ST</t>
  </si>
  <si>
    <t>Spring Creek Private School</t>
  </si>
  <si>
    <t>14855 SPRING CREEK RD</t>
  </si>
  <si>
    <t>Kreative Learning With Friends Childcare</t>
  </si>
  <si>
    <t>231 BLUFFVIEW DR</t>
  </si>
  <si>
    <t>Kacy Brandon</t>
  </si>
  <si>
    <t>4515 ROSEMONT AVE</t>
  </si>
  <si>
    <t>Tanya Lynn Lawrence</t>
  </si>
  <si>
    <t>940 NOKOMIS RD</t>
  </si>
  <si>
    <t>Precious Lambs Learning Center Inc</t>
  </si>
  <si>
    <t>723 W PLEASANT RUN RD STE 300</t>
  </si>
  <si>
    <t>Tamara Walker</t>
  </si>
  <si>
    <t>100 BISON MEADOW DR</t>
  </si>
  <si>
    <t>Norma Gallegos</t>
  </si>
  <si>
    <t>620 QUAIL HOLLOW DR</t>
  </si>
  <si>
    <t>YMCA Britain</t>
  </si>
  <si>
    <t>631 EDMONDSON DR</t>
  </si>
  <si>
    <t>Inspire</t>
  </si>
  <si>
    <t>6423 WALNUT HILL LN</t>
  </si>
  <si>
    <t>Catrina A Butler</t>
  </si>
  <si>
    <t>4002 CARL ST</t>
  </si>
  <si>
    <t>YMCA J. Haley</t>
  </si>
  <si>
    <t>1100 SCHULZE DR</t>
  </si>
  <si>
    <t>Where Kidz Connect Academy Inc</t>
  </si>
  <si>
    <t>402 LEE ST</t>
  </si>
  <si>
    <t>Little Dragons Learning Center</t>
  </si>
  <si>
    <t>801 SW 19TH ST</t>
  </si>
  <si>
    <t>Londons Kings and Queens Academy</t>
  </si>
  <si>
    <t>625 W PLEASANT RUN RD</t>
  </si>
  <si>
    <t>Kiasha Williams</t>
  </si>
  <si>
    <t>10010 FOREST LN APT 521</t>
  </si>
  <si>
    <t>Frog Academy of Creekside Village LLC</t>
  </si>
  <si>
    <t>720 N SHILOH RD</t>
  </si>
  <si>
    <t>Leaders Bilingual Academy Daycare</t>
  </si>
  <si>
    <t>1115 W SHADY GROVE RD</t>
  </si>
  <si>
    <t>Laugh N Learn Academy</t>
  </si>
  <si>
    <t>4111 OCEAN REEF</t>
  </si>
  <si>
    <t>Excel Academy</t>
  </si>
  <si>
    <t>504 RANCH TRL</t>
  </si>
  <si>
    <t>American Care Academy Pleasant Grove</t>
  </si>
  <si>
    <t>1227 N MASTERS DR</t>
  </si>
  <si>
    <t>The Learning Station</t>
  </si>
  <si>
    <t>130 S MOORE RD</t>
  </si>
  <si>
    <t>The Parent Helper Daycare / Learning Center</t>
  </si>
  <si>
    <t>3939 S POLK ST STE 110</t>
  </si>
  <si>
    <t>Sweet Start Childcare</t>
  </si>
  <si>
    <t>115 W BELT LINE RD</t>
  </si>
  <si>
    <t>The Little Red House Learning Center</t>
  </si>
  <si>
    <t>3700 SAN JACINTO ST</t>
  </si>
  <si>
    <t>LaToya Dashe White</t>
  </si>
  <si>
    <t>1122 CLINTON ST</t>
  </si>
  <si>
    <t>4 Heaven Sakes Learning Center</t>
  </si>
  <si>
    <t>11231 ALVIN ST STE 2</t>
  </si>
  <si>
    <t>2117 E ROSEMEADE PKWY</t>
  </si>
  <si>
    <t>Our KidsTreehouse</t>
  </si>
  <si>
    <t>1106 COLQUITT RD</t>
  </si>
  <si>
    <t>TERRELL, TX</t>
  </si>
  <si>
    <t>75160</t>
  </si>
  <si>
    <t>The Childrens Courtyard Inc</t>
  </si>
  <si>
    <t>5555 LAKE RIDGE PKWY</t>
  </si>
  <si>
    <t>Pearis Preparatory Academy</t>
  </si>
  <si>
    <t>3814 MARYLAND AVE</t>
  </si>
  <si>
    <t>Tony Little Clubhouse</t>
  </si>
  <si>
    <t>6909 SCYENE RD</t>
  </si>
  <si>
    <t>Dilworth Discovery Christian Childcare</t>
  </si>
  <si>
    <t>1715 ALHAMBRA ST</t>
  </si>
  <si>
    <t>Circle Creek Early Care and Education</t>
  </si>
  <si>
    <t>2544 CLAY MATHIS RD</t>
  </si>
  <si>
    <t>Preschool on Shiloh</t>
  </si>
  <si>
    <t>410 N SHILOH RD</t>
  </si>
  <si>
    <t>Edith Hudgens</t>
  </si>
  <si>
    <t>4243 CARL ST</t>
  </si>
  <si>
    <t>Childcare Network 171</t>
  </si>
  <si>
    <t>707 S CEDAR RIDGE DR</t>
  </si>
  <si>
    <t>Childcare Paradise Learning Center</t>
  </si>
  <si>
    <t>2146 E OVERTON RD</t>
  </si>
  <si>
    <t>Omegas Dream</t>
  </si>
  <si>
    <t>6404 CINNAMON OAKS DR</t>
  </si>
  <si>
    <t>Nitras House</t>
  </si>
  <si>
    <t>242 N BRYAN CIR</t>
  </si>
  <si>
    <t>Brainiacs Learning Academy</t>
  </si>
  <si>
    <t>109 E US HIGHWAY 80 STE A</t>
  </si>
  <si>
    <t>Ms. Kays Legacy In Home Daycare</t>
  </si>
  <si>
    <t>1525 CHAPMAN ST</t>
  </si>
  <si>
    <t>Poohs Playhouse Learning Center</t>
  </si>
  <si>
    <t>11310 QUAIL RUN ST</t>
  </si>
  <si>
    <t>KCE Champions LLC Uplift-Peak</t>
  </si>
  <si>
    <t>1474 ANNEX AVE</t>
  </si>
  <si>
    <t>Cynthia Hudson</t>
  </si>
  <si>
    <t>4210 MEHALIA DR</t>
  </si>
  <si>
    <t>Tiphanie Hernandez</t>
  </si>
  <si>
    <t>4910 HOPEWELL DR</t>
  </si>
  <si>
    <t>Happy Flower Montessori Academy</t>
  </si>
  <si>
    <t>913 LEXINGTON DR</t>
  </si>
  <si>
    <t>KCE Champions LLC Uplift-Gradus</t>
  </si>
  <si>
    <t>121 SEAHAWK DR</t>
  </si>
  <si>
    <t>Cradle to Crayon Learning Center</t>
  </si>
  <si>
    <t>2400 E GRAUWYLER RD STE B</t>
  </si>
  <si>
    <t>Almaria Titus</t>
  </si>
  <si>
    <t>319 CHAPMAN ST</t>
  </si>
  <si>
    <t>Kidz Are People Too Early Childhood Academy</t>
  </si>
  <si>
    <t>107 W DANIELDALE RD</t>
  </si>
  <si>
    <t>Destiny Learning Center</t>
  </si>
  <si>
    <t>7620 FERGUSON RD</t>
  </si>
  <si>
    <t>Kawanaka Fields</t>
  </si>
  <si>
    <t>1502 SPRINGWOOD DR</t>
  </si>
  <si>
    <t>BRANDI EDMONDSON</t>
  </si>
  <si>
    <t>1625 OAK GLEN TRL</t>
  </si>
  <si>
    <t>YMCA Uplift Williams</t>
  </si>
  <si>
    <t>1750 VICEROY DR</t>
  </si>
  <si>
    <t>LaunchPad Learning Center</t>
  </si>
  <si>
    <t>1520 LAVON DR</t>
  </si>
  <si>
    <t>Daniel / Solomon Wisdom Center</t>
  </si>
  <si>
    <t>120 E BEDFORD EULESS RD</t>
  </si>
  <si>
    <t>HURST, TX</t>
  </si>
  <si>
    <t>76053</t>
  </si>
  <si>
    <t>EXCEL Learning Center</t>
  </si>
  <si>
    <t>200 DALTON DR</t>
  </si>
  <si>
    <t>Kidz Learning Academy</t>
  </si>
  <si>
    <t>1342 BARREL DR</t>
  </si>
  <si>
    <t>Youth Conversion at Harry Stone Montessori</t>
  </si>
  <si>
    <t>4747 VETERANS DR</t>
  </si>
  <si>
    <t>Castleglen Private School</t>
  </si>
  <si>
    <t>602 CASTLEGLEN DR</t>
  </si>
  <si>
    <t>Kristine Steward-East</t>
  </si>
  <si>
    <t>913 LANCASTER PARK DR</t>
  </si>
  <si>
    <t>My Anointed Sisters Children</t>
  </si>
  <si>
    <t>1231 S EDGEFIELD AVE</t>
  </si>
  <si>
    <t>Harvest Heights Childcare / Christian Academy</t>
  </si>
  <si>
    <t>2603 S HAMPTON RD</t>
  </si>
  <si>
    <t>Rainbow Academy</t>
  </si>
  <si>
    <t>2227 CHEYENNE ST</t>
  </si>
  <si>
    <t>KCE Champions LLC Uplift Summit</t>
  </si>
  <si>
    <t>1305 N CENTER ST</t>
  </si>
  <si>
    <t>Peggy Jessie</t>
  </si>
  <si>
    <t>570 ROSEHILL LN</t>
  </si>
  <si>
    <t>Child Care Academy Of Texas LLC</t>
  </si>
  <si>
    <t>2828 MARBURG ST</t>
  </si>
  <si>
    <t>The Preferred Preschool</t>
  </si>
  <si>
    <t>1615 OATES DR</t>
  </si>
  <si>
    <t>LaunchPAD</t>
  </si>
  <si>
    <t>6502 MILITARY PKWY</t>
  </si>
  <si>
    <t>KIDS Montessori Academy LLC</t>
  </si>
  <si>
    <t>1521 E ARAPAHO RD</t>
  </si>
  <si>
    <t>Little Creations Learning Center LLC</t>
  </si>
  <si>
    <t>817 HOLCOMB RD</t>
  </si>
  <si>
    <t>Little Ivies Montessori</t>
  </si>
  <si>
    <t>5509 PLEASANT VALLEY DR STE 800</t>
  </si>
  <si>
    <t>Kings / Queens To Be Learning Center</t>
  </si>
  <si>
    <t>2421 MATLAND DR</t>
  </si>
  <si>
    <t>Kidz N Heart</t>
  </si>
  <si>
    <t>901 N POLK ST STE 365</t>
  </si>
  <si>
    <t>Angels on Earth Learning / Adventure Center</t>
  </si>
  <si>
    <t>6810 SAMUELL BLVD</t>
  </si>
  <si>
    <t>Kids Play Child Care</t>
  </si>
  <si>
    <t>2324 OLD DENTON RD STE 120</t>
  </si>
  <si>
    <t>Ursula Boyd</t>
  </si>
  <si>
    <t>366 N JIM MILLER RD APT 1097</t>
  </si>
  <si>
    <t>Gloria Turner</t>
  </si>
  <si>
    <t>1203 APRIL SHOWERS LN</t>
  </si>
  <si>
    <t>A Special Love Childcare Academy Learning Center</t>
  </si>
  <si>
    <t>4121 MARVIN D LOVE FWY STE 100</t>
  </si>
  <si>
    <t>Brave Hearts Child Care And Learning Center LLC</t>
  </si>
  <si>
    <t>1101 OAKBLUFF DR</t>
  </si>
  <si>
    <t>CumLaude Academy LLC</t>
  </si>
  <si>
    <t>1855 E BRANCH HOLLOW DR</t>
  </si>
  <si>
    <t>Oakhill Day School</t>
  </si>
  <si>
    <t>1025 E BRAND RD</t>
  </si>
  <si>
    <t>Portia Gibson</t>
  </si>
  <si>
    <t>1704 HILLSIDE DR</t>
  </si>
  <si>
    <t>Keishas Kare Academy</t>
  </si>
  <si>
    <t>2701 OAKMONT DR</t>
  </si>
  <si>
    <t>Amazing Kidz Childcare Center LLC</t>
  </si>
  <si>
    <t>1703 SUSAN DR</t>
  </si>
  <si>
    <t>The Perfect Place to Bee Learning Academy</t>
  </si>
  <si>
    <t>1510 W POLO RD</t>
  </si>
  <si>
    <t>Aleesha Simmons</t>
  </si>
  <si>
    <t>3029 PLAYA VISTA DR</t>
  </si>
  <si>
    <t>Robin Searight-Stanley</t>
  </si>
  <si>
    <t>7540 AMBER DR</t>
  </si>
  <si>
    <t>Kelley Jackson</t>
  </si>
  <si>
    <t>728 DANDELION DR</t>
  </si>
  <si>
    <t>Bear Creek Lodge Learning Center</t>
  </si>
  <si>
    <t>1000 CONCORD ST</t>
  </si>
  <si>
    <t>Lighthouse Academy-Mesquite</t>
  </si>
  <si>
    <t>1515 E KEARNEY ST STE 402</t>
  </si>
  <si>
    <t>Little Dumplings DayCare LLC</t>
  </si>
  <si>
    <t>2510 TEXAS DR</t>
  </si>
  <si>
    <t>Fair Oaks Day School</t>
  </si>
  <si>
    <t>7825 FAIR OAKS AVE</t>
  </si>
  <si>
    <t>Sedney Bolden</t>
  </si>
  <si>
    <t>511 CANARY LN</t>
  </si>
  <si>
    <t>Sandi Vaughn</t>
  </si>
  <si>
    <t>4358 WOODHOLLOW DR APT 152</t>
  </si>
  <si>
    <t>Evergreen Bilingual Learning Center</t>
  </si>
  <si>
    <t>1101 W LAMAR BLVD</t>
  </si>
  <si>
    <t>76012</t>
  </si>
  <si>
    <t>Kiddie Cloud Learning Academy</t>
  </si>
  <si>
    <t>244 S BARNES DR</t>
  </si>
  <si>
    <t>Lionheart Childrens Academy Bent Tree Bible</t>
  </si>
  <si>
    <t>4141 INTERNATIONAL PKWY</t>
  </si>
  <si>
    <t>Dedra Brent</t>
  </si>
  <si>
    <t>3126 MARYLAND AVE</t>
  </si>
  <si>
    <t>Magnificent Learning Academy</t>
  </si>
  <si>
    <t>624 N MAIN ST</t>
  </si>
  <si>
    <t>Innovation Station Learning Academy</t>
  </si>
  <si>
    <t>1971 W PLEASANT RUN RD</t>
  </si>
  <si>
    <t>875 W PLEASANT RUN RD</t>
  </si>
  <si>
    <t>Destined 4 Success Educational Learning Center</t>
  </si>
  <si>
    <t>4302 LOMBARDY DR</t>
  </si>
  <si>
    <t>VENUS, TX</t>
  </si>
  <si>
    <t>76084</t>
  </si>
  <si>
    <t>251 - JOHNSON</t>
  </si>
  <si>
    <t>The Blue House Learning Center</t>
  </si>
  <si>
    <t>9730 BRUTON RD</t>
  </si>
  <si>
    <t>Stars / Stripes STEAM Preschool</t>
  </si>
  <si>
    <t>604 HORSESHOE CT</t>
  </si>
  <si>
    <t>Growing Seeds Academy</t>
  </si>
  <si>
    <t>2610 WILLIAM BREWSTER DR</t>
  </si>
  <si>
    <t>Topcare Learning Adventure</t>
  </si>
  <si>
    <t>1233 RIO VISTA DR</t>
  </si>
  <si>
    <t>18211 KELLY BLVD</t>
  </si>
  <si>
    <t>Tamara Meeks</t>
  </si>
  <si>
    <t>151 E LITTLE CREEK RD APT A9</t>
  </si>
  <si>
    <t>Handprints Child Care 24 LLC</t>
  </si>
  <si>
    <t>2763 N BELT LINE RD</t>
  </si>
  <si>
    <t>Kaelas Kids Academy</t>
  </si>
  <si>
    <t>5004 FRONTIER LN</t>
  </si>
  <si>
    <t>Browns Earlybird Academy 4</t>
  </si>
  <si>
    <t>2499 S COLLINS ST</t>
  </si>
  <si>
    <t>Frog Academy of New Community Church</t>
  </si>
  <si>
    <t>2600 EASTGLEN BLVD</t>
  </si>
  <si>
    <t>Shannons Lil Angels Hutchins</t>
  </si>
  <si>
    <t>700 N JJ LEMMON RD</t>
  </si>
  <si>
    <t>HUTCHINS, TX</t>
  </si>
  <si>
    <t>75141</t>
  </si>
  <si>
    <t>Dallas Life Child Development Center</t>
  </si>
  <si>
    <t>1100 CADIZ ST</t>
  </si>
  <si>
    <t>Pennys Childcare and Learning Center</t>
  </si>
  <si>
    <t>7440 S WESTMORELAND RD</t>
  </si>
  <si>
    <t>Journey of Faith Christian Learning Center</t>
  </si>
  <si>
    <t>321 COOPER ST</t>
  </si>
  <si>
    <t>Kids University Preparatory Learning Center II</t>
  </si>
  <si>
    <t>1599 KINGSWOOD DR</t>
  </si>
  <si>
    <t>Children 1st Learning Center</t>
  </si>
  <si>
    <t>3540 WILHURT AVE</t>
  </si>
  <si>
    <t>Jags Christian Academy and Associates LLC</t>
  </si>
  <si>
    <t>401 SOUTHWEST PLZ STE 103</t>
  </si>
  <si>
    <t>Thalia Malena</t>
  </si>
  <si>
    <t>3228 COLBY CIRCLE</t>
  </si>
  <si>
    <t>Genesis Child Care</t>
  </si>
  <si>
    <t>7305 ELLIS RD</t>
  </si>
  <si>
    <t>Aunt Tammys Daycare</t>
  </si>
  <si>
    <t>4909 S COCKRELL HILL RD</t>
  </si>
  <si>
    <t>Laugh and Learn Playhouse</t>
  </si>
  <si>
    <t>868 WINDY MEADOW DR</t>
  </si>
  <si>
    <t>Honey and Her Bees Learning Center LLC</t>
  </si>
  <si>
    <t>1717 RIVER RUN DR</t>
  </si>
  <si>
    <t>Candis Creative Learning Center</t>
  </si>
  <si>
    <t>1033 W PLEASANT RUN RD</t>
  </si>
  <si>
    <t>Brainiacs Learning Academy- Grapevine</t>
  </si>
  <si>
    <t>204 N DOOLEY ST STE 500</t>
  </si>
  <si>
    <t>GRAPEVINE, TX</t>
  </si>
  <si>
    <t>76051</t>
  </si>
  <si>
    <t>Kid City USA Mesquite</t>
  </si>
  <si>
    <t>2291 TRADEWIND DR</t>
  </si>
  <si>
    <t>Nekeidra Woodruff</t>
  </si>
  <si>
    <t>725 NORA LN</t>
  </si>
  <si>
    <t>KCE Champions LLC Ben Milam</t>
  </si>
  <si>
    <t>4200 MCKINNEY AVE</t>
  </si>
  <si>
    <t>75205</t>
  </si>
  <si>
    <t>Little Butterflies Mesquite</t>
  </si>
  <si>
    <t>612 MATADOR LN</t>
  </si>
  <si>
    <t>My Little Rascals Development Center</t>
  </si>
  <si>
    <t>5554 S HAMPTON RD</t>
  </si>
  <si>
    <t>Laura Fay Cook</t>
  </si>
  <si>
    <t>2103 TIMBERVIEW DR</t>
  </si>
  <si>
    <t>Boss Kidz Learning Center and Company</t>
  </si>
  <si>
    <t>4737 VILLAGE FAIR DR STE 103</t>
  </si>
  <si>
    <t>LaTarus Loving Day Home</t>
  </si>
  <si>
    <t>1216 NIMITZ WAY</t>
  </si>
  <si>
    <t>Lionheart Childrens Academy at McArthur Blvd</t>
  </si>
  <si>
    <t>8001 MUSTANG DR</t>
  </si>
  <si>
    <t>Erika Sterling</t>
  </si>
  <si>
    <t>4000 PARKSIDE CENTER BLVD APT 3001</t>
  </si>
  <si>
    <t>Irene Willie</t>
  </si>
  <si>
    <t>2134 ELMWOOD BLVD</t>
  </si>
  <si>
    <t>Alexis Malcolm</t>
  </si>
  <si>
    <t>305 RIVER FERN AVE APT 1302</t>
  </si>
  <si>
    <t>Kidskids Family Childcare</t>
  </si>
  <si>
    <t>1401 BARNHART DR</t>
  </si>
  <si>
    <t>Powerhouse Oak Cliff</t>
  </si>
  <si>
    <t>4400 S R L THORNTON FWY</t>
  </si>
  <si>
    <t>Childcare Network 335</t>
  </si>
  <si>
    <t>2150 S EDMONDS LN</t>
  </si>
  <si>
    <t>Antoinette Lipscomb</t>
  </si>
  <si>
    <t>1519 COVER DR</t>
  </si>
  <si>
    <t>YMCA Landry Carrollton-FB</t>
  </si>
  <si>
    <t>265 RED RIVER TRL</t>
  </si>
  <si>
    <t>Geneva Richardson</t>
  </si>
  <si>
    <t>1008 RANGER DR</t>
  </si>
  <si>
    <t>Cambridge Academy DeSoto</t>
  </si>
  <si>
    <t>1121 E PLEASANT RUN RD</t>
  </si>
  <si>
    <t>New World Academy</t>
  </si>
  <si>
    <t>505 RIDGEMONT DR</t>
  </si>
  <si>
    <t>Kirstin Green</t>
  </si>
  <si>
    <t>1542 SUNSET VILLAGE DR</t>
  </si>
  <si>
    <t>Sunshine Kids Academy Ferris</t>
  </si>
  <si>
    <t>100 N.  IH 45</t>
  </si>
  <si>
    <t>FLIP Childcare / Learning Center LLC</t>
  </si>
  <si>
    <t>3509 SE 8TH ST</t>
  </si>
  <si>
    <t>The Learning Experience Farmers Branch</t>
  </si>
  <si>
    <t>12800 JOSEY LANE</t>
  </si>
  <si>
    <t>Latonja Raoof</t>
  </si>
  <si>
    <t>1117 MAYAPPLE DR</t>
  </si>
  <si>
    <t>Our Little Honey Bees</t>
  </si>
  <si>
    <t>116 IDLEWHEAT LN</t>
  </si>
  <si>
    <t>Lil Rascals Learning Center 2</t>
  </si>
  <si>
    <t>2138 MOTLEY DR</t>
  </si>
  <si>
    <t>Nanas Touch in Home Daycare</t>
  </si>
  <si>
    <t>2409 BUCKEYE DR</t>
  </si>
  <si>
    <t>Little Bears Academy</t>
  </si>
  <si>
    <t>900 DUNNING DR</t>
  </si>
  <si>
    <t>My Anointed Sisters Children Learning Center LLC</t>
  </si>
  <si>
    <t>312 W 12TH ST</t>
  </si>
  <si>
    <t>Doris Spearmon-Dozier</t>
  </si>
  <si>
    <t>7502 BAYVIEW DR</t>
  </si>
  <si>
    <t>Kid City USA Lewisville</t>
  </si>
  <si>
    <t>1597 GLENCAIRN LN</t>
  </si>
  <si>
    <t>Anita Anderson</t>
  </si>
  <si>
    <t>4216 LELAND COLLEGE DR</t>
  </si>
  <si>
    <t>KeJay Adams</t>
  </si>
  <si>
    <t>11611 FERGUSON RD APT 434</t>
  </si>
  <si>
    <t>Happy Now Daycare</t>
  </si>
  <si>
    <t>1618 WYNN JOYCE RD</t>
  </si>
  <si>
    <t>Bumblebee Little School</t>
  </si>
  <si>
    <t>1238 BELT LINE RD STE 380</t>
  </si>
  <si>
    <t>AunT Leishes Childcare</t>
  </si>
  <si>
    <t>9575 SCYENE RD STE 107</t>
  </si>
  <si>
    <t>Golden Eagle Program</t>
  </si>
  <si>
    <t>3721 W CAMP WISDOM RD</t>
  </si>
  <si>
    <t>Youth Conversion Biomedical Preparatory</t>
  </si>
  <si>
    <t>6516 FOREST PARK RD</t>
  </si>
  <si>
    <t>Dream Big Child Development Center</t>
  </si>
  <si>
    <t>1207 WILLOW RUN DR</t>
  </si>
  <si>
    <t>Ya Yas Yuniversity</t>
  </si>
  <si>
    <t>323 KIRKSEY ST</t>
  </si>
  <si>
    <t>Martins Learning Academy</t>
  </si>
  <si>
    <t>2711 COTTONWOOD LN</t>
  </si>
  <si>
    <t>Tyshonda Traylor</t>
  </si>
  <si>
    <t>3105 PEAVY RD APT 314</t>
  </si>
  <si>
    <t>Kymla Montgomery</t>
  </si>
  <si>
    <t>1409 ASHVIEW CIR</t>
  </si>
  <si>
    <t>Royal Hearts Learning Center</t>
  </si>
  <si>
    <t>320 RIO GRANDE DR</t>
  </si>
  <si>
    <t>Days of Fun</t>
  </si>
  <si>
    <t>4717 BURMA RD</t>
  </si>
  <si>
    <t>Debra Basped</t>
  </si>
  <si>
    <t>2400 BRYAN ST APT 1203</t>
  </si>
  <si>
    <t>Precious Lambs Learning Center 2</t>
  </si>
  <si>
    <t>1422 W DANIELDALE RD</t>
  </si>
  <si>
    <t>Love and Light CDC</t>
  </si>
  <si>
    <t>2506 S LANCASTER RD</t>
  </si>
  <si>
    <t>Stephanie Cartwright</t>
  </si>
  <si>
    <t>2517 HIDDEN SPRINGS DR</t>
  </si>
  <si>
    <t>A Missionary COGIC Learning Center</t>
  </si>
  <si>
    <t>7460 S WESTMORELAND RD ste 105</t>
  </si>
  <si>
    <t>Willow Oaks Kids Academy</t>
  </si>
  <si>
    <t>2885 BELT LINE RD</t>
  </si>
  <si>
    <t>Cofferland Fine Arts Academy LLC</t>
  </si>
  <si>
    <t>1407 OAK RIDGE DR</t>
  </si>
  <si>
    <t>Shukietra McNac</t>
  </si>
  <si>
    <t>623 MEADOWGLEN DR</t>
  </si>
  <si>
    <t>S.W.A.T Educational Institute Inc.</t>
  </si>
  <si>
    <t>201 JAMES COLLINS BLVD</t>
  </si>
  <si>
    <t>Kingsbridge Montessori School</t>
  </si>
  <si>
    <t>449 KINGSBRIDGE DR</t>
  </si>
  <si>
    <t>Children of the Future Learning Center</t>
  </si>
  <si>
    <t>3735 PRONGHORN LN.</t>
  </si>
  <si>
    <t>CRANDALL, TX</t>
  </si>
  <si>
    <t>75114</t>
  </si>
  <si>
    <t>The Munchkins Learning Station</t>
  </si>
  <si>
    <t>240 N HAMPTON RD</t>
  </si>
  <si>
    <t>Shundra Allison</t>
  </si>
  <si>
    <t>1070 GAYNOR AVE</t>
  </si>
  <si>
    <t>Kid City USA of Coppell</t>
  </si>
  <si>
    <t>790 S MACARTHUR BLVD</t>
  </si>
  <si>
    <t>Maria Martinez</t>
  </si>
  <si>
    <t>3201 18TH ST</t>
  </si>
  <si>
    <t>OVANDO FAMILY DAYCARE</t>
  </si>
  <si>
    <t>1666 KINGSPOINT DR</t>
  </si>
  <si>
    <t>Kid Scholars Academy</t>
  </si>
  <si>
    <t>2814 LAVON DR</t>
  </si>
  <si>
    <t>Powerhouse Carrollton</t>
  </si>
  <si>
    <t>2660 E TRINITY MILLS RD</t>
  </si>
  <si>
    <t>Little Schoolhouse</t>
  </si>
  <si>
    <t>2607 OVILLA RD</t>
  </si>
  <si>
    <t>LaToya Hart</t>
  </si>
  <si>
    <t>3321 LAKE POINTE DR</t>
  </si>
  <si>
    <t>Grady Ealey</t>
  </si>
  <si>
    <t>3716 MAGDELINE ST</t>
  </si>
  <si>
    <t>Kid City USA Garland</t>
  </si>
  <si>
    <t>1521 ROWLETT RD</t>
  </si>
  <si>
    <t>Stepping Stones Christian Academy</t>
  </si>
  <si>
    <t>610 S HAMPTON RD</t>
  </si>
  <si>
    <t>Sue Kidz Corner</t>
  </si>
  <si>
    <t>7203 HARDWOOD TRL</t>
  </si>
  <si>
    <t>Kids R Kids Castle Hills</t>
  </si>
  <si>
    <t>4516 Maumee DR</t>
  </si>
  <si>
    <t>Spectrum of Love</t>
  </si>
  <si>
    <t>840 GREENVIEW DR</t>
  </si>
  <si>
    <t>Martha Brooks</t>
  </si>
  <si>
    <t>1707 Ariel Drive</t>
  </si>
  <si>
    <t>Cookies Academy for Bright Minds</t>
  </si>
  <si>
    <t>245 PRAIRIE VISTA DR</t>
  </si>
  <si>
    <t>Carol Brandon</t>
  </si>
  <si>
    <t>2740 TANNER ST</t>
  </si>
  <si>
    <t>Ivana Watson</t>
  </si>
  <si>
    <t>814 NOLTE DR</t>
  </si>
  <si>
    <t>Kidz Towne Home Childcare</t>
  </si>
  <si>
    <t>1154 Weaver St</t>
  </si>
  <si>
    <t>Brooke of Life Montessori Academy</t>
  </si>
  <si>
    <t>201 S DALLAS AVE</t>
  </si>
  <si>
    <t>Lion of Judah Montessori Private School</t>
  </si>
  <si>
    <t>3028 MALCOLM X BLVD</t>
  </si>
  <si>
    <t>Stepping Stones DFW LLC</t>
  </si>
  <si>
    <t>5904 Samuell BLVD</t>
  </si>
  <si>
    <t>1460 EASTGLEN BLVD</t>
  </si>
  <si>
    <t>Kids R Kids Learning Academy of Richardson</t>
  </si>
  <si>
    <t>3521 NORTHSTAR RD</t>
  </si>
  <si>
    <t>75082</t>
  </si>
  <si>
    <t>Premier Montessori Academy</t>
  </si>
  <si>
    <t>151 BRAND</t>
  </si>
  <si>
    <t>MURPHY, TX</t>
  </si>
  <si>
    <t>75094</t>
  </si>
  <si>
    <t>Dennis Gillespie</t>
  </si>
  <si>
    <t>2127 Fair Weather Drive</t>
  </si>
  <si>
    <t>Bright Stars Daycare</t>
  </si>
  <si>
    <t>Ultimate Care 4 Kids Childcare Development Center/</t>
  </si>
  <si>
    <t>919 Redbird Dr</t>
  </si>
  <si>
    <t>Victory Kids Christian Academy</t>
  </si>
  <si>
    <t>832 STELLA AVE</t>
  </si>
  <si>
    <t>Ruth Academy</t>
  </si>
  <si>
    <t>Neighborhood Christian Learning Center of Pleasant</t>
  </si>
  <si>
    <t>9009 BRUTON RD STE 447</t>
  </si>
  <si>
    <t>Little Butterflies Preschool</t>
  </si>
  <si>
    <t>Infant</t>
  </si>
  <si>
    <t>Preschooler</t>
  </si>
  <si>
    <t>Schooler</t>
  </si>
  <si>
    <t>Toddler</t>
  </si>
  <si>
    <t>Grand Total</t>
  </si>
  <si>
    <t>YTD Subsidy Paid for the Placed Children (as of 2/29/2024)</t>
  </si>
  <si>
    <t>GL Account</t>
  </si>
  <si>
    <t>Posted dt.</t>
  </si>
  <si>
    <t>Doc dt.</t>
  </si>
  <si>
    <t>Doc</t>
  </si>
  <si>
    <t>Memo/Description</t>
  </si>
  <si>
    <t>Grant</t>
  </si>
  <si>
    <t>Department name</t>
  </si>
  <si>
    <t>Vendor</t>
  </si>
  <si>
    <t>Beneficiary</t>
  </si>
  <si>
    <t>Beneficiary name</t>
  </si>
  <si>
    <t>JNL</t>
  </si>
  <si>
    <t>Debit</t>
  </si>
  <si>
    <t>Credit</t>
  </si>
  <si>
    <t>Net Amount</t>
  </si>
  <si>
    <t>Posted Month</t>
  </si>
  <si>
    <t>8101 - Supplies, Education &amp; Recreation</t>
  </si>
  <si>
    <t>Doc # : 231919091923 : Doc Desc : HOME OUTDOOR FURNITURE DaMetria S : Trx Date : 45188 : Tran Desc : HOME OUTDOOR FURNITURE DaMetria S : Name : LAKESHORE LEARNING MATERIAL</t>
  </si>
  <si>
    <t>231107</t>
  </si>
  <si>
    <t>CCA Mentors/Quality-4.3 I/T Improv</t>
  </si>
  <si>
    <t>DaMetria Shead #1695390</t>
  </si>
  <si>
    <t>HIST</t>
  </si>
  <si>
    <t>8230 - Printing</t>
  </si>
  <si>
    <t>Doc # : 123053 : Doc Desc : DALLAS QUALITY PRINTED MATERIAL : Trx Date : 45244 : Tran Desc : TRIFOLD BROCHURE- DOUBLE SIDED FULL COLOR QTY 2,000 : Name : BOB LILLY'S PROFESSINAL MARKETING GROUP, INC.</t>
  </si>
  <si>
    <t>CCA Mentors/Quality-4.2 Tiered QRIS</t>
  </si>
  <si>
    <t>Inclusion Conference Schedules for participants</t>
  </si>
  <si>
    <t>8232 - Subscriptions</t>
  </si>
  <si>
    <t>Doc # : 1123-047 : Doc Desc : WONDERSCHOOL SOFTWARE 11/1-12/22/23 : Trx Date : 45260 : Tran Desc : WONDERSCHOOL SOFTWARE 11/1-12/22/23 #1533025 : Name :</t>
  </si>
  <si>
    <t>CCA Mentors/Quality-4.7 Shared Srvcs</t>
  </si>
  <si>
    <t>CHILDREN 1ST LEARNING CENTER LLC</t>
  </si>
  <si>
    <t>Doc # : 1123-048 : Doc Desc : WONDERSCHOOL SOFTWARE 11/1-12/22/23 : Trx Date : 45260 : Tran Desc : WONDERSCHOOL SOFTWARE 11/1-12/22/23 #531748 : Name :</t>
  </si>
  <si>
    <t>A MOTHERS TOUCH CHILD CARE CENTER</t>
  </si>
  <si>
    <t>Doc # : 1123-049 : Doc Desc : WONDESCHOOL SOFTWARE 11/1-12/22/23 : Trx Date : 45260 : Tran Desc : WONDESCHOOL SOFTWARE 11/1-12/22/23 #1733060 : Name :</t>
  </si>
  <si>
    <t>GOOD STREET LEARNING CENTER</t>
  </si>
  <si>
    <t>Doc # : 1123-050 : Doc Desc : WONDERSCHOOL SOFTWARE 11/1-12/22/23 : Trx Date : 45260 : Tran Desc : WONDERSCHOOL SOFTWARE 11/1-12/22/23 #6864 : Name :</t>
  </si>
  <si>
    <t>BLESSED ARE THE CHILDREN ACHIEVEMENT ACADEMY INC</t>
  </si>
  <si>
    <t>Doc # : 1123-051 : Doc Desc : WONDERSCHOOL SOFTWARE 11/1-12/22/23 : Trx Date : 45260 : Tran Desc : WONDERSCHOOL SOFTWARE 11/1-12/22/23 #858233 : Name :</t>
  </si>
  <si>
    <t>MARCELLA ATKINSON</t>
  </si>
  <si>
    <t>WONDERSCHOOL SOFTWARE-12/23/23-1/22-24</t>
  </si>
  <si>
    <t>1733060</t>
  </si>
  <si>
    <t>GJ</t>
  </si>
  <si>
    <t>1533025</t>
  </si>
  <si>
    <t>6864</t>
  </si>
  <si>
    <t>531748</t>
  </si>
  <si>
    <t>858233</t>
  </si>
  <si>
    <t>0006817933</t>
  </si>
  <si>
    <t>Bill - KAPLAN EARLY LEARNING CO.: ASQ-3 Starter Kit</t>
  </si>
  <si>
    <t>KAPL9417C</t>
  </si>
  <si>
    <t>APJ</t>
  </si>
  <si>
    <t>1L6H-DC6M-CHWH</t>
  </si>
  <si>
    <t>Bill - AMAZON CAPITAL SERVICES, INC: Trideer Inflated Wobble Cushion -Wilggle Seat Teal</t>
  </si>
  <si>
    <t>AMAZON</t>
  </si>
  <si>
    <t>Rising Starz Child Care #894769.</t>
  </si>
  <si>
    <t>Bill - AMAZON CAPITAL SERVICES, INC: Price Difference</t>
  </si>
  <si>
    <t>Bill - AMAZON CAPITAL SERVICES, INC: Smile4autism Visual Communication Book 162 ASD Laminate Icon Card</t>
  </si>
  <si>
    <t>8261 - Meeting Expenses</t>
  </si>
  <si>
    <t>23511604</t>
  </si>
  <si>
    <t>Bill - PEGASUS PARK LLC: Meeting Room for Provider Training- Lesson Plans</t>
  </si>
  <si>
    <t>CCA Mentors/Quality-4.1 Prof Dev</t>
  </si>
  <si>
    <t>PEGA9610A</t>
  </si>
  <si>
    <t>WONDERSCHOOL SOFTWARE-1/23/24-2/22-24</t>
  </si>
  <si>
    <t>23528273</t>
  </si>
  <si>
    <t>Bill - PEGASUS PARK LLC: TRS Quality Provider Training Meeting Space</t>
  </si>
  <si>
    <t>TRS Mentor Full Staff Meeting</t>
  </si>
  <si>
    <t>License Number</t>
  </si>
  <si>
    <t>Oak Creek School</t>
  </si>
  <si>
    <t xml:space="preserve">American Care Academy </t>
  </si>
  <si>
    <t xml:space="preserve"> Braswell CDC</t>
  </si>
  <si>
    <t xml:space="preserve">Bright Beginnings CDC </t>
  </si>
  <si>
    <t xml:space="preserve"> Keisha Kare Academy </t>
  </si>
  <si>
    <t xml:space="preserve">Childcare Paradise Learning Center </t>
  </si>
  <si>
    <t xml:space="preserve"> LaToya White/ Busy Lil Angels </t>
  </si>
  <si>
    <t xml:space="preserve">A Special Love Center Academy </t>
  </si>
  <si>
    <t xml:space="preserve">Childrens Genesis </t>
  </si>
  <si>
    <t xml:space="preserve">Teressia Whitehead-Blair/ Nana’s First Childcare (Home) </t>
  </si>
  <si>
    <t xml:space="preserve">Omega’s Dream (Home) </t>
  </si>
  <si>
    <t xml:space="preserve">Earline Williams (Home) </t>
  </si>
  <si>
    <t xml:space="preserve">Myshundre Davis (Home) </t>
  </si>
  <si>
    <t xml:space="preserve">Elizabeth Piper (Home) </t>
  </si>
  <si>
    <t xml:space="preserve">Rainbow Academy </t>
  </si>
  <si>
    <t>ASQ Cost</t>
  </si>
  <si>
    <t>Providers Receiving ASQ Kits (From Grant437)</t>
  </si>
  <si>
    <t>Activity Date</t>
  </si>
  <si>
    <t>Activity Type</t>
  </si>
  <si>
    <t>Start</t>
  </si>
  <si>
    <t>Completion</t>
  </si>
  <si>
    <t>Session Name</t>
  </si>
  <si>
    <t>IT or ELG Training</t>
  </si>
  <si>
    <t>Session Clock Hours</t>
  </si>
  <si>
    <t>Participant Type</t>
  </si>
  <si>
    <t>Facility Name</t>
  </si>
  <si>
    <t>Facility Type</t>
  </si>
  <si>
    <t>Zip</t>
  </si>
  <si>
    <t>professional_development</t>
  </si>
  <si>
    <t xml:space="preserve">Planning with a Purpose- Lesson Planning </t>
  </si>
  <si>
    <t>Teacher</t>
  </si>
  <si>
    <t>Registered Child Care Home</t>
  </si>
  <si>
    <t xml:space="preserve">did not list </t>
  </si>
  <si>
    <t>NA</t>
  </si>
  <si>
    <t>Licensed Center</t>
  </si>
  <si>
    <t>Play N Learn Preschool</t>
  </si>
  <si>
    <t>Licensed Child Care Home</t>
  </si>
  <si>
    <t>DaMetria Shead</t>
  </si>
  <si>
    <t>KING ARTHUR CASTLE</t>
  </si>
  <si>
    <t>A</t>
  </si>
  <si>
    <t>LWDB</t>
  </si>
  <si>
    <t>School Name</t>
  </si>
  <si>
    <t>DFPS License # / Operator #</t>
  </si>
  <si>
    <t>Assessor Name</t>
  </si>
  <si>
    <t>Assessment Type</t>
  </si>
  <si>
    <t>Assessment Deleted</t>
  </si>
  <si>
    <t>Event Log Description</t>
  </si>
  <si>
    <t>Recertification By Date</t>
  </si>
  <si>
    <t>Updated On Date</t>
  </si>
  <si>
    <t>Effective Date</t>
  </si>
  <si>
    <t>Calcu-lated Star</t>
  </si>
  <si>
    <t>Verified Star</t>
  </si>
  <si>
    <t>Calculated Star From School Page</t>
  </si>
  <si>
    <t>Verified Star From School Page</t>
  </si>
  <si>
    <t>Cat. 1 Met / Not Met</t>
  </si>
  <si>
    <t>Cat. 1 Average Score Points</t>
  </si>
  <si>
    <t>Cat. 2  Average Score Points</t>
  </si>
  <si>
    <t>Cat. 3 Met / Not Met</t>
  </si>
  <si>
    <t>Cat. 3  Average Score Points</t>
  </si>
  <si>
    <t>Cat. 4  Average Score Points</t>
  </si>
  <si>
    <t>Greater Dallas WDB - 06</t>
  </si>
  <si>
    <t>Licensed Child Care Home [LC(CH)]</t>
  </si>
  <si>
    <t>1290646</t>
  </si>
  <si>
    <t>Felicia D Bluitt</t>
  </si>
  <si>
    <t>Initial</t>
  </si>
  <si>
    <t>N</t>
  </si>
  <si>
    <t xml:space="preserve"> </t>
  </si>
  <si>
    <t>4*</t>
  </si>
  <si>
    <t>Met</t>
  </si>
  <si>
    <t>Licensed Center, All Ages [LC(AA)]</t>
  </si>
  <si>
    <t>861971</t>
  </si>
  <si>
    <t>Alice Ausbon</t>
  </si>
  <si>
    <t>Y</t>
  </si>
  <si>
    <t>1725928</t>
  </si>
  <si>
    <t>3*</t>
  </si>
  <si>
    <t>1536221</t>
  </si>
  <si>
    <t>Myra Douglas</t>
  </si>
  <si>
    <t>Registered Child Care Home [RC(CH)]</t>
  </si>
  <si>
    <t>1166486</t>
  </si>
  <si>
    <t>Revona Gatlin Davis</t>
  </si>
  <si>
    <t/>
  </si>
  <si>
    <t>1646114</t>
  </si>
  <si>
    <t>1630090</t>
  </si>
  <si>
    <t>1677395</t>
  </si>
  <si>
    <t>Eva Villarreal</t>
  </si>
  <si>
    <t>1601225</t>
  </si>
  <si>
    <t>2*</t>
  </si>
  <si>
    <t>1678602</t>
  </si>
  <si>
    <t>554845</t>
  </si>
  <si>
    <t>1721912</t>
  </si>
  <si>
    <t>1727161</t>
  </si>
  <si>
    <t>Rachel K Garner</t>
  </si>
  <si>
    <t>Children Of Light Christian Academy ChildCare Center, INC</t>
  </si>
  <si>
    <t>1679700</t>
  </si>
  <si>
    <t>1734848</t>
  </si>
  <si>
    <t>ShaQuella  Anderson</t>
  </si>
  <si>
    <t>1679279</t>
  </si>
  <si>
    <t>Kid's University Preparatory Learning Center II</t>
  </si>
  <si>
    <t>1732943</t>
  </si>
  <si>
    <t>1543740</t>
  </si>
  <si>
    <t>Kalken Education Innovation Inc, STEAMspark</t>
  </si>
  <si>
    <t>1712214</t>
  </si>
  <si>
    <t>Shanetta Willis-Nwachukwu</t>
  </si>
  <si>
    <t>Date</t>
  </si>
  <si>
    <t>fund paid in month (cash)</t>
  </si>
  <si>
    <t>fund paid for month (accrual)</t>
  </si>
  <si>
    <t xml:space="preserve">License Number </t>
  </si>
  <si>
    <t>Provider Name</t>
  </si>
  <si>
    <t>TRS Status</t>
  </si>
  <si>
    <t>Street</t>
  </si>
  <si>
    <t>City</t>
  </si>
  <si>
    <t>State</t>
  </si>
  <si>
    <t>Zip Code</t>
  </si>
  <si>
    <t>Scheduled In-person Visit</t>
  </si>
  <si>
    <t>Scheduled Phone Visit</t>
  </si>
  <si>
    <t>Scheduled Virtual Visit</t>
  </si>
  <si>
    <t>DUNCANVILLE</t>
  </si>
  <si>
    <t>TX</t>
  </si>
  <si>
    <t>DALLAS</t>
  </si>
  <si>
    <t>DeSoto</t>
  </si>
  <si>
    <t>IRVING</t>
  </si>
  <si>
    <t>LANCASTER</t>
  </si>
  <si>
    <t>Little Texans Child Care Center</t>
  </si>
  <si>
    <t>2550 KELLY BLVD</t>
  </si>
  <si>
    <t>CARROLLTON</t>
  </si>
  <si>
    <t>SUNNYVALE</t>
  </si>
  <si>
    <t>Dallas</t>
  </si>
  <si>
    <t>Garland</t>
  </si>
  <si>
    <t>Edith Shepard</t>
  </si>
  <si>
    <t>623 Delores Dr</t>
  </si>
  <si>
    <t>Grand Prairie</t>
  </si>
  <si>
    <t>YMCA Town Center Elementary</t>
  </si>
  <si>
    <t>185 N HEARTZ RD</t>
  </si>
  <si>
    <t>COPPELL</t>
  </si>
  <si>
    <t>MESQUITE</t>
  </si>
  <si>
    <t>Irving</t>
  </si>
  <si>
    <t>Balch Springs</t>
  </si>
  <si>
    <t>DESOTO</t>
  </si>
  <si>
    <t>GRAND PRAIRIE</t>
  </si>
  <si>
    <t>Carrollton</t>
  </si>
  <si>
    <t>Duncanville</t>
  </si>
  <si>
    <t>GARLAND</t>
  </si>
  <si>
    <t>ADDISON</t>
  </si>
  <si>
    <t>Carlas Affordable Childcare</t>
  </si>
  <si>
    <t>2909 Golden Meadow AVE</t>
  </si>
  <si>
    <t>Mesquite</t>
  </si>
  <si>
    <t>Lancaster</t>
  </si>
  <si>
    <t>CEDAR HILL</t>
  </si>
  <si>
    <t>Rowlett</t>
  </si>
  <si>
    <t>RICHARDSON</t>
  </si>
  <si>
    <t>Erika McMillan</t>
  </si>
  <si>
    <t>1503 MEADOW GLEN ST</t>
  </si>
  <si>
    <t>Yolanda Wren</t>
  </si>
  <si>
    <t>5028 Showdown LN</t>
  </si>
  <si>
    <t>2143 Matagorda LN</t>
  </si>
  <si>
    <t>Yolanda Ogunfowote</t>
  </si>
  <si>
    <t>928 MANOR DR</t>
  </si>
  <si>
    <t>Richardson</t>
  </si>
  <si>
    <t>Richardson ISD - Greenwood Hills Elementary</t>
  </si>
  <si>
    <t>1313 W SHORE DR</t>
  </si>
  <si>
    <t>SEAGOVILLE</t>
  </si>
  <si>
    <t>RR/B 24hr Daycare</t>
  </si>
  <si>
    <t>4014 S COCKRELL HILL RD</t>
  </si>
  <si>
    <t>FARMERS BRANCH</t>
  </si>
  <si>
    <t>YMCA Junkins Elementary</t>
  </si>
  <si>
    <t>2808 RUNNING DUKE DR</t>
  </si>
  <si>
    <t>YMCA Davis</t>
  </si>
  <si>
    <t>310 DAVIS DR</t>
  </si>
  <si>
    <t>A Creative Preschool</t>
  </si>
  <si>
    <t>13921 ROLLING HILLS LN</t>
  </si>
  <si>
    <t>Kosmic Kids School Age Center</t>
  </si>
  <si>
    <t>1701 N HAMPTON RD STE G</t>
  </si>
  <si>
    <t>Non-TRS</t>
  </si>
  <si>
    <t>ROWLETT</t>
  </si>
  <si>
    <t>Childrens Genesis</t>
  </si>
  <si>
    <t>6808 PASTOR BAILEY DR</t>
  </si>
  <si>
    <t>BALCH SPRINGS</t>
  </si>
  <si>
    <t>Nafeesa Erby</t>
  </si>
  <si>
    <t>Annies Place</t>
  </si>
  <si>
    <t>2131 BUTLER ST</t>
  </si>
  <si>
    <t>Little Future Stars</t>
  </si>
  <si>
    <t>4816 URBAN AVE</t>
  </si>
  <si>
    <t>Judys Peaceful Learning Academy</t>
  </si>
  <si>
    <t>1324 FOX GLENN</t>
  </si>
  <si>
    <t>1154 WEAVER ST</t>
  </si>
  <si>
    <t>5739 WORTH ST</t>
  </si>
  <si>
    <t>919 REDBIRD DR</t>
  </si>
  <si>
    <t>Chilrens Courtyard Polo</t>
  </si>
  <si>
    <t>708 POLO DR</t>
  </si>
  <si>
    <t>New Children Placed</t>
  </si>
  <si>
    <t>1695390</t>
  </si>
  <si>
    <t>894769</t>
  </si>
  <si>
    <t>8089 - Supplies, Education &amp; Recreation</t>
  </si>
  <si>
    <t>0006817921</t>
  </si>
  <si>
    <t>231095</t>
  </si>
  <si>
    <t>8090 - Supplies, Education &amp; Recreation</t>
  </si>
  <si>
    <t>0006817922</t>
  </si>
  <si>
    <t>231096</t>
  </si>
  <si>
    <t>8091 - Supplies, Education &amp; Recreation</t>
  </si>
  <si>
    <t>0006817923</t>
  </si>
  <si>
    <t>231097</t>
  </si>
  <si>
    <t>8092 - Supplies, Education &amp; Recreation</t>
  </si>
  <si>
    <t>0006817924</t>
  </si>
  <si>
    <t>231098</t>
  </si>
  <si>
    <t>8093 - Supplies, Education &amp; Recreation</t>
  </si>
  <si>
    <t>0006817925</t>
  </si>
  <si>
    <t>231099</t>
  </si>
  <si>
    <t>8094 - Supplies, Education &amp; Recreation</t>
  </si>
  <si>
    <t>0006817926</t>
  </si>
  <si>
    <t>231100</t>
  </si>
  <si>
    <t>8095 - Supplies, Education &amp; Recreation</t>
  </si>
  <si>
    <t>0006817927</t>
  </si>
  <si>
    <t>231101</t>
  </si>
  <si>
    <t>8096 - Supplies, Education &amp; Recreation</t>
  </si>
  <si>
    <t>0006817928</t>
  </si>
  <si>
    <t>231102</t>
  </si>
  <si>
    <t>8097 - Supplies, Education &amp; Recreation</t>
  </si>
  <si>
    <t>0006817929</t>
  </si>
  <si>
    <t>231103</t>
  </si>
  <si>
    <t>8098 - Supplies, Education &amp; Recreation</t>
  </si>
  <si>
    <t>0006817930</t>
  </si>
  <si>
    <t>231104</t>
  </si>
  <si>
    <t>8099 - Supplies, Education &amp; Recreation</t>
  </si>
  <si>
    <t>0006817931</t>
  </si>
  <si>
    <t>231105</t>
  </si>
  <si>
    <t>8100 - Supplies, Education &amp; Recreation</t>
  </si>
  <si>
    <t>0006817932</t>
  </si>
  <si>
    <t>231106</t>
  </si>
  <si>
    <t>8227 - Meeting Expenses</t>
  </si>
  <si>
    <t>23511570</t>
  </si>
  <si>
    <t>231073</t>
  </si>
  <si>
    <t>8228 - Meeting Expenses</t>
  </si>
  <si>
    <t>23511571</t>
  </si>
  <si>
    <t>231074</t>
  </si>
  <si>
    <t>8229 - Meeting Expenses</t>
  </si>
  <si>
    <t>23511572</t>
  </si>
  <si>
    <t>231075</t>
  </si>
  <si>
    <t>8230 - Meeting Expenses</t>
  </si>
  <si>
    <t>23511573</t>
  </si>
  <si>
    <t>231076</t>
  </si>
  <si>
    <t>8231 - Meeting Expenses</t>
  </si>
  <si>
    <t>23511574</t>
  </si>
  <si>
    <t>231077</t>
  </si>
  <si>
    <t>8232 - Meeting Expenses</t>
  </si>
  <si>
    <t>23511575</t>
  </si>
  <si>
    <t>231078</t>
  </si>
  <si>
    <t>8233 - Meeting Expenses</t>
  </si>
  <si>
    <t>23511576</t>
  </si>
  <si>
    <t>231079</t>
  </si>
  <si>
    <t>8234 - Meeting Expenses</t>
  </si>
  <si>
    <t>23511577</t>
  </si>
  <si>
    <t>231080</t>
  </si>
  <si>
    <t>8235 - Meeting Expenses</t>
  </si>
  <si>
    <t>23511578</t>
  </si>
  <si>
    <t>231081</t>
  </si>
  <si>
    <t>8236 - Meeting Expenses</t>
  </si>
  <si>
    <t>23511579</t>
  </si>
  <si>
    <t>231082</t>
  </si>
  <si>
    <t>8237 - Meeting Expenses</t>
  </si>
  <si>
    <t>23511580</t>
  </si>
  <si>
    <t>231083</t>
  </si>
  <si>
    <t>8238 - Meeting Expenses</t>
  </si>
  <si>
    <t>23511581</t>
  </si>
  <si>
    <t>231084</t>
  </si>
  <si>
    <t>8239 - Meeting Expenses</t>
  </si>
  <si>
    <t>23511582</t>
  </si>
  <si>
    <t>231085</t>
  </si>
  <si>
    <t>8240 - Meeting Expenses</t>
  </si>
  <si>
    <t>23511583</t>
  </si>
  <si>
    <t>231086</t>
  </si>
  <si>
    <t>8241 - Meeting Expenses</t>
  </si>
  <si>
    <t>23511584</t>
  </si>
  <si>
    <t>231087</t>
  </si>
  <si>
    <t>8242 - Meeting Expenses</t>
  </si>
  <si>
    <t>23511585</t>
  </si>
  <si>
    <t>231088</t>
  </si>
  <si>
    <t>8243 - Meeting Expenses</t>
  </si>
  <si>
    <t>23511586</t>
  </si>
  <si>
    <t>231089</t>
  </si>
  <si>
    <t>8244 - Meeting Expenses</t>
  </si>
  <si>
    <t>23511587</t>
  </si>
  <si>
    <t>231090</t>
  </si>
  <si>
    <t>8245 - Meeting Expenses</t>
  </si>
  <si>
    <t>23511588</t>
  </si>
  <si>
    <t>231091</t>
  </si>
  <si>
    <t>8246 - Meeting Expenses</t>
  </si>
  <si>
    <t>23511589</t>
  </si>
  <si>
    <t>231092</t>
  </si>
  <si>
    <t>8247 - Meeting Expenses</t>
  </si>
  <si>
    <t>23511590</t>
  </si>
  <si>
    <t>231093</t>
  </si>
  <si>
    <t>8248 - Meeting Expenses</t>
  </si>
  <si>
    <t>23511591</t>
  </si>
  <si>
    <t>231094</t>
  </si>
  <si>
    <t>8249 - Meeting Expenses</t>
  </si>
  <si>
    <t>23511592</t>
  </si>
  <si>
    <t>8250 - Meeting Expenses</t>
  </si>
  <si>
    <t>23511593</t>
  </si>
  <si>
    <t>8251 - Meeting Expenses</t>
  </si>
  <si>
    <t>23511594</t>
  </si>
  <si>
    <t>8252 - Meeting Expenses</t>
  </si>
  <si>
    <t>23511595</t>
  </si>
  <si>
    <t>8253 - Meeting Expenses</t>
  </si>
  <si>
    <t>23511596</t>
  </si>
  <si>
    <t>8254 - Meeting Expenses</t>
  </si>
  <si>
    <t>23511597</t>
  </si>
  <si>
    <t>8255 - Meeting Expenses</t>
  </si>
  <si>
    <t>23511598</t>
  </si>
  <si>
    <t>8256 - Meeting Expenses</t>
  </si>
  <si>
    <t>23511599</t>
  </si>
  <si>
    <t>8257 - Meeting Expenses</t>
  </si>
  <si>
    <t>23511600</t>
  </si>
  <si>
    <t>8258 - Meeting Expenses</t>
  </si>
  <si>
    <t>23511601</t>
  </si>
  <si>
    <t>8259 - Meeting Expenses</t>
  </si>
  <si>
    <t>23511602</t>
  </si>
  <si>
    <t>8260 - Meeting Expenses</t>
  </si>
  <si>
    <t>23511603</t>
  </si>
  <si>
    <t>Quality Dollars Received</t>
  </si>
  <si>
    <t>Total Visits - Virtual</t>
  </si>
  <si>
    <t>Total Visits - In Person</t>
  </si>
  <si>
    <t>Total Visits - Phone</t>
  </si>
  <si>
    <t>Total Visits</t>
  </si>
  <si>
    <t>Total $$ Rec'd</t>
  </si>
  <si>
    <t>Rating</t>
  </si>
  <si>
    <t># of Kids</t>
  </si>
  <si>
    <t># of Subsidy Dollars</t>
  </si>
  <si>
    <t># of Quality Dollars</t>
  </si>
  <si>
    <t># of Visits</t>
  </si>
  <si>
    <t># of Providers</t>
  </si>
  <si>
    <t>QD/Provider</t>
  </si>
  <si>
    <t>Visits/Provider</t>
  </si>
  <si>
    <t>Sum of fund paid for month (accrual)</t>
  </si>
  <si>
    <t>Sum of fund paid in month (cash)</t>
  </si>
  <si>
    <t>Row Labels</t>
  </si>
  <si>
    <t>Sum of Children Grand Total</t>
  </si>
  <si>
    <t>Sum of Total Visits</t>
  </si>
  <si>
    <t>Sum of Quality Dollars Received</t>
  </si>
  <si>
    <t>(All)</t>
  </si>
  <si>
    <t>Sum of Total $$ Rec'd</t>
  </si>
  <si>
    <t>113-DALLAS</t>
  </si>
  <si>
    <t>% of QD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</si>
</sst>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yyyy\-mm"/>
    <numFmt numFmtId="165" formatCode="mm/dd/yyyy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rgb="FF000000"/>
      <name val="Calibri"/>
      <family val="2"/>
      <scheme val="minor"/>
    </font>
    <font>
      <sz val="8"/>
      <color rgb="FF000000"/>
      <name val="Verdana"/>
      <family val="2"/>
    </font>
    <font>
      <b/>
      <sz val="8"/>
      <color theme="1"/>
      <name val="Verdana"/>
      <family val="2"/>
    </font>
    <font>
      <sz val="11"/>
      <color theme="1"/>
      <name val="Aptos"/>
      <family val="2"/>
    </font>
    <font>
      <sz val="8"/>
      <name val="Calibri"/>
      <family val="2"/>
      <scheme val="minor"/>
    </font>
    <font>
      <b/>
      <sz val="8"/>
      <color rgb="FF000000"/>
      <name val="Verdan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5C646"/>
        <bgColor indexed="64"/>
      </patternFill>
    </fill>
    <fill>
      <patternFill patternType="solid">
        <fgColor rgb="FFCEDEE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1"/>
      </top>
      <bottom/>
      <diagonal/>
    </border>
  </borders>
  <cellStyleXfs count="45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34" borderId="0" applyNumberFormat="0" applyAlignment="0" applyProtection="0"/>
    <xf numFmtId="0" fontId="18" fillId="34" borderId="0" applyNumberFormat="0" applyAlignment="0" applyProtection="0"/>
  </cellStyleXfs>
  <cellXfs count="35">
    <xf numFmtId="0" fontId="0" fillId="0" borderId="0" xfId="0"/>
    <xf numFmtId="44" fontId="0" fillId="0" borderId="0" xfId="1" applyFont="1"/>
    <xf numFmtId="0" fontId="2" fillId="0" borderId="0" xfId="0" applyFont="1"/>
    <xf numFmtId="0" fontId="2" fillId="33" borderId="10" xfId="0" applyFont="1" applyFill="1" applyBorder="1"/>
    <xf numFmtId="0" fontId="2" fillId="0" borderId="10" xfId="0" applyFont="1" applyBorder="1"/>
    <xf numFmtId="8" fontId="0" fillId="0" borderId="0" xfId="0" applyNumberFormat="1"/>
    <xf numFmtId="6" fontId="0" fillId="0" borderId="0" xfId="0" applyNumberFormat="1"/>
    <xf numFmtId="0" fontId="21" fillId="0" borderId="0" xfId="0" applyFont="1" applyAlignment="1">
      <alignment horizontal="left" vertical="center" indent="2"/>
    </xf>
    <xf numFmtId="165" fontId="0" fillId="0" borderId="0" xfId="0" applyNumberFormat="1"/>
    <xf numFmtId="1" fontId="0" fillId="0" borderId="0" xfId="0" applyNumberFormat="1"/>
    <xf numFmtId="1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left" indent="1"/>
    </xf>
    <xf numFmtId="0" fontId="19" fillId="0" borderId="0" xfId="0" applyFont="1" applyAlignment="1">
      <alignment horizontal="left" vertical="top" indent="1"/>
    </xf>
    <xf numFmtId="49" fontId="20" fillId="35" borderId="0" xfId="0" applyNumberFormat="1" applyFont="1" applyFill="1" applyAlignment="1">
      <alignment horizontal="left" vertical="top" indent="1"/>
    </xf>
    <xf numFmtId="49" fontId="20" fillId="35" borderId="0" xfId="0" applyNumberFormat="1" applyFont="1" applyFill="1" applyAlignment="1">
      <alignment horizontal="right" vertical="top" indent="1"/>
    </xf>
    <xf numFmtId="4" fontId="19" fillId="0" borderId="0" xfId="0" applyNumberFormat="1" applyFont="1" applyAlignment="1">
      <alignment horizontal="right" vertical="top" indent="1"/>
    </xf>
    <xf numFmtId="14" fontId="19" fillId="0" borderId="0" xfId="0" applyNumberFormat="1" applyFont="1" applyAlignment="1">
      <alignment horizontal="left" vertical="top" indent="1"/>
    </xf>
    <xf numFmtId="49" fontId="19" fillId="0" borderId="0" xfId="0" applyNumberFormat="1" applyFont="1" applyAlignment="1">
      <alignment horizontal="left" vertical="top" inden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 indent="1"/>
    </xf>
    <xf numFmtId="0" fontId="0" fillId="0" borderId="11" xfId="0" applyBorder="1"/>
    <xf numFmtId="14" fontId="2" fillId="0" borderId="0" xfId="0" applyNumberFormat="1" applyFont="1"/>
    <xf numFmtId="49" fontId="0" fillId="0" borderId="0" xfId="0" applyNumberFormat="1"/>
    <xf numFmtId="166" fontId="2" fillId="0" borderId="0" xfId="0" applyNumberFormat="1" applyFont="1"/>
    <xf numFmtId="166" fontId="0" fillId="0" borderId="0" xfId="0" applyNumberFormat="1"/>
    <xf numFmtId="3" fontId="0" fillId="0" borderId="0" xfId="0" applyNumberFormat="1"/>
    <xf numFmtId="0" fontId="2" fillId="0" borderId="0" xfId="0" applyFont="1" applyAlignment="1">
      <alignment horizontal="left" indent="1"/>
    </xf>
    <xf numFmtId="14" fontId="23" fillId="0" borderId="0" xfId="0" applyNumberFormat="1" applyFont="1" applyAlignment="1">
      <alignment horizontal="left" vertical="top" indent="1"/>
    </xf>
    <xf numFmtId="49" fontId="23" fillId="0" borderId="0" xfId="0" applyNumberFormat="1" applyFont="1" applyAlignment="1">
      <alignment horizontal="left" vertical="top" indent="1"/>
    </xf>
    <xf numFmtId="0" fontId="23" fillId="0" borderId="0" xfId="0" applyFont="1" applyAlignment="1">
      <alignment horizontal="left" vertical="top" indent="1"/>
    </xf>
    <xf numFmtId="4" fontId="23" fillId="0" borderId="0" xfId="0" applyNumberFormat="1" applyFont="1" applyAlignment="1">
      <alignment horizontal="right" vertical="top" indent="1"/>
    </xf>
    <xf numFmtId="164" fontId="2" fillId="0" borderId="0" xfId="0" applyNumberFormat="1" applyFont="1" applyAlignment="1">
      <alignment horizontal="left" indent="1"/>
    </xf>
    <xf numFmtId="10" fontId="0" fillId="0" borderId="0" xfId="0" applyNumberFormat="1"/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Followed Hyperlink" xfId="44" builtinId="9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40">
    <dxf>
      <numFmt numFmtId="165" formatCode="mm/dd/yyyy"/>
    </dxf>
    <dxf>
      <numFmt numFmtId="165" formatCode="mm/dd/yyyy"/>
    </dxf>
    <dxf>
      <numFmt numFmtId="165" formatCode="mm/dd/yyyy"/>
    </dxf>
    <dxf>
      <numFmt numFmtId="1" formatCode="0"/>
    </dxf>
    <dxf>
      <numFmt numFmtId="19" formatCode="m/d/yyyy"/>
    </dxf>
    <dxf>
      <numFmt numFmtId="19" formatCode="m/d/yyyy"/>
    </dxf>
    <dxf>
      <numFmt numFmtId="19" formatCode="m/d/yyyy"/>
    </dxf>
    <dxf>
      <numFmt numFmtId="164" formatCode="yyyy\-mm"/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Verdana"/>
        <family val="2"/>
        <scheme val="none"/>
      </font>
      <numFmt numFmtId="4" formatCode="#,##0.00"/>
      <alignment horizontal="right" vertical="top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Verdana"/>
        <family val="2"/>
        <scheme val="none"/>
      </font>
      <numFmt numFmtId="4" formatCode="#,##0.00"/>
      <alignment horizontal="right" vertical="top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Verdana"/>
        <family val="2"/>
        <scheme val="none"/>
      </font>
      <numFmt numFmtId="4" formatCode="#,##0.00"/>
      <alignment horizontal="right" vertical="top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Verdana"/>
        <family val="2"/>
        <scheme val="none"/>
      </font>
      <numFmt numFmtId="30" formatCode="@"/>
      <alignment horizontal="left" vertical="top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Verdana"/>
        <family val="2"/>
        <scheme val="none"/>
      </font>
      <numFmt numFmtId="30" formatCode="@"/>
      <alignment horizontal="left" vertical="top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Verdana"/>
        <family val="2"/>
        <scheme val="none"/>
      </font>
      <numFmt numFmtId="30" formatCode="@"/>
      <alignment horizontal="left" vertical="top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Verdana"/>
        <family val="2"/>
        <scheme val="none"/>
      </font>
      <numFmt numFmtId="30" formatCode="@"/>
      <alignment horizontal="left" vertical="top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Verdana"/>
        <family val="2"/>
        <scheme val="none"/>
      </font>
      <numFmt numFmtId="30" formatCode="@"/>
      <alignment horizontal="left" vertical="top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Verdana"/>
        <family val="2"/>
        <scheme val="none"/>
      </font>
      <numFmt numFmtId="30" formatCode="@"/>
      <alignment horizontal="left" vertical="top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Verdana"/>
        <family val="2"/>
        <scheme val="none"/>
      </font>
      <alignment horizontal="left" vertical="top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Verdana"/>
        <family val="2"/>
        <scheme val="none"/>
      </font>
      <numFmt numFmtId="30" formatCode="@"/>
      <alignment horizontal="left" vertical="top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Verdana"/>
        <family val="2"/>
        <scheme val="none"/>
      </font>
      <numFmt numFmtId="19" formatCode="m/d/yyyy"/>
      <alignment horizontal="left" vertical="top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Verdana"/>
        <family val="2"/>
        <scheme val="none"/>
      </font>
      <numFmt numFmtId="19" formatCode="m/d/yyyy"/>
      <alignment horizontal="left" vertical="top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Verdana"/>
        <family val="2"/>
        <scheme val="none"/>
      </font>
      <alignment horizontal="right" vertical="top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30" formatCode="@"/>
      <fill>
        <patternFill patternType="solid">
          <fgColor indexed="64"/>
          <bgColor rgb="FFCEDEEF"/>
        </patternFill>
      </fill>
      <alignment horizontal="right" vertical="top" textRotation="0" wrapText="0" indent="1" justifyLastLine="0" shrinkToFit="0" readingOrder="0"/>
    </dxf>
    <dxf>
      <numFmt numFmtId="12" formatCode="&quot;$&quot;#,##0.00_);[Red]\(&quot;$&quot;#,##0.0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6" formatCode="&quot;$&quot;#,##0.00"/>
    </dxf>
    <dxf>
      <numFmt numFmtId="166" formatCode="&quot;$&quot;#,##0.0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rey Sullivan" refreshedDate="45366.396266435186" createdVersion="8" refreshedVersion="8" minRefreshableVersion="3" recordCount="727" xr:uid="{64B64CF4-14B3-4BEA-B950-AA2FEEB04A4B}">
  <cacheSource type="worksheet">
    <worksheetSource name="Table5"/>
  </cacheSource>
  <cacheFields count="23">
    <cacheField name="Date" numFmtId="14">
      <sharedItems containsSemiMixedTypes="0" containsNonDate="0" containsDate="1" containsString="0" minDate="2024-01-01T00:00:00" maxDate="2024-01-02T00:00:00"/>
    </cacheField>
    <cacheField name="license_no" numFmtId="0">
      <sharedItems containsSemiMixedTypes="0" containsString="0" containsNumber="1" containsInteger="1" minValue="99" maxValue="1790316"/>
    </cacheField>
    <cacheField name="provider_name" numFmtId="0">
      <sharedItems/>
    </cacheField>
    <cacheField name="operation_type" numFmtId="0">
      <sharedItems count="4">
        <s v="1 - Licensed Center"/>
        <s v="3 - Registered Child Care Home"/>
        <s v="2 - Licensed Child Care Home"/>
        <s v="5 - Relative Care Listed Home"/>
      </sharedItems>
    </cacheField>
    <cacheField name="designation_desc" numFmtId="0">
      <sharedItems containsBlank="1" count="5">
        <s v="TRS 4 Star"/>
        <s v="Entry Level"/>
        <s v="TRS 3 Star"/>
        <s v="TRS 2 Star"/>
        <m/>
      </sharedItems>
    </cacheField>
    <cacheField name="address_1" numFmtId="0">
      <sharedItems/>
    </cacheField>
    <cacheField name="city_state" numFmtId="0">
      <sharedItems/>
    </cacheField>
    <cacheField name="zip_5" numFmtId="0">
      <sharedItems count="129">
        <s v="75208"/>
        <s v="75215"/>
        <s v="75243"/>
        <s v="75050"/>
        <s v="75074"/>
        <s v="75116"/>
        <s v="75216"/>
        <s v="76039"/>
        <s v="75115"/>
        <s v="75224"/>
        <s v="75007"/>
        <s v="75214"/>
        <s v="75061"/>
        <s v="76014"/>
        <s v="75182"/>
        <s v="75062"/>
        <s v="75002"/>
        <s v="76011"/>
        <s v="75241"/>
        <s v="75040"/>
        <s v="75081"/>
        <s v="75080"/>
        <s v="75023"/>
        <s v="75038"/>
        <s v="75093"/>
        <s v="75181"/>
        <s v="75134"/>
        <s v="75043"/>
        <s v="75204"/>
        <s v="75209"/>
        <s v="75019"/>
        <s v="75287"/>
        <s v="76017"/>
        <s v="75210"/>
        <s v="75154"/>
        <s v="75063"/>
        <s v="75217"/>
        <s v="75087"/>
        <s v="75149"/>
        <s v="75088"/>
        <s v="75232"/>
        <s v="75028"/>
        <s v="75150"/>
        <s v="75067"/>
        <s v="75052"/>
        <s v="75211"/>
        <s v="75240"/>
        <s v="75254"/>
        <s v="75227"/>
        <s v="75235"/>
        <s v="76155"/>
        <s v="75010"/>
        <s v="75206"/>
        <s v="75041"/>
        <s v="75234"/>
        <s v="75237"/>
        <s v="75180"/>
        <s v="75044"/>
        <s v="76002"/>
        <s v="75201"/>
        <s v="75024"/>
        <s v="75228"/>
        <s v="75060"/>
        <s v="75233"/>
        <s v="75203"/>
        <s v="75006"/>
        <s v="75137"/>
        <s v="76010"/>
        <s v="75125"/>
        <s v="75212"/>
        <s v="75033"/>
        <s v="75248"/>
        <s v="75001"/>
        <s v="76063"/>
        <s v="76021"/>
        <s v="75253"/>
        <s v="76018"/>
        <s v="76065"/>
        <s v="76013"/>
        <s v="75104"/>
        <s v="75236"/>
        <s v="75098"/>
        <s v="75146"/>
        <s v="75048"/>
        <s v="75089"/>
        <s v="75042"/>
        <s v="75230"/>
        <s v="76016"/>
        <s v="75223"/>
        <s v="75034"/>
        <s v="75051"/>
        <s v="75072"/>
        <s v="75218"/>
        <s v="75231"/>
        <s v="75189"/>
        <s v="76006"/>
        <s v="75238"/>
        <s v="76119"/>
        <s v="75252"/>
        <s v="75159"/>
        <s v="75032"/>
        <s v="75039"/>
        <s v="75070"/>
        <s v="75075"/>
        <s v="75249"/>
        <s v="75220"/>
        <s v="75244"/>
        <s v="75119"/>
        <s v="76112"/>
        <s v="75126"/>
        <s v="75165"/>
        <s v="76180"/>
        <s v="76107"/>
        <s v="76117"/>
        <s v="75219"/>
        <s v="76048"/>
        <s v="75401"/>
        <s v="75229"/>
        <s v="76120"/>
        <s v="75160"/>
        <s v="76053"/>
        <s v="76012"/>
        <s v="76084"/>
        <s v="75141"/>
        <s v="76051"/>
        <s v="75205"/>
        <s v="75114"/>
        <s v="75082"/>
        <s v="75094"/>
      </sharedItems>
    </cacheField>
    <cacheField name="county" numFmtId="0">
      <sharedItems count="10">
        <s v="113 - DALLAS"/>
        <s v="085 - COLLIN"/>
        <s v="439 - TARRANT"/>
        <s v="121 - DENTON"/>
        <s v="397 - ROCKWALL"/>
        <s v="139 - ELLIS"/>
        <s v="257 - KAUFMAN"/>
        <s v="221 - HOOD"/>
        <s v="231 - HUNT"/>
        <s v="251 - JOHNSON"/>
      </sharedItems>
    </cacheField>
    <cacheField name="fund paid for month (accrual)" numFmtId="44">
      <sharedItems containsSemiMixedTypes="0" containsString="0" containsNumber="1" minValue="0" maxValue="99909.1"/>
    </cacheField>
    <cacheField name="fund paid in month (cash)" numFmtId="44">
      <sharedItems containsSemiMixedTypes="0" containsString="0" containsNumber="1" minValue="-8083" maxValue="128679.98"/>
    </cacheField>
    <cacheField name="1 - Infant" numFmtId="0">
      <sharedItems containsString="0" containsBlank="1" containsNumber="1" containsInteger="1" minValue="1" maxValue="19"/>
    </cacheField>
    <cacheField name="2 - Toddler" numFmtId="0">
      <sharedItems containsString="0" containsBlank="1" containsNumber="1" containsInteger="1" minValue="1" maxValue="36"/>
    </cacheField>
    <cacheField name="3 - Preschool" numFmtId="0">
      <sharedItems containsString="0" containsBlank="1" containsNumber="1" containsInteger="1" minValue="1" maxValue="72"/>
    </cacheField>
    <cacheField name="4 - School Age" numFmtId="0">
      <sharedItems containsString="0" containsBlank="1" containsNumber="1" containsInteger="1" minValue="1" maxValue="79"/>
    </cacheField>
    <cacheField name="Children Grand Total" numFmtId="0">
      <sharedItems containsSemiMixedTypes="0" containsString="0" containsNumber="1" containsInteger="1" minValue="1" maxValue="149"/>
    </cacheField>
    <cacheField name="New Children Placed" numFmtId="0">
      <sharedItems containsSemiMixedTypes="0" containsString="0" containsNumber="1" containsInteger="1" minValue="0" maxValue="13"/>
    </cacheField>
    <cacheField name="Quality Dollars Received" numFmtId="166">
      <sharedItems containsSemiMixedTypes="0" containsString="0" containsNumber="1" minValue="0" maxValue="450"/>
    </cacheField>
    <cacheField name="Total $$ Rec'd" numFmtId="166">
      <sharedItems containsSemiMixedTypes="0" containsString="0" containsNumber="1" minValue="-8083" maxValue="128679.98"/>
    </cacheField>
    <cacheField name="Total Visits - In Person" numFmtId="0">
      <sharedItems containsSemiMixedTypes="0" containsString="0" containsNumber="1" containsInteger="1" minValue="0" maxValue="1"/>
    </cacheField>
    <cacheField name="Total Visits - Phone" numFmtId="0">
      <sharedItems containsSemiMixedTypes="0" containsString="0" containsNumber="1" containsInteger="1" minValue="0" maxValue="1"/>
    </cacheField>
    <cacheField name="Total Visits - Virtual" numFmtId="0">
      <sharedItems containsSemiMixedTypes="0" containsString="0" containsNumber="1" containsInteger="1" minValue="0" maxValue="1"/>
    </cacheField>
    <cacheField name="Total Visits" numFmtId="0">
      <sharedItems containsSemiMixedTypes="0" containsString="0" containsNumber="1" containsInteger="1" minValue="0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7">
  <r>
    <d v="2024-01-01T00:00:00"/>
    <n v="99"/>
    <s v="Cliff Temple Child Development"/>
    <x v="0"/>
    <x v="0"/>
    <s v="125 SUNSET AVE"/>
    <s v="Dallas, TX"/>
    <x v="0"/>
    <x v="0"/>
    <n v="8087.98"/>
    <n v="11381.02"/>
    <n v="3"/>
    <n v="2"/>
    <n v="6"/>
    <m/>
    <n v="11"/>
    <n v="0"/>
    <n v="0"/>
    <n v="11381.02"/>
    <n v="0"/>
    <n v="0"/>
    <n v="0"/>
    <n v="0"/>
  </r>
  <r>
    <d v="2024-01-01T00:00:00"/>
    <n v="6864"/>
    <s v="Good Street Learning Center INC"/>
    <x v="0"/>
    <x v="0"/>
    <s v="3126 ELSIE FAYE HEGGINS ST"/>
    <s v="Dallas, TX"/>
    <x v="1"/>
    <x v="0"/>
    <n v="1945.78"/>
    <n v="2643.72"/>
    <m/>
    <n v="3"/>
    <n v="6"/>
    <n v="2"/>
    <n v="10"/>
    <n v="0"/>
    <n v="450"/>
    <n v="3093.72"/>
    <n v="0"/>
    <n v="0"/>
    <n v="0"/>
    <n v="0"/>
  </r>
  <r>
    <d v="2024-01-01T00:00:00"/>
    <n v="8696"/>
    <s v="Hamilton Park Methodist Church"/>
    <x v="0"/>
    <x v="0"/>
    <s v="11881 Schroeder Rd"/>
    <s v="Dallas, TX"/>
    <x v="2"/>
    <x v="0"/>
    <n v="2355.4"/>
    <n v="3410.32"/>
    <m/>
    <m/>
    <n v="6"/>
    <m/>
    <n v="6"/>
    <n v="0"/>
    <n v="0"/>
    <n v="3410.32"/>
    <n v="0"/>
    <n v="0"/>
    <n v="0"/>
    <n v="0"/>
  </r>
  <r>
    <d v="2024-01-01T00:00:00"/>
    <n v="18973"/>
    <s v="First Christian Church Child Development"/>
    <x v="0"/>
    <x v="1"/>
    <s v="202 W TARRANT RD"/>
    <s v="GRAND PRAIRIE, TX"/>
    <x v="3"/>
    <x v="0"/>
    <n v="2678.66"/>
    <n v="3554.99"/>
    <n v="1"/>
    <n v="3"/>
    <n v="4"/>
    <n v="4"/>
    <n v="12"/>
    <n v="3"/>
    <n v="0"/>
    <n v="3554.99"/>
    <n v="0"/>
    <n v="0"/>
    <n v="0"/>
    <n v="0"/>
  </r>
  <r>
    <d v="2024-01-01T00:00:00"/>
    <n v="25718"/>
    <s v="Plano Day Care Center"/>
    <x v="0"/>
    <x v="1"/>
    <s v="1111 H AVE STE 100"/>
    <s v="PLANO, TX"/>
    <x v="4"/>
    <x v="1"/>
    <n v="4168.8500000000004"/>
    <n v="5886.2"/>
    <n v="1"/>
    <n v="3"/>
    <n v="4"/>
    <n v="3"/>
    <n v="8"/>
    <n v="0"/>
    <n v="0"/>
    <n v="5886.2"/>
    <n v="0"/>
    <n v="0"/>
    <n v="0"/>
    <n v="0"/>
  </r>
  <r>
    <d v="2024-01-01T00:00:00"/>
    <n v="56901"/>
    <s v="First Methodist School"/>
    <x v="0"/>
    <x v="1"/>
    <s v="403 S MAIN ST"/>
    <s v="DUNCANVILLE, TX"/>
    <x v="5"/>
    <x v="0"/>
    <n v="1041.98"/>
    <n v="1200"/>
    <m/>
    <n v="1"/>
    <n v="1"/>
    <m/>
    <n v="2"/>
    <n v="0"/>
    <n v="0"/>
    <n v="1200"/>
    <n v="0"/>
    <n v="1"/>
    <n v="0"/>
    <n v="1"/>
  </r>
  <r>
    <d v="2024-01-01T00:00:00"/>
    <n v="61981"/>
    <s v="Betty Lin Early Childhood Learning Ctr"/>
    <x v="0"/>
    <x v="0"/>
    <s v="1123 E LEDBETTER DR"/>
    <s v="Dallas, TX"/>
    <x v="6"/>
    <x v="0"/>
    <n v="21784.5"/>
    <n v="28972.639999999999"/>
    <m/>
    <n v="6"/>
    <n v="19"/>
    <n v="6"/>
    <n v="31"/>
    <n v="0"/>
    <n v="0"/>
    <n v="28972.639999999999"/>
    <n v="0"/>
    <n v="0"/>
    <n v="1"/>
    <n v="1"/>
  </r>
  <r>
    <d v="2024-01-01T00:00:00"/>
    <n v="112926"/>
    <s v="Kiddie Korner Private School"/>
    <x v="0"/>
    <x v="1"/>
    <s v="328 W 12TH ST"/>
    <s v="Dallas, TX"/>
    <x v="0"/>
    <x v="0"/>
    <n v="23054.720000000001"/>
    <n v="28929.38"/>
    <n v="4"/>
    <n v="8"/>
    <n v="17"/>
    <n v="25"/>
    <n v="53"/>
    <n v="0"/>
    <n v="0"/>
    <n v="28929.38"/>
    <n v="0"/>
    <n v="0"/>
    <n v="0"/>
    <n v="0"/>
  </r>
  <r>
    <d v="2024-01-01T00:00:00"/>
    <n v="117173"/>
    <s v="La Petite Academy at Euless"/>
    <x v="0"/>
    <x v="0"/>
    <s v="1315 N MAIN ST"/>
    <s v="EULESS, TX"/>
    <x v="7"/>
    <x v="2"/>
    <n v="0"/>
    <n v="128.26"/>
    <m/>
    <m/>
    <m/>
    <n v="1"/>
    <n v="1"/>
    <n v="0"/>
    <n v="0"/>
    <n v="128.26"/>
    <n v="0"/>
    <n v="0"/>
    <n v="0"/>
    <n v="0"/>
  </r>
  <r>
    <d v="2024-01-01T00:00:00"/>
    <n v="119564"/>
    <s v="La Petite"/>
    <x v="0"/>
    <x v="2"/>
    <s v="1137 E PARK BLVD"/>
    <s v="PLANO, TX"/>
    <x v="4"/>
    <x v="1"/>
    <n v="8127.19"/>
    <n v="9859.4500000000007"/>
    <n v="2"/>
    <n v="1"/>
    <n v="4"/>
    <n v="2"/>
    <n v="9"/>
    <n v="0"/>
    <n v="0"/>
    <n v="9859.4500000000007"/>
    <n v="0"/>
    <n v="0"/>
    <n v="0"/>
    <n v="0"/>
  </r>
  <r>
    <d v="2024-01-01T00:00:00"/>
    <n v="121837"/>
    <s v="Learning Adventure Childrens Center"/>
    <x v="0"/>
    <x v="1"/>
    <s v="410 E Wintergreen Rd"/>
    <s v="DESOTO, TX"/>
    <x v="8"/>
    <x v="0"/>
    <n v="28945.3"/>
    <n v="38627.74"/>
    <m/>
    <n v="6"/>
    <n v="18"/>
    <n v="20"/>
    <n v="44"/>
    <n v="0"/>
    <n v="0"/>
    <n v="38627.74"/>
    <n v="0"/>
    <n v="1"/>
    <n v="0"/>
    <n v="1"/>
  </r>
  <r>
    <d v="2024-01-01T00:00:00"/>
    <n v="126979"/>
    <s v="Aunt Faye Early Learning Academy"/>
    <x v="0"/>
    <x v="0"/>
    <s v="2638 S BECKLEY AVE"/>
    <s v="Dallas, TX"/>
    <x v="9"/>
    <x v="0"/>
    <n v="27745.68"/>
    <n v="33755.01"/>
    <n v="4"/>
    <n v="5"/>
    <n v="11"/>
    <n v="16"/>
    <n v="35"/>
    <n v="0"/>
    <n v="0"/>
    <n v="33755.01"/>
    <n v="0"/>
    <n v="0"/>
    <n v="0"/>
    <n v="0"/>
  </r>
  <r>
    <d v="2024-01-01T00:00:00"/>
    <n v="127167"/>
    <s v="La Petite Academy"/>
    <x v="0"/>
    <x v="1"/>
    <s v="1835 E FRANKFORD RD"/>
    <s v="CARROLLTON, TX"/>
    <x v="10"/>
    <x v="3"/>
    <n v="14208.48"/>
    <n v="20228.04"/>
    <n v="3"/>
    <n v="4"/>
    <n v="7"/>
    <n v="6"/>
    <n v="19"/>
    <n v="0"/>
    <n v="0"/>
    <n v="20228.04"/>
    <n v="0"/>
    <n v="0"/>
    <n v="0"/>
    <n v="0"/>
  </r>
  <r>
    <d v="2024-01-01T00:00:00"/>
    <n v="127668"/>
    <s v="Rainbow Land Child Care Center"/>
    <x v="0"/>
    <x v="0"/>
    <s v="5739 Worth ST"/>
    <s v="Dallas, TX"/>
    <x v="11"/>
    <x v="0"/>
    <n v="30509.18"/>
    <n v="40431.94"/>
    <n v="2"/>
    <n v="7"/>
    <n v="15"/>
    <n v="16"/>
    <n v="40"/>
    <n v="0"/>
    <n v="0"/>
    <n v="40431.94"/>
    <n v="0"/>
    <n v="0"/>
    <n v="0"/>
    <n v="0"/>
  </r>
  <r>
    <d v="2024-01-01T00:00:00"/>
    <n v="131642"/>
    <s v="Morgans Private School / Day Care"/>
    <x v="0"/>
    <x v="1"/>
    <s v="2933 W PIONEER DR"/>
    <s v="Irving, TX"/>
    <x v="12"/>
    <x v="0"/>
    <n v="16091.06"/>
    <n v="20505.759999999998"/>
    <n v="5"/>
    <n v="7"/>
    <n v="15"/>
    <n v="12"/>
    <n v="37"/>
    <n v="1"/>
    <n v="0"/>
    <n v="20505.759999999998"/>
    <n v="0"/>
    <n v="1"/>
    <n v="0"/>
    <n v="1"/>
  </r>
  <r>
    <d v="2024-01-01T00:00:00"/>
    <n v="134988"/>
    <s v="South Collins KinderCare"/>
    <x v="0"/>
    <x v="1"/>
    <s v="2710 S COLLINS ST"/>
    <s v="ARLINGTON, TX"/>
    <x v="13"/>
    <x v="2"/>
    <n v="6745.8"/>
    <n v="8668.49"/>
    <n v="2"/>
    <n v="1"/>
    <n v="4"/>
    <n v="4"/>
    <n v="11"/>
    <n v="0"/>
    <n v="0"/>
    <n v="8668.49"/>
    <n v="0"/>
    <n v="0"/>
    <n v="0"/>
    <n v="0"/>
  </r>
  <r>
    <d v="2024-01-01T00:00:00"/>
    <n v="157713"/>
    <s v="Kiddie Kare"/>
    <x v="0"/>
    <x v="0"/>
    <s v="4126 MARYLAND AVE"/>
    <s v="Dallas, TX"/>
    <x v="6"/>
    <x v="0"/>
    <n v="14393.12"/>
    <n v="18707.490000000002"/>
    <n v="1"/>
    <n v="1"/>
    <n v="5"/>
    <n v="11"/>
    <n v="18"/>
    <n v="0"/>
    <n v="0"/>
    <n v="18707.490000000002"/>
    <n v="0"/>
    <n v="1"/>
    <n v="0"/>
    <n v="1"/>
  </r>
  <r>
    <d v="2024-01-01T00:00:00"/>
    <n v="184306"/>
    <s v="Little Ponderosa Day Care Center"/>
    <x v="0"/>
    <x v="1"/>
    <s v="3131 N BELT LINE RD"/>
    <s v="SUNNYVALE, TX"/>
    <x v="14"/>
    <x v="0"/>
    <n v="11781.52"/>
    <n v="15577.97"/>
    <m/>
    <n v="3"/>
    <n v="13"/>
    <n v="10"/>
    <n v="26"/>
    <n v="1"/>
    <n v="0"/>
    <n v="15577.97"/>
    <n v="0"/>
    <n v="1"/>
    <n v="0"/>
    <n v="1"/>
  </r>
  <r>
    <d v="2024-01-01T00:00:00"/>
    <n v="187507"/>
    <s v="Holy Trinity Learning Center"/>
    <x v="0"/>
    <x v="0"/>
    <s v="605 METKER ST"/>
    <s v="Irving, TX"/>
    <x v="15"/>
    <x v="0"/>
    <n v="6971.69"/>
    <n v="9174.2099999999991"/>
    <n v="6"/>
    <n v="3"/>
    <n v="2"/>
    <n v="2"/>
    <n v="12"/>
    <n v="0"/>
    <n v="0"/>
    <n v="9174.2099999999991"/>
    <n v="1"/>
    <n v="0"/>
    <n v="0"/>
    <n v="1"/>
  </r>
  <r>
    <d v="2024-01-01T00:00:00"/>
    <n v="190471"/>
    <s v="Aishas Learning Center INC"/>
    <x v="0"/>
    <x v="0"/>
    <s v="2750 E LEDBETTER DR"/>
    <s v="Dallas, TX"/>
    <x v="6"/>
    <x v="0"/>
    <n v="17654.21"/>
    <n v="23623.83"/>
    <n v="3"/>
    <n v="5"/>
    <n v="7"/>
    <n v="7"/>
    <n v="20"/>
    <n v="0"/>
    <n v="0"/>
    <n v="23623.83"/>
    <n v="0"/>
    <n v="1"/>
    <n v="0"/>
    <n v="1"/>
  </r>
  <r>
    <d v="2024-01-01T00:00:00"/>
    <n v="201068"/>
    <s v="Fountain Park KinderCare"/>
    <x v="0"/>
    <x v="0"/>
    <s v="103 FOUNTAIN PARK DR"/>
    <s v="ALLEN, TX"/>
    <x v="16"/>
    <x v="1"/>
    <n v="577.16999999999996"/>
    <n v="699.51"/>
    <m/>
    <n v="1"/>
    <m/>
    <m/>
    <n v="1"/>
    <n v="0"/>
    <n v="0"/>
    <n v="699.51"/>
    <n v="0"/>
    <n v="0"/>
    <n v="0"/>
    <n v="0"/>
  </r>
  <r>
    <d v="2024-01-01T00:00:00"/>
    <n v="221589"/>
    <s v="North Arlington KinderCare"/>
    <x v="0"/>
    <x v="1"/>
    <s v="1608 Candler DR"/>
    <s v="ARLINGTON, TX"/>
    <x v="17"/>
    <x v="2"/>
    <n v="2575.4"/>
    <n v="3346.61"/>
    <m/>
    <n v="1"/>
    <n v="1"/>
    <n v="1"/>
    <n v="3"/>
    <n v="0"/>
    <n v="0"/>
    <n v="3346.61"/>
    <n v="0"/>
    <n v="0"/>
    <n v="0"/>
    <n v="0"/>
  </r>
  <r>
    <d v="2024-01-01T00:00:00"/>
    <n v="300347"/>
    <s v="Childrens Creative World"/>
    <x v="0"/>
    <x v="1"/>
    <s v="6011 UNIVERSITY HILLS BLVD"/>
    <s v="Dallas, TX"/>
    <x v="18"/>
    <x v="0"/>
    <n v="10900.25"/>
    <n v="14268.48"/>
    <m/>
    <n v="3"/>
    <n v="4"/>
    <n v="10"/>
    <n v="17"/>
    <n v="0"/>
    <n v="0"/>
    <n v="14268.48"/>
    <n v="0"/>
    <n v="0"/>
    <n v="0"/>
    <n v="0"/>
  </r>
  <r>
    <d v="2024-01-01T00:00:00"/>
    <n v="300847"/>
    <s v="Es Haven Academy"/>
    <x v="0"/>
    <x v="0"/>
    <s v="813 RYAN RD"/>
    <s v="Dallas, TX"/>
    <x v="9"/>
    <x v="0"/>
    <n v="2821.57"/>
    <n v="3788.91"/>
    <m/>
    <m/>
    <n v="1"/>
    <n v="3"/>
    <n v="4"/>
    <n v="0"/>
    <n v="0"/>
    <n v="3788.91"/>
    <n v="0"/>
    <n v="1"/>
    <n v="0"/>
    <n v="1"/>
  </r>
  <r>
    <d v="2024-01-01T00:00:00"/>
    <n v="301066"/>
    <s v="Happy Days School"/>
    <x v="0"/>
    <x v="0"/>
    <s v="1201 Main ST"/>
    <s v="Garland, TX"/>
    <x v="19"/>
    <x v="0"/>
    <n v="99909.1"/>
    <n v="128679.98"/>
    <n v="17"/>
    <n v="20"/>
    <n v="50"/>
    <n v="66"/>
    <n v="148"/>
    <n v="1"/>
    <n v="0"/>
    <n v="128679.98"/>
    <n v="0"/>
    <n v="0"/>
    <n v="0"/>
    <n v="0"/>
  </r>
  <r>
    <d v="2024-01-01T00:00:00"/>
    <n v="302172"/>
    <s v="Southern Crest Day Care Ctr"/>
    <x v="0"/>
    <x v="0"/>
    <s v="2324 LOCUST AVE"/>
    <s v="Dallas, TX"/>
    <x v="6"/>
    <x v="0"/>
    <n v="53114.14"/>
    <n v="68501.67"/>
    <n v="4"/>
    <n v="9"/>
    <n v="29"/>
    <n v="32"/>
    <n v="73"/>
    <n v="1"/>
    <n v="0"/>
    <n v="68501.67"/>
    <n v="0"/>
    <n v="1"/>
    <n v="0"/>
    <n v="1"/>
  </r>
  <r>
    <d v="2024-01-01T00:00:00"/>
    <n v="302737"/>
    <s v="Diane Sevelle Smith"/>
    <x v="1"/>
    <x v="0"/>
    <s v="2148 56th ST"/>
    <s v="Dallas, TX"/>
    <x v="18"/>
    <x v="0"/>
    <n v="11944.03"/>
    <n v="15516.58"/>
    <n v="1"/>
    <n v="2"/>
    <n v="4"/>
    <n v="11"/>
    <n v="18"/>
    <n v="0"/>
    <n v="0"/>
    <n v="15516.58"/>
    <n v="0"/>
    <n v="1"/>
    <n v="1"/>
    <n v="2"/>
  </r>
  <r>
    <d v="2024-01-01T00:00:00"/>
    <n v="303843"/>
    <s v="Care Child Development Center"/>
    <x v="0"/>
    <x v="1"/>
    <s v="1504 E CAMPBELL RD"/>
    <s v="RICHARDSON, TX"/>
    <x v="20"/>
    <x v="0"/>
    <n v="1671.37"/>
    <n v="2574.4699999999998"/>
    <m/>
    <n v="1"/>
    <n v="2"/>
    <m/>
    <n v="3"/>
    <n v="0"/>
    <n v="0"/>
    <n v="2574.4699999999998"/>
    <n v="0"/>
    <n v="0"/>
    <n v="0"/>
    <n v="0"/>
  </r>
  <r>
    <d v="2024-01-01T00:00:00"/>
    <n v="305900"/>
    <s v="Campbell Rd KinderCare"/>
    <x v="0"/>
    <x v="0"/>
    <s v="511 W Campbell RD"/>
    <s v="RICHARDSON, TX"/>
    <x v="21"/>
    <x v="0"/>
    <n v="39445.480000000003"/>
    <n v="52377.23"/>
    <n v="5"/>
    <n v="13"/>
    <n v="21"/>
    <n v="14"/>
    <n v="51"/>
    <n v="2"/>
    <n v="0"/>
    <n v="52377.23"/>
    <n v="0"/>
    <n v="0"/>
    <n v="0"/>
    <n v="0"/>
  </r>
  <r>
    <d v="2024-01-01T00:00:00"/>
    <n v="305908"/>
    <s v="Community Academy Day Care Center"/>
    <x v="0"/>
    <x v="1"/>
    <s v="1755 E ANN ARBOR AVE"/>
    <s v="Dallas, TX"/>
    <x v="6"/>
    <x v="0"/>
    <n v="7840.6"/>
    <n v="11031.71"/>
    <n v="3"/>
    <n v="2"/>
    <n v="5"/>
    <n v="17"/>
    <n v="25"/>
    <n v="0"/>
    <n v="0"/>
    <n v="11031.71"/>
    <n v="0"/>
    <n v="1"/>
    <n v="0"/>
    <n v="1"/>
  </r>
  <r>
    <d v="2024-01-01T00:00:00"/>
    <n v="306966"/>
    <s v="Velma Louise Bolden"/>
    <x v="1"/>
    <x v="2"/>
    <s v="7124 BUFORD DR"/>
    <s v="Dallas, TX"/>
    <x v="18"/>
    <x v="0"/>
    <n v="2030.67"/>
    <n v="2659.04"/>
    <m/>
    <n v="1"/>
    <n v="1"/>
    <n v="1"/>
    <n v="3"/>
    <n v="0"/>
    <n v="0"/>
    <n v="2659.04"/>
    <n v="0"/>
    <n v="1"/>
    <n v="0"/>
    <n v="1"/>
  </r>
  <r>
    <d v="2024-01-01T00:00:00"/>
    <n v="308151"/>
    <s v="North Custer KinderCare"/>
    <x v="0"/>
    <x v="2"/>
    <s v="6525 Custer RD"/>
    <s v="PLANO, TX"/>
    <x v="22"/>
    <x v="1"/>
    <n v="3445.63"/>
    <n v="4424.28"/>
    <m/>
    <n v="1"/>
    <n v="2"/>
    <n v="2"/>
    <n v="5"/>
    <n v="0"/>
    <n v="0"/>
    <n v="4424.28"/>
    <n v="0"/>
    <n v="0"/>
    <n v="0"/>
    <n v="0"/>
  </r>
  <r>
    <d v="2024-01-01T00:00:00"/>
    <n v="308153"/>
    <s v="Cornerstone/The Ranch"/>
    <x v="0"/>
    <x v="1"/>
    <s v="1050 E CAMP WISDOM RD"/>
    <s v="Dallas, TX"/>
    <x v="18"/>
    <x v="0"/>
    <n v="43585.440000000002"/>
    <n v="58100.33"/>
    <n v="6"/>
    <n v="13"/>
    <n v="23"/>
    <n v="31"/>
    <n v="73"/>
    <n v="0"/>
    <n v="0"/>
    <n v="58100.33"/>
    <n v="0"/>
    <n v="0"/>
    <n v="0"/>
    <n v="0"/>
  </r>
  <r>
    <d v="2024-01-01T00:00:00"/>
    <n v="309045"/>
    <s v="Providence Learning Center"/>
    <x v="0"/>
    <x v="1"/>
    <s v="320 N TOWN EAST BLVD"/>
    <s v="SUNNYVALE, TX"/>
    <x v="14"/>
    <x v="0"/>
    <n v="4540.7700000000004"/>
    <n v="4582.18"/>
    <m/>
    <n v="1"/>
    <n v="2"/>
    <n v="9"/>
    <n v="12"/>
    <n v="0"/>
    <n v="0"/>
    <n v="4582.18"/>
    <n v="0"/>
    <n v="0"/>
    <n v="0"/>
    <n v="0"/>
  </r>
  <r>
    <d v="2024-01-01T00:00:00"/>
    <n v="309430"/>
    <s v="Cross Of Christ Lutheran School"/>
    <x v="0"/>
    <x v="0"/>
    <s v="512 N COCKRELL HILL RD"/>
    <s v="DESOTO, TX"/>
    <x v="8"/>
    <x v="0"/>
    <n v="5450.16"/>
    <n v="6988.98"/>
    <n v="2"/>
    <n v="4"/>
    <n v="4"/>
    <m/>
    <n v="10"/>
    <n v="0"/>
    <n v="0"/>
    <n v="6988.98"/>
    <n v="0"/>
    <n v="0"/>
    <n v="0"/>
    <n v="0"/>
  </r>
  <r>
    <d v="2024-01-01T00:00:00"/>
    <n v="309582"/>
    <s v="Las Colinas KinderCare"/>
    <x v="0"/>
    <x v="0"/>
    <s v="1121 Greenway CIR"/>
    <s v="Irving, TX"/>
    <x v="23"/>
    <x v="0"/>
    <n v="50341.18"/>
    <n v="66753.95"/>
    <n v="5"/>
    <n v="28"/>
    <n v="24"/>
    <m/>
    <n v="57"/>
    <n v="0"/>
    <n v="0"/>
    <n v="66753.95"/>
    <n v="0"/>
    <n v="0"/>
    <n v="0"/>
    <n v="0"/>
  </r>
  <r>
    <d v="2024-01-01T00:00:00"/>
    <n v="309680"/>
    <s v="Burnham Rd KinderCare"/>
    <x v="0"/>
    <x v="1"/>
    <s v="1325 BURNHAM DR"/>
    <s v="PLANO, TX"/>
    <x v="24"/>
    <x v="1"/>
    <n v="12744.04"/>
    <n v="14780.02"/>
    <n v="4"/>
    <n v="4"/>
    <n v="6"/>
    <n v="4"/>
    <n v="18"/>
    <n v="3"/>
    <n v="0"/>
    <n v="14780.02"/>
    <n v="0"/>
    <n v="0"/>
    <n v="0"/>
    <n v="0"/>
  </r>
  <r>
    <d v="2024-01-01T00:00:00"/>
    <n v="310158"/>
    <s v="La Petite Academy TXMC 0904"/>
    <x v="0"/>
    <x v="0"/>
    <s v="910 CLAY MATHIS RD"/>
    <s v="Mesquite, TX"/>
    <x v="25"/>
    <x v="0"/>
    <n v="90336.14"/>
    <n v="124483.18"/>
    <n v="7"/>
    <n v="28"/>
    <n v="60"/>
    <n v="31"/>
    <n v="122"/>
    <n v="2"/>
    <n v="0"/>
    <n v="124483.18"/>
    <n v="0"/>
    <n v="0"/>
    <n v="0"/>
    <n v="0"/>
  </r>
  <r>
    <d v="2024-01-01T00:00:00"/>
    <n v="311124"/>
    <s v="Berne Academy DCC"/>
    <x v="0"/>
    <x v="2"/>
    <s v="1311 JOHNS AVE"/>
    <s v="LANCASTER, TX"/>
    <x v="26"/>
    <x v="0"/>
    <n v="43414.45"/>
    <n v="54542.73"/>
    <n v="7"/>
    <n v="17"/>
    <n v="34"/>
    <n v="48"/>
    <n v="101"/>
    <n v="0"/>
    <n v="0"/>
    <n v="54542.73"/>
    <n v="0"/>
    <n v="1"/>
    <n v="0"/>
    <n v="1"/>
  </r>
  <r>
    <d v="2024-01-01T00:00:00"/>
    <n v="311763"/>
    <s v="New World United Methodist DCC"/>
    <x v="0"/>
    <x v="1"/>
    <s v="5134 Northwest Hwy"/>
    <s v="Garland, TX"/>
    <x v="27"/>
    <x v="0"/>
    <n v="846.22"/>
    <n v="1137.81"/>
    <m/>
    <m/>
    <n v="2"/>
    <n v="1"/>
    <n v="2"/>
    <n v="0"/>
    <n v="0"/>
    <n v="1137.81"/>
    <n v="1"/>
    <n v="0"/>
    <n v="0"/>
    <n v="1"/>
  </r>
  <r>
    <d v="2024-01-01T00:00:00"/>
    <n v="312043"/>
    <s v="Shirley Mitchell"/>
    <x v="1"/>
    <x v="1"/>
    <s v="1351 Sequoia DR"/>
    <s v="DESOTO, TX"/>
    <x v="8"/>
    <x v="0"/>
    <n v="3693.65"/>
    <n v="4790.72"/>
    <m/>
    <n v="1"/>
    <n v="3"/>
    <n v="3"/>
    <n v="7"/>
    <n v="0"/>
    <n v="0"/>
    <n v="4790.72"/>
    <n v="0"/>
    <n v="0"/>
    <n v="1"/>
    <n v="1"/>
  </r>
  <r>
    <d v="2024-01-01T00:00:00"/>
    <n v="401371"/>
    <s v="Dallas Day School"/>
    <x v="0"/>
    <x v="1"/>
    <s v="4242 OFFICE PKWY"/>
    <s v="Dallas, TX"/>
    <x v="28"/>
    <x v="0"/>
    <n v="18753.400000000001"/>
    <n v="24287.66"/>
    <n v="2"/>
    <n v="10"/>
    <n v="13"/>
    <m/>
    <n v="22"/>
    <n v="0"/>
    <n v="0"/>
    <n v="24287.66"/>
    <n v="0"/>
    <n v="1"/>
    <n v="0"/>
    <n v="1"/>
  </r>
  <r>
    <d v="2024-01-01T00:00:00"/>
    <n v="403687"/>
    <s v="ALC Early Care And Education Centers"/>
    <x v="0"/>
    <x v="0"/>
    <s v="6610 Tyree ST"/>
    <s v="Dallas, TX"/>
    <x v="29"/>
    <x v="0"/>
    <n v="26698.47"/>
    <n v="34902.35"/>
    <n v="1"/>
    <n v="10"/>
    <n v="16"/>
    <n v="10"/>
    <n v="36"/>
    <n v="3"/>
    <n v="0"/>
    <n v="34902.35"/>
    <n v="0"/>
    <n v="1"/>
    <n v="0"/>
    <n v="1"/>
  </r>
  <r>
    <d v="2024-01-01T00:00:00"/>
    <n v="408236"/>
    <s v="Redeemers Child Care Center"/>
    <x v="0"/>
    <x v="0"/>
    <s v="8519 CRAIGHILL AVE"/>
    <s v="Dallas, TX"/>
    <x v="29"/>
    <x v="0"/>
    <n v="11433.37"/>
    <n v="14765.82"/>
    <m/>
    <n v="2"/>
    <n v="5"/>
    <n v="9"/>
    <n v="16"/>
    <n v="0"/>
    <n v="0"/>
    <n v="14765.82"/>
    <n v="0"/>
    <n v="0"/>
    <n v="0"/>
    <n v="0"/>
  </r>
  <r>
    <d v="2024-01-01T00:00:00"/>
    <n v="410075"/>
    <s v="YMCA Mockingbird Coppell Elementary"/>
    <x v="0"/>
    <x v="1"/>
    <s v="300 Mockingbird LN"/>
    <s v="COPPELL, TX"/>
    <x v="30"/>
    <x v="0"/>
    <n v="421.59"/>
    <n v="494.91"/>
    <m/>
    <m/>
    <m/>
    <n v="1"/>
    <n v="1"/>
    <n v="0"/>
    <n v="0"/>
    <n v="494.91"/>
    <n v="0"/>
    <n v="0"/>
    <n v="0"/>
    <n v="0"/>
  </r>
  <r>
    <d v="2024-01-01T00:00:00"/>
    <n v="419849"/>
    <s v="Childrens Ark Christian Day School"/>
    <x v="0"/>
    <x v="1"/>
    <s v="3701 W SPRING CREEK PKWY"/>
    <s v="PLANO, TX"/>
    <x v="22"/>
    <x v="1"/>
    <n v="694"/>
    <n v="921.99"/>
    <n v="1"/>
    <n v="1"/>
    <m/>
    <m/>
    <n v="1"/>
    <n v="0"/>
    <n v="0"/>
    <n v="921.99"/>
    <n v="0"/>
    <n v="0"/>
    <n v="0"/>
    <n v="0"/>
  </r>
  <r>
    <d v="2024-01-01T00:00:00"/>
    <n v="420357"/>
    <s v="Kaleidoscope Child Development Center"/>
    <x v="0"/>
    <x v="0"/>
    <s v="19310 Midway RD"/>
    <s v="Dallas, TX"/>
    <x v="31"/>
    <x v="1"/>
    <n v="19709.759999999998"/>
    <n v="25562.25"/>
    <n v="1"/>
    <n v="6"/>
    <n v="10"/>
    <n v="5"/>
    <n v="22"/>
    <n v="0"/>
    <n v="0"/>
    <n v="25562.25"/>
    <n v="0"/>
    <n v="0"/>
    <n v="0"/>
    <n v="0"/>
  </r>
  <r>
    <d v="2024-01-01T00:00:00"/>
    <n v="500833"/>
    <s v="The Childrens Courtyard"/>
    <x v="0"/>
    <x v="0"/>
    <s v="1865 Wimbledon DR"/>
    <s v="ARLINGTON, TX"/>
    <x v="32"/>
    <x v="2"/>
    <n v="4372.51"/>
    <n v="5335.36"/>
    <m/>
    <n v="1"/>
    <n v="2"/>
    <n v="3"/>
    <n v="6"/>
    <n v="0"/>
    <n v="0"/>
    <n v="5335.36"/>
    <n v="0"/>
    <n v="0"/>
    <n v="0"/>
    <n v="0"/>
  </r>
  <r>
    <d v="2024-01-01T00:00:00"/>
    <n v="501137"/>
    <s v="Braswell Child Development"/>
    <x v="0"/>
    <x v="0"/>
    <s v="2203 S 2ND AVE"/>
    <s v="Dallas, TX"/>
    <x v="33"/>
    <x v="0"/>
    <n v="66758.080000000002"/>
    <n v="85293.57"/>
    <n v="8"/>
    <n v="12"/>
    <n v="35"/>
    <n v="34"/>
    <n v="86"/>
    <n v="0"/>
    <n v="295"/>
    <n v="85588.57"/>
    <n v="0"/>
    <n v="0"/>
    <n v="1"/>
    <n v="1"/>
  </r>
  <r>
    <d v="2024-01-01T00:00:00"/>
    <n v="501850"/>
    <s v="Bear Creek Childrens Center"/>
    <x v="0"/>
    <x v="1"/>
    <s v="101 E BEAR CREEK RD"/>
    <s v="GLENN HEIGHTS, TX"/>
    <x v="34"/>
    <x v="0"/>
    <n v="4101.6499999999996"/>
    <n v="5388.46"/>
    <m/>
    <n v="3"/>
    <n v="7"/>
    <m/>
    <n v="9"/>
    <n v="0"/>
    <n v="0"/>
    <n v="5388.46"/>
    <n v="0"/>
    <n v="0"/>
    <n v="0"/>
    <n v="0"/>
  </r>
  <r>
    <d v="2024-01-01T00:00:00"/>
    <n v="501931"/>
    <s v="Fairgate KinderCare"/>
    <x v="0"/>
    <x v="3"/>
    <s v="1300 E FRANKFORD RD"/>
    <s v="CARROLLTON, TX"/>
    <x v="10"/>
    <x v="3"/>
    <n v="14680.19"/>
    <n v="19297.89"/>
    <n v="1"/>
    <n v="3"/>
    <n v="7"/>
    <n v="8"/>
    <n v="19"/>
    <n v="0"/>
    <n v="0"/>
    <n v="19297.89"/>
    <n v="0"/>
    <n v="0"/>
    <n v="0"/>
    <n v="0"/>
  </r>
  <r>
    <d v="2024-01-01T00:00:00"/>
    <n v="502548"/>
    <s v="Jefferson Place Learning and Developmental Center"/>
    <x v="0"/>
    <x v="0"/>
    <s v="3430 S MARSALIS AVE"/>
    <s v="Dallas, TX"/>
    <x v="6"/>
    <x v="0"/>
    <n v="18616"/>
    <n v="19717.32"/>
    <n v="3"/>
    <n v="8"/>
    <n v="10"/>
    <m/>
    <n v="21"/>
    <n v="1"/>
    <n v="0"/>
    <n v="19717.32"/>
    <n v="0"/>
    <n v="1"/>
    <n v="0"/>
    <n v="1"/>
  </r>
  <r>
    <d v="2024-01-01T00:00:00"/>
    <n v="505838"/>
    <s v="The Childrens Courtyard"/>
    <x v="0"/>
    <x v="0"/>
    <s v="8560 ESTERS BLVD"/>
    <s v="Irving, TX"/>
    <x v="35"/>
    <x v="0"/>
    <n v="31305.45"/>
    <n v="41398.54"/>
    <n v="8"/>
    <n v="17"/>
    <n v="16"/>
    <m/>
    <n v="37"/>
    <n v="0"/>
    <n v="0"/>
    <n v="41398.54"/>
    <n v="0"/>
    <n v="0"/>
    <n v="0"/>
    <n v="0"/>
  </r>
  <r>
    <d v="2024-01-01T00:00:00"/>
    <n v="506083"/>
    <s v="Mount Hebron DCC"/>
    <x v="0"/>
    <x v="1"/>
    <s v="901 Dairy Rd"/>
    <s v="Garland, TX"/>
    <x v="19"/>
    <x v="0"/>
    <n v="11834.74"/>
    <n v="15685.13"/>
    <m/>
    <n v="6"/>
    <n v="10"/>
    <n v="11"/>
    <n v="26"/>
    <n v="0"/>
    <n v="0"/>
    <n v="15685.13"/>
    <n v="0"/>
    <n v="1"/>
    <n v="0"/>
    <n v="1"/>
  </r>
  <r>
    <d v="2024-01-01T00:00:00"/>
    <n v="508480"/>
    <s v="Pace and Ross Learning Center"/>
    <x v="0"/>
    <x v="0"/>
    <s v="3922 S MARSALIS AVE"/>
    <s v="Dallas, TX"/>
    <x v="6"/>
    <x v="0"/>
    <n v="49320.05"/>
    <n v="63795.17"/>
    <n v="6"/>
    <n v="12"/>
    <n v="26"/>
    <n v="15"/>
    <n v="59"/>
    <n v="0"/>
    <n v="0"/>
    <n v="63795.17"/>
    <n v="0"/>
    <n v="0"/>
    <n v="1"/>
    <n v="1"/>
  </r>
  <r>
    <d v="2024-01-01T00:00:00"/>
    <n v="509312"/>
    <s v="Bent Tree KinderCare"/>
    <x v="0"/>
    <x v="1"/>
    <s v="4025 FRANKFORD RD"/>
    <s v="Dallas, TX"/>
    <x v="31"/>
    <x v="1"/>
    <n v="12264.43"/>
    <n v="14975.69"/>
    <n v="4"/>
    <n v="4"/>
    <n v="5"/>
    <n v="5"/>
    <n v="17"/>
    <n v="0"/>
    <n v="0"/>
    <n v="14975.69"/>
    <n v="0"/>
    <n v="0"/>
    <n v="0"/>
    <n v="0"/>
  </r>
  <r>
    <d v="2024-01-01T00:00:00"/>
    <n v="509783"/>
    <s v="Little Lucys Child Care Home"/>
    <x v="2"/>
    <x v="1"/>
    <s v="1314 LONSDALE AVE"/>
    <s v="Dallas, TX"/>
    <x v="36"/>
    <x v="0"/>
    <n v="1470.82"/>
    <n v="1877.89"/>
    <m/>
    <n v="1"/>
    <n v="2"/>
    <m/>
    <n v="3"/>
    <n v="0"/>
    <n v="0"/>
    <n v="1877.89"/>
    <n v="1"/>
    <n v="1"/>
    <n v="0"/>
    <n v="2"/>
  </r>
  <r>
    <d v="2024-01-01T00:00:00"/>
    <n v="509919"/>
    <s v="Whitehills Child Development Center"/>
    <x v="0"/>
    <x v="1"/>
    <s v="604 WHITE HILLS DR"/>
    <s v="ROCKWALL, TX"/>
    <x v="37"/>
    <x v="4"/>
    <n v="2473.85"/>
    <n v="3538.34"/>
    <n v="1"/>
    <n v="1"/>
    <n v="1"/>
    <n v="2"/>
    <n v="5"/>
    <n v="0"/>
    <n v="0"/>
    <n v="3538.34"/>
    <n v="0"/>
    <n v="0"/>
    <n v="0"/>
    <n v="0"/>
  </r>
  <r>
    <d v="2024-01-01T00:00:00"/>
    <n v="514132"/>
    <s v="Family Cathedral of Praise 2"/>
    <x v="0"/>
    <x v="1"/>
    <s v="790 Windbell CIR"/>
    <s v="Mesquite, TX"/>
    <x v="38"/>
    <x v="0"/>
    <n v="7011.37"/>
    <n v="9410.58"/>
    <m/>
    <n v="1"/>
    <n v="8"/>
    <n v="15"/>
    <n v="23"/>
    <n v="0"/>
    <n v="0"/>
    <n v="9410.58"/>
    <n v="0"/>
    <n v="0"/>
    <n v="0"/>
    <n v="0"/>
  </r>
  <r>
    <d v="2024-01-01T00:00:00"/>
    <n v="514291"/>
    <s v="Cotton Mill Learning Center"/>
    <x v="0"/>
    <x v="1"/>
    <s v="5413 Chiesa Rd"/>
    <s v="ROWLETT, TX"/>
    <x v="39"/>
    <x v="0"/>
    <n v="14692.46"/>
    <n v="19135.21"/>
    <m/>
    <n v="2"/>
    <n v="14"/>
    <n v="15"/>
    <n v="31"/>
    <n v="0"/>
    <n v="0"/>
    <n v="19135.21"/>
    <n v="0"/>
    <n v="0"/>
    <n v="0"/>
    <n v="0"/>
  </r>
  <r>
    <d v="2024-01-01T00:00:00"/>
    <n v="515824"/>
    <s v="Victory Private Child Care"/>
    <x v="2"/>
    <x v="0"/>
    <s v="1833 Dolores Way"/>
    <s v="Dallas, TX"/>
    <x v="40"/>
    <x v="0"/>
    <n v="888"/>
    <n v="2094.75"/>
    <n v="1"/>
    <n v="1"/>
    <n v="1"/>
    <m/>
    <n v="3"/>
    <n v="0"/>
    <n v="0"/>
    <n v="2094.75"/>
    <n v="0"/>
    <n v="1"/>
    <n v="0"/>
    <n v="1"/>
  </r>
  <r>
    <d v="2024-01-01T00:00:00"/>
    <n v="516853"/>
    <s v="Childrens Courtyard"/>
    <x v="0"/>
    <x v="0"/>
    <s v="2501 MORRISS RD"/>
    <s v="FLOWER MOUND, TX"/>
    <x v="41"/>
    <x v="3"/>
    <n v="1066.05"/>
    <n v="1390.5"/>
    <m/>
    <n v="1"/>
    <m/>
    <m/>
    <n v="1"/>
    <n v="0"/>
    <n v="0"/>
    <n v="1390.5"/>
    <n v="0"/>
    <n v="0"/>
    <n v="0"/>
    <n v="0"/>
  </r>
  <r>
    <d v="2024-01-01T00:00:00"/>
    <n v="517502"/>
    <s v="Sherilyn Roblow"/>
    <x v="1"/>
    <x v="1"/>
    <s v="1265 SPRING WATER DR"/>
    <s v="LANCASTER, TX"/>
    <x v="26"/>
    <x v="0"/>
    <n v="1141.6199999999999"/>
    <n v="1492.84"/>
    <m/>
    <n v="1"/>
    <n v="1"/>
    <m/>
    <n v="2"/>
    <n v="0"/>
    <n v="0"/>
    <n v="1492.84"/>
    <n v="0"/>
    <n v="0"/>
    <n v="0"/>
    <n v="0"/>
  </r>
  <r>
    <d v="2024-01-01T00:00:00"/>
    <n v="517826"/>
    <s v="Little Birdies Child Care"/>
    <x v="0"/>
    <x v="1"/>
    <s v="7655 S POLK ST"/>
    <s v="Dallas, TX"/>
    <x v="40"/>
    <x v="0"/>
    <n v="13993.49"/>
    <n v="18583.79"/>
    <n v="3"/>
    <n v="8"/>
    <n v="9"/>
    <n v="6"/>
    <n v="25"/>
    <n v="3"/>
    <n v="0"/>
    <n v="18583.79"/>
    <n v="0"/>
    <n v="0"/>
    <n v="0"/>
    <n v="0"/>
  </r>
  <r>
    <d v="2024-01-01T00:00:00"/>
    <n v="519299"/>
    <s v="G / J Learning Center"/>
    <x v="0"/>
    <x v="0"/>
    <s v="1111 N JIM MILLER RD"/>
    <s v="Dallas, TX"/>
    <x v="36"/>
    <x v="0"/>
    <n v="30281.21"/>
    <n v="40506.269999999997"/>
    <n v="1"/>
    <n v="6"/>
    <n v="17"/>
    <n v="12"/>
    <n v="34"/>
    <n v="0"/>
    <n v="0"/>
    <n v="40506.269999999997"/>
    <n v="0"/>
    <n v="0"/>
    <n v="0"/>
    <n v="0"/>
  </r>
  <r>
    <d v="2024-01-01T00:00:00"/>
    <n v="520042"/>
    <s v="Essential Steps"/>
    <x v="0"/>
    <x v="1"/>
    <s v="305 E RUSK ST"/>
    <s v="ROCKWALL, TX"/>
    <x v="37"/>
    <x v="4"/>
    <n v="768.64"/>
    <n v="1015.87"/>
    <n v="1"/>
    <m/>
    <m/>
    <m/>
    <n v="1"/>
    <n v="0"/>
    <n v="0"/>
    <n v="1015.87"/>
    <n v="0"/>
    <n v="0"/>
    <n v="0"/>
    <n v="0"/>
  </r>
  <r>
    <d v="2024-01-01T00:00:00"/>
    <n v="520653"/>
    <s v="Childtime CTR 1212"/>
    <x v="0"/>
    <x v="0"/>
    <s v="4111 N GALLOWAY AVE"/>
    <s v="Mesquite, TX"/>
    <x v="42"/>
    <x v="0"/>
    <n v="69003.23"/>
    <n v="92408.26"/>
    <n v="7"/>
    <n v="20"/>
    <n v="45"/>
    <n v="25"/>
    <n v="91"/>
    <n v="2"/>
    <n v="0"/>
    <n v="92408.26"/>
    <n v="0"/>
    <n v="1"/>
    <n v="0"/>
    <n v="1"/>
  </r>
  <r>
    <d v="2024-01-01T00:00:00"/>
    <n v="522529"/>
    <s v="Childtime Childcare Center"/>
    <x v="0"/>
    <x v="2"/>
    <s v="249 E Round Grove RD"/>
    <s v="LEWISVILLE, TX"/>
    <x v="43"/>
    <x v="3"/>
    <n v="3716.45"/>
    <n v="4706.4399999999996"/>
    <n v="1"/>
    <n v="1"/>
    <n v="2"/>
    <m/>
    <n v="4"/>
    <n v="0"/>
    <n v="0"/>
    <n v="4706.4399999999996"/>
    <n v="0"/>
    <n v="0"/>
    <n v="0"/>
    <n v="0"/>
  </r>
  <r>
    <d v="2024-01-01T00:00:00"/>
    <n v="523211"/>
    <s v="The Childrens Courtyard"/>
    <x v="0"/>
    <x v="0"/>
    <s v="4285 S CARRIER PKWY"/>
    <s v="GRAND PRAIRIE, TX"/>
    <x v="44"/>
    <x v="0"/>
    <n v="54355.77"/>
    <n v="68539.17"/>
    <n v="7"/>
    <n v="16"/>
    <n v="23"/>
    <n v="22"/>
    <n v="68"/>
    <n v="0"/>
    <n v="0"/>
    <n v="68539.17"/>
    <n v="0"/>
    <n v="0"/>
    <n v="0"/>
    <n v="0"/>
  </r>
  <r>
    <d v="2024-01-01T00:00:00"/>
    <n v="523346"/>
    <s v="Childrens Place"/>
    <x v="0"/>
    <x v="0"/>
    <s v="2312 Remynse DR"/>
    <s v="ARLINGTON, TX"/>
    <x v="13"/>
    <x v="2"/>
    <n v="2263.52"/>
    <n v="2936.95"/>
    <m/>
    <m/>
    <m/>
    <n v="4"/>
    <n v="4"/>
    <n v="0"/>
    <n v="0"/>
    <n v="2936.95"/>
    <n v="0"/>
    <n v="0"/>
    <n v="0"/>
    <n v="0"/>
  </r>
  <r>
    <d v="2024-01-01T00:00:00"/>
    <n v="524045"/>
    <s v="YMCA Cottonwood Creek Elementary"/>
    <x v="0"/>
    <x v="1"/>
    <s v="615 MINYARD DR"/>
    <s v="COPPELL, TX"/>
    <x v="30"/>
    <x v="0"/>
    <n v="403.26"/>
    <n v="366.6"/>
    <m/>
    <m/>
    <m/>
    <n v="1"/>
    <n v="1"/>
    <n v="0"/>
    <n v="0"/>
    <n v="366.6"/>
    <n v="0"/>
    <n v="0"/>
    <n v="0"/>
    <n v="0"/>
  </r>
  <r>
    <d v="2024-01-01T00:00:00"/>
    <n v="524620"/>
    <s v="Red Bird Learning Center"/>
    <x v="0"/>
    <x v="1"/>
    <s v="7575 S HAMPTON RD"/>
    <s v="Dallas, TX"/>
    <x v="40"/>
    <x v="0"/>
    <n v="7920.83"/>
    <n v="10738.64"/>
    <n v="4"/>
    <n v="3"/>
    <n v="7"/>
    <n v="9"/>
    <n v="22"/>
    <n v="0"/>
    <n v="0"/>
    <n v="10738.64"/>
    <n v="0"/>
    <n v="0"/>
    <n v="0"/>
    <n v="0"/>
  </r>
  <r>
    <d v="2024-01-01T00:00:00"/>
    <n v="527303"/>
    <s v="A Step Ahead"/>
    <x v="0"/>
    <x v="0"/>
    <s v="1050 N WESTMORELAND RD STE 308"/>
    <s v="Dallas, TX"/>
    <x v="45"/>
    <x v="0"/>
    <n v="26601.25"/>
    <n v="35735.75"/>
    <n v="3"/>
    <n v="5"/>
    <n v="16"/>
    <n v="14"/>
    <n v="38"/>
    <n v="0"/>
    <n v="0"/>
    <n v="35735.75"/>
    <n v="0"/>
    <n v="1"/>
    <n v="0"/>
    <n v="1"/>
  </r>
  <r>
    <d v="2024-01-01T00:00:00"/>
    <n v="530693"/>
    <s v="Des Tiny Tots Day Care"/>
    <x v="2"/>
    <x v="1"/>
    <s v="2817 SALERNO DR"/>
    <s v="Dallas, TX"/>
    <x v="9"/>
    <x v="0"/>
    <n v="1704.36"/>
    <n v="2184.1999999999998"/>
    <n v="2"/>
    <n v="1"/>
    <n v="1"/>
    <m/>
    <n v="4"/>
    <n v="0"/>
    <n v="0"/>
    <n v="2184.1999999999998"/>
    <n v="0"/>
    <n v="0"/>
    <n v="0"/>
    <n v="0"/>
  </r>
  <r>
    <d v="2024-01-01T00:00:00"/>
    <n v="530718"/>
    <s v="Cadence Academy"/>
    <x v="0"/>
    <x v="2"/>
    <s v="13255 Noel RD"/>
    <s v="Dallas, TX"/>
    <x v="46"/>
    <x v="0"/>
    <n v="37345.879999999997"/>
    <n v="48797.9"/>
    <n v="6"/>
    <n v="13"/>
    <n v="26"/>
    <n v="3"/>
    <n v="47"/>
    <n v="0"/>
    <n v="0"/>
    <n v="48797.9"/>
    <n v="1"/>
    <n v="0"/>
    <n v="0"/>
    <n v="1"/>
  </r>
  <r>
    <d v="2024-01-01T00:00:00"/>
    <n v="531543"/>
    <s v="For Keeps Sake"/>
    <x v="0"/>
    <x v="0"/>
    <s v="2520 MARTIN LUTHER KING JR BL"/>
    <s v="Dallas, TX"/>
    <x v="1"/>
    <x v="0"/>
    <n v="30533.47"/>
    <n v="42784.19"/>
    <n v="10"/>
    <n v="8"/>
    <n v="15"/>
    <n v="3"/>
    <n v="36"/>
    <n v="0"/>
    <n v="0"/>
    <n v="42784.19"/>
    <n v="0"/>
    <n v="0"/>
    <n v="0"/>
    <n v="0"/>
  </r>
  <r>
    <d v="2024-01-01T00:00:00"/>
    <n v="531735"/>
    <s v="YMCA Anne Frank"/>
    <x v="0"/>
    <x v="1"/>
    <s v="5201 CELESTIAL RD"/>
    <s v="Dallas, TX"/>
    <x v="47"/>
    <x v="0"/>
    <n v="260.61"/>
    <n v="316.93"/>
    <m/>
    <m/>
    <m/>
    <n v="2"/>
    <n v="2"/>
    <n v="0"/>
    <n v="0"/>
    <n v="316.93"/>
    <n v="0"/>
    <n v="0"/>
    <n v="1"/>
    <n v="1"/>
  </r>
  <r>
    <d v="2024-01-01T00:00:00"/>
    <n v="531748"/>
    <s v="Blessed Are The Children Ach A"/>
    <x v="0"/>
    <x v="0"/>
    <s v="2801 Prince George Ave"/>
    <s v="DESOTO, TX"/>
    <x v="8"/>
    <x v="0"/>
    <n v="42710.97"/>
    <n v="56629.35"/>
    <n v="10"/>
    <n v="13"/>
    <n v="20"/>
    <n v="16"/>
    <n v="52"/>
    <n v="0"/>
    <n v="450"/>
    <n v="57079.35"/>
    <n v="0"/>
    <n v="1"/>
    <n v="0"/>
    <n v="1"/>
  </r>
  <r>
    <d v="2024-01-01T00:00:00"/>
    <n v="532226"/>
    <s v="The Childrens Courtyard Willow Grove"/>
    <x v="0"/>
    <x v="0"/>
    <s v="2155 WILLOW GROVE DR"/>
    <s v="LEWISVILLE, TX"/>
    <x v="43"/>
    <x v="3"/>
    <n v="1617.65"/>
    <n v="2229.9299999999998"/>
    <m/>
    <n v="1"/>
    <n v="1"/>
    <m/>
    <n v="2"/>
    <n v="0"/>
    <n v="0"/>
    <n v="2229.9299999999998"/>
    <n v="0"/>
    <n v="0"/>
    <n v="0"/>
    <n v="0"/>
  </r>
  <r>
    <d v="2024-01-01T00:00:00"/>
    <n v="533155"/>
    <s v="Childtime Childrens Center"/>
    <x v="0"/>
    <x v="0"/>
    <s v="985 W BRAND RD"/>
    <s v="Garland, TX"/>
    <x v="19"/>
    <x v="0"/>
    <n v="58666.6"/>
    <n v="74530.789999999994"/>
    <n v="7"/>
    <n v="16"/>
    <n v="25"/>
    <n v="24"/>
    <n v="71"/>
    <n v="0"/>
    <n v="0"/>
    <n v="74530.789999999994"/>
    <n v="0"/>
    <n v="0"/>
    <n v="0"/>
    <n v="0"/>
  </r>
  <r>
    <d v="2024-01-01T00:00:00"/>
    <n v="534462"/>
    <s v="Childtime Learning Center"/>
    <x v="0"/>
    <x v="1"/>
    <s v="8100 Miller Rd"/>
    <s v="ROWLETT, TX"/>
    <x v="39"/>
    <x v="0"/>
    <n v="46239.46"/>
    <n v="57840.959999999999"/>
    <n v="7"/>
    <n v="16"/>
    <n v="19"/>
    <n v="18"/>
    <n v="58"/>
    <n v="0"/>
    <n v="0"/>
    <n v="57840.959999999999"/>
    <n v="0"/>
    <n v="0"/>
    <n v="0"/>
    <n v="0"/>
  </r>
  <r>
    <d v="2024-01-01T00:00:00"/>
    <n v="535759"/>
    <s v="Play and Learn Christian Academy"/>
    <x v="0"/>
    <x v="0"/>
    <s v="9510 MILITARY PKWY"/>
    <s v="Dallas, TX"/>
    <x v="48"/>
    <x v="0"/>
    <n v="61401.47"/>
    <n v="76707.95"/>
    <n v="9"/>
    <n v="19"/>
    <n v="32"/>
    <n v="17"/>
    <n v="75"/>
    <n v="3"/>
    <n v="0"/>
    <n v="76707.95"/>
    <n v="0"/>
    <n v="1"/>
    <n v="0"/>
    <n v="1"/>
  </r>
  <r>
    <d v="2024-01-01T00:00:00"/>
    <n v="535928"/>
    <s v="First Step Learning Center"/>
    <x v="0"/>
    <x v="1"/>
    <s v="5641 SOUTHWESTERN MEDICAL AVE"/>
    <s v="Dallas, TX"/>
    <x v="49"/>
    <x v="0"/>
    <n v="34103.78"/>
    <n v="44357.45"/>
    <n v="8"/>
    <n v="17"/>
    <n v="18"/>
    <n v="2"/>
    <n v="44"/>
    <n v="0"/>
    <n v="0"/>
    <n v="44357.45"/>
    <n v="0"/>
    <n v="1"/>
    <n v="1"/>
    <n v="2"/>
  </r>
  <r>
    <d v="2024-01-01T00:00:00"/>
    <n v="537436"/>
    <s v="Childrens Courtyard"/>
    <x v="0"/>
    <x v="0"/>
    <s v="3955 Reggis CT"/>
    <s v="FORT WORTH, TX"/>
    <x v="50"/>
    <x v="2"/>
    <n v="4066.11"/>
    <n v="5519.63"/>
    <m/>
    <n v="1"/>
    <n v="2"/>
    <n v="3"/>
    <n v="6"/>
    <n v="0"/>
    <n v="0"/>
    <n v="5519.63"/>
    <n v="0"/>
    <n v="0"/>
    <n v="0"/>
    <n v="0"/>
  </r>
  <r>
    <d v="2024-01-01T00:00:00"/>
    <n v="537667"/>
    <s v="Kings Kids Academy"/>
    <x v="0"/>
    <x v="1"/>
    <s v="3511 Country Club Rd N"/>
    <s v="Irving, TX"/>
    <x v="15"/>
    <x v="0"/>
    <n v="21946.69"/>
    <n v="30011.919999999998"/>
    <n v="5"/>
    <n v="3"/>
    <n v="20"/>
    <n v="19"/>
    <n v="47"/>
    <n v="0"/>
    <n v="0"/>
    <n v="30011.919999999998"/>
    <n v="0"/>
    <n v="0"/>
    <n v="1"/>
    <n v="1"/>
  </r>
  <r>
    <d v="2024-01-01T00:00:00"/>
    <n v="537881"/>
    <s v="Kidquarters Day School"/>
    <x v="0"/>
    <x v="1"/>
    <s v="1502 E GRAUWYLER RD"/>
    <s v="Irving, TX"/>
    <x v="12"/>
    <x v="0"/>
    <n v="7244.74"/>
    <n v="9179.5400000000009"/>
    <n v="1"/>
    <n v="2"/>
    <n v="9"/>
    <n v="6"/>
    <n v="18"/>
    <n v="1"/>
    <n v="0"/>
    <n v="9179.5400000000009"/>
    <n v="0"/>
    <n v="0"/>
    <n v="0"/>
    <n v="0"/>
  </r>
  <r>
    <d v="2024-01-01T00:00:00"/>
    <n v="538151"/>
    <s v="Kreative Kids Academy LLC"/>
    <x v="0"/>
    <x v="1"/>
    <s v="9664 Walnut ST"/>
    <s v="Dallas, TX"/>
    <x v="2"/>
    <x v="0"/>
    <n v="94814.97"/>
    <n v="127485.08"/>
    <n v="9"/>
    <n v="27"/>
    <n v="72"/>
    <n v="37"/>
    <n v="143"/>
    <n v="0"/>
    <n v="0"/>
    <n v="127485.08"/>
    <n v="0"/>
    <n v="1"/>
    <n v="0"/>
    <n v="1"/>
  </r>
  <r>
    <d v="2024-01-01T00:00:00"/>
    <n v="542174"/>
    <s v="Creek Valley KinderCare"/>
    <x v="0"/>
    <x v="2"/>
    <s v="4052 Huffines BLVD"/>
    <s v="CARROLLTON, TX"/>
    <x v="51"/>
    <x v="3"/>
    <n v="2037.99"/>
    <n v="2647.5"/>
    <n v="1"/>
    <m/>
    <n v="1"/>
    <m/>
    <n v="2"/>
    <n v="0"/>
    <n v="0"/>
    <n v="2647.5"/>
    <n v="0"/>
    <n v="0"/>
    <n v="0"/>
    <n v="0"/>
  </r>
  <r>
    <d v="2024-01-01T00:00:00"/>
    <n v="543152"/>
    <s v="Comunidad Child Care Center"/>
    <x v="0"/>
    <x v="0"/>
    <s v="1721 N GARRETT AVE"/>
    <s v="Dallas, TX"/>
    <x v="52"/>
    <x v="0"/>
    <n v="11109"/>
    <n v="15922.31"/>
    <n v="6"/>
    <n v="7"/>
    <n v="5"/>
    <m/>
    <n v="17"/>
    <n v="0"/>
    <n v="0"/>
    <n v="15922.31"/>
    <n v="0"/>
    <n v="0"/>
    <n v="0"/>
    <n v="0"/>
  </r>
  <r>
    <d v="2024-01-01T00:00:00"/>
    <n v="544616"/>
    <s v="Bent Tree Day School"/>
    <x v="0"/>
    <x v="1"/>
    <s v="18273 VAIL ST"/>
    <s v="Dallas, TX"/>
    <x v="31"/>
    <x v="3"/>
    <n v="15809.95"/>
    <n v="20059.57"/>
    <n v="1"/>
    <n v="6"/>
    <n v="13"/>
    <n v="6"/>
    <n v="25"/>
    <n v="0"/>
    <n v="0"/>
    <n v="20059.57"/>
    <n v="0"/>
    <n v="0"/>
    <n v="0"/>
    <n v="0"/>
  </r>
  <r>
    <d v="2024-01-01T00:00:00"/>
    <n v="544674"/>
    <s v="Allisons Clubhouse"/>
    <x v="0"/>
    <x v="0"/>
    <s v="3425 Finley RD"/>
    <s v="Irving, TX"/>
    <x v="15"/>
    <x v="0"/>
    <n v="61112.29"/>
    <n v="80334.12"/>
    <n v="15"/>
    <n v="19"/>
    <n v="36"/>
    <n v="19"/>
    <n v="87"/>
    <n v="0"/>
    <n v="0"/>
    <n v="80334.12"/>
    <n v="0"/>
    <n v="0"/>
    <n v="0"/>
    <n v="0"/>
  </r>
  <r>
    <d v="2024-01-01T00:00:00"/>
    <n v="544756"/>
    <s v="Centerville Learning Center"/>
    <x v="0"/>
    <x v="0"/>
    <s v="407 W CENTERVILLE RD"/>
    <s v="Garland, TX"/>
    <x v="53"/>
    <x v="0"/>
    <n v="25387.35"/>
    <n v="33975.4"/>
    <n v="1"/>
    <n v="4"/>
    <n v="17"/>
    <n v="27"/>
    <n v="48"/>
    <n v="0"/>
    <n v="0"/>
    <n v="33975.4"/>
    <n v="0"/>
    <n v="0"/>
    <n v="0"/>
    <n v="0"/>
  </r>
  <r>
    <d v="2024-01-01T00:00:00"/>
    <n v="546377"/>
    <s v="Arborcreek Montessori School"/>
    <x v="0"/>
    <x v="0"/>
    <s v="2713 Cookscreek PL"/>
    <s v="FARMERS BRANCH, TX"/>
    <x v="54"/>
    <x v="0"/>
    <n v="4121.2"/>
    <n v="4776.3599999999997"/>
    <m/>
    <n v="2"/>
    <n v="2"/>
    <n v="1"/>
    <n v="5"/>
    <n v="0"/>
    <n v="0"/>
    <n v="4776.3599999999997"/>
    <n v="0"/>
    <n v="0"/>
    <n v="0"/>
    <n v="0"/>
  </r>
  <r>
    <d v="2024-01-01T00:00:00"/>
    <n v="548064"/>
    <s v="Mary Rush Childrens College At IBOC"/>
    <x v="0"/>
    <x v="1"/>
    <s v="7710 S WESTMORELAND RD"/>
    <s v="Dallas, TX"/>
    <x v="55"/>
    <x v="0"/>
    <n v="32278.880000000001"/>
    <n v="39618.89"/>
    <n v="9"/>
    <n v="10"/>
    <n v="19"/>
    <n v="7"/>
    <n v="43"/>
    <n v="0"/>
    <n v="0"/>
    <n v="39618.89"/>
    <n v="0"/>
    <n v="0"/>
    <n v="0"/>
    <n v="0"/>
  </r>
  <r>
    <d v="2024-01-01T00:00:00"/>
    <n v="548170"/>
    <s v="Adventure Academy Inc."/>
    <x v="0"/>
    <x v="2"/>
    <s v="103 Houston School RD"/>
    <s v="RED OAK, TX"/>
    <x v="34"/>
    <x v="5"/>
    <n v="2681.26"/>
    <n v="3608.02"/>
    <m/>
    <m/>
    <n v="3"/>
    <n v="1"/>
    <n v="4"/>
    <n v="0"/>
    <n v="0"/>
    <n v="3608.02"/>
    <n v="0"/>
    <n v="0"/>
    <n v="0"/>
    <n v="0"/>
  </r>
  <r>
    <d v="2024-01-01T00:00:00"/>
    <n v="550150"/>
    <s v="Tonya Deadmon"/>
    <x v="1"/>
    <x v="0"/>
    <s v="4110 Rustic TRL"/>
    <s v="Balch Springs, TX"/>
    <x v="56"/>
    <x v="0"/>
    <n v="3149.81"/>
    <n v="3593.21"/>
    <n v="1"/>
    <m/>
    <n v="4"/>
    <n v="3"/>
    <n v="8"/>
    <n v="0"/>
    <n v="17.14"/>
    <n v="3610.35"/>
    <n v="0"/>
    <n v="0"/>
    <n v="1"/>
    <n v="1"/>
  </r>
  <r>
    <d v="2024-01-01T00:00:00"/>
    <n v="552282"/>
    <s v="Childrens Palace Preparatory School"/>
    <x v="0"/>
    <x v="2"/>
    <s v="603 S BRYAN BELT LINE RD"/>
    <s v="Mesquite, TX"/>
    <x v="38"/>
    <x v="0"/>
    <n v="46306.47"/>
    <n v="59355.65"/>
    <n v="8"/>
    <n v="11"/>
    <n v="31"/>
    <n v="4"/>
    <n v="53"/>
    <n v="0"/>
    <n v="0"/>
    <n v="59355.65"/>
    <n v="1"/>
    <n v="1"/>
    <n v="0"/>
    <n v="2"/>
  </r>
  <r>
    <d v="2024-01-01T00:00:00"/>
    <n v="552768"/>
    <s v="Discovery House"/>
    <x v="0"/>
    <x v="0"/>
    <s v="105 TERRACE DR"/>
    <s v="DESOTO, TX"/>
    <x v="8"/>
    <x v="0"/>
    <n v="5751.84"/>
    <n v="7689.2"/>
    <m/>
    <n v="2"/>
    <n v="2"/>
    <n v="3"/>
    <n v="7"/>
    <n v="0"/>
    <n v="0"/>
    <n v="7689.2"/>
    <n v="0"/>
    <n v="0"/>
    <n v="0"/>
    <n v="0"/>
  </r>
  <r>
    <d v="2024-01-01T00:00:00"/>
    <n v="553341"/>
    <s v="Lighthouse Learning Center"/>
    <x v="0"/>
    <x v="1"/>
    <s v="5525 W ILLINOIS AVE"/>
    <s v="Dallas, TX"/>
    <x v="45"/>
    <x v="0"/>
    <n v="18437.98"/>
    <n v="24167.119999999999"/>
    <m/>
    <n v="2"/>
    <n v="14"/>
    <n v="19"/>
    <n v="33"/>
    <n v="0"/>
    <n v="0"/>
    <n v="24167.119999999999"/>
    <n v="0"/>
    <n v="1"/>
    <n v="0"/>
    <n v="1"/>
  </r>
  <r>
    <d v="2024-01-01T00:00:00"/>
    <n v="553755"/>
    <s v="Patricia Thanh Thuy Nguyen"/>
    <x v="1"/>
    <x v="1"/>
    <s v="2930 High Plateau DR"/>
    <s v="Garland, TX"/>
    <x v="57"/>
    <x v="0"/>
    <n v="618"/>
    <n v="797.33"/>
    <n v="1"/>
    <m/>
    <m/>
    <m/>
    <n v="1"/>
    <n v="0"/>
    <n v="0"/>
    <n v="797.33"/>
    <n v="0"/>
    <n v="0"/>
    <n v="0"/>
    <n v="0"/>
  </r>
  <r>
    <d v="2024-01-01T00:00:00"/>
    <n v="554845"/>
    <s v="Na Nu Day Care"/>
    <x v="2"/>
    <x v="1"/>
    <s v="1606 NOKOMIS AVE"/>
    <s v="Dallas, TX"/>
    <x v="9"/>
    <x v="0"/>
    <n v="1593.49"/>
    <n v="1714.46"/>
    <m/>
    <n v="2"/>
    <n v="3"/>
    <n v="1"/>
    <n v="6"/>
    <n v="0"/>
    <n v="0"/>
    <n v="1714.46"/>
    <n v="0"/>
    <n v="1"/>
    <n v="0"/>
    <n v="1"/>
  </r>
  <r>
    <d v="2024-01-01T00:00:00"/>
    <n v="554987"/>
    <s v="Elizabeth Piper"/>
    <x v="1"/>
    <x v="0"/>
    <s v="2233 Van Cleave Dr"/>
    <s v="Dallas, TX"/>
    <x v="6"/>
    <x v="0"/>
    <n v="3450.6"/>
    <n v="4511.03"/>
    <n v="1"/>
    <n v="1"/>
    <n v="2"/>
    <n v="1"/>
    <n v="5"/>
    <n v="0"/>
    <n v="295"/>
    <n v="4806.03"/>
    <n v="0"/>
    <n v="1"/>
    <n v="0"/>
    <n v="1"/>
  </r>
  <r>
    <d v="2024-01-01T00:00:00"/>
    <n v="555619"/>
    <s v="Patricia Blair"/>
    <x v="1"/>
    <x v="1"/>
    <s v="808 TAYLOR ST"/>
    <s v="LANCASTER, TX"/>
    <x v="26"/>
    <x v="0"/>
    <n v="1059.24"/>
    <n v="1366.15"/>
    <n v="1"/>
    <m/>
    <m/>
    <n v="2"/>
    <n v="3"/>
    <n v="0"/>
    <n v="0"/>
    <n v="1366.15"/>
    <n v="0"/>
    <n v="0"/>
    <n v="0"/>
    <n v="0"/>
  </r>
  <r>
    <d v="2024-01-01T00:00:00"/>
    <n v="556373"/>
    <s v="The Childrens Courtyard"/>
    <x v="0"/>
    <x v="1"/>
    <s v="8131 Matlock RD"/>
    <s v="ARLINGTON, TX"/>
    <x v="58"/>
    <x v="2"/>
    <n v="4748"/>
    <n v="6215.77"/>
    <n v="1"/>
    <n v="3"/>
    <n v="2"/>
    <m/>
    <n v="6"/>
    <n v="0"/>
    <n v="0"/>
    <n v="6215.77"/>
    <n v="0"/>
    <n v="0"/>
    <n v="0"/>
    <n v="0"/>
  </r>
  <r>
    <d v="2024-01-01T00:00:00"/>
    <n v="556594"/>
    <s v="Sherandas Playhouse II"/>
    <x v="0"/>
    <x v="2"/>
    <s v="2124 N PRAIRIE CREEK RD"/>
    <s v="Dallas, TX"/>
    <x v="48"/>
    <x v="0"/>
    <n v="57078.96"/>
    <n v="79257.42"/>
    <n v="4"/>
    <n v="8"/>
    <n v="24"/>
    <n v="40"/>
    <n v="75"/>
    <n v="0"/>
    <n v="0"/>
    <n v="79257.42"/>
    <n v="0"/>
    <n v="1"/>
    <n v="0"/>
    <n v="1"/>
  </r>
  <r>
    <d v="2024-01-01T00:00:00"/>
    <n v="558211"/>
    <s v="A Christian Academy"/>
    <x v="0"/>
    <x v="1"/>
    <s v="2830 E ILLINOIS AVE"/>
    <s v="Dallas, TX"/>
    <x v="6"/>
    <x v="0"/>
    <n v="12275.84"/>
    <n v="16665.2"/>
    <n v="2"/>
    <n v="3"/>
    <n v="4"/>
    <n v="8"/>
    <n v="17"/>
    <n v="0"/>
    <n v="0"/>
    <n v="16665.2"/>
    <n v="0"/>
    <n v="0"/>
    <n v="0"/>
    <n v="0"/>
  </r>
  <r>
    <d v="2024-01-01T00:00:00"/>
    <n v="559653"/>
    <s v="Childrens Courtyard"/>
    <x v="0"/>
    <x v="4"/>
    <s v="8909 VALLEY RANCH PKWY W"/>
    <s v="Irving, TX"/>
    <x v="35"/>
    <x v="0"/>
    <n v="54235.6"/>
    <n v="73670.350000000006"/>
    <n v="8"/>
    <n v="17"/>
    <n v="30"/>
    <n v="31"/>
    <n v="80"/>
    <n v="1"/>
    <n v="0"/>
    <n v="73670.350000000006"/>
    <n v="0"/>
    <n v="0"/>
    <n v="0"/>
    <n v="0"/>
  </r>
  <r>
    <d v="2024-01-01T00:00:00"/>
    <n v="810893"/>
    <s v="Lil Rascals Learning Center Inc"/>
    <x v="0"/>
    <x v="1"/>
    <s v="2424 BAKER DR"/>
    <s v="Mesquite, TX"/>
    <x v="42"/>
    <x v="0"/>
    <n v="87791.5"/>
    <n v="114411.99"/>
    <n v="6"/>
    <n v="20"/>
    <n v="37"/>
    <n v="79"/>
    <n v="141"/>
    <n v="2"/>
    <n v="0"/>
    <n v="114411.99"/>
    <n v="0"/>
    <n v="0"/>
    <n v="0"/>
    <n v="0"/>
  </r>
  <r>
    <d v="2024-01-01T00:00:00"/>
    <n v="811628"/>
    <s v="Dallas First Presbyterian Church Developmental Day"/>
    <x v="0"/>
    <x v="0"/>
    <s v="1835 Young ST"/>
    <s v="Dallas, TX"/>
    <x v="59"/>
    <x v="0"/>
    <n v="32375.33"/>
    <n v="39157.360000000001"/>
    <n v="6"/>
    <n v="15"/>
    <n v="19"/>
    <m/>
    <n v="37"/>
    <n v="0"/>
    <n v="0"/>
    <n v="39157.360000000001"/>
    <n v="0"/>
    <n v="0"/>
    <n v="1"/>
    <n v="1"/>
  </r>
  <r>
    <d v="2024-01-01T00:00:00"/>
    <n v="813204"/>
    <s v="First Step Learning Center"/>
    <x v="0"/>
    <x v="1"/>
    <s v="335 S HAMPTON RD"/>
    <s v="DESOTO, TX"/>
    <x v="8"/>
    <x v="0"/>
    <n v="26370.86"/>
    <n v="34819.86"/>
    <n v="3"/>
    <n v="11"/>
    <n v="21"/>
    <n v="28"/>
    <n v="61"/>
    <n v="0"/>
    <n v="0"/>
    <n v="34819.86"/>
    <n v="1"/>
    <n v="1"/>
    <n v="0"/>
    <n v="2"/>
  </r>
  <r>
    <d v="2024-01-01T00:00:00"/>
    <n v="813895"/>
    <s v="Childrens Courtyard"/>
    <x v="0"/>
    <x v="0"/>
    <s v="8001 Parkwood BLVD"/>
    <s v="PLANO, TX"/>
    <x v="60"/>
    <x v="1"/>
    <n v="5444.05"/>
    <n v="9921.51"/>
    <n v="2"/>
    <n v="4"/>
    <n v="3"/>
    <n v="2"/>
    <n v="8"/>
    <n v="0"/>
    <n v="0"/>
    <n v="9921.51"/>
    <n v="0"/>
    <n v="0"/>
    <n v="0"/>
    <n v="0"/>
  </r>
  <r>
    <d v="2024-01-01T00:00:00"/>
    <n v="814026"/>
    <s v="Casa View Christian Preschool"/>
    <x v="0"/>
    <x v="3"/>
    <s v="2230 Barnes Bridge RD"/>
    <s v="Dallas, TX"/>
    <x v="61"/>
    <x v="0"/>
    <n v="1139.74"/>
    <n v="1290.01"/>
    <m/>
    <n v="1"/>
    <n v="1"/>
    <m/>
    <n v="2"/>
    <n v="0"/>
    <n v="0"/>
    <n v="1290.01"/>
    <n v="0"/>
    <n v="0"/>
    <n v="0"/>
    <n v="0"/>
  </r>
  <r>
    <d v="2024-01-01T00:00:00"/>
    <n v="814137"/>
    <s v="Scribbles Learning Center Inc"/>
    <x v="0"/>
    <x v="1"/>
    <s v="8025 UMPHRESS RD"/>
    <s v="Dallas, TX"/>
    <x v="36"/>
    <x v="0"/>
    <n v="4478.3"/>
    <n v="6180.55"/>
    <m/>
    <n v="2"/>
    <n v="1"/>
    <n v="7"/>
    <n v="10"/>
    <n v="0"/>
    <n v="0"/>
    <n v="6180.55"/>
    <n v="0"/>
    <n v="1"/>
    <n v="0"/>
    <n v="1"/>
  </r>
  <r>
    <d v="2024-01-01T00:00:00"/>
    <n v="816419"/>
    <s v="Hamilton Academy"/>
    <x v="0"/>
    <x v="0"/>
    <s v="2725 Valley View LN"/>
    <s v="FARMERS BRANCH, TX"/>
    <x v="54"/>
    <x v="0"/>
    <n v="85308.24"/>
    <n v="110926.83"/>
    <n v="9"/>
    <n v="23"/>
    <n v="40"/>
    <n v="42"/>
    <n v="110"/>
    <n v="1"/>
    <n v="0"/>
    <n v="110926.83"/>
    <n v="0"/>
    <n v="0"/>
    <n v="0"/>
    <n v="0"/>
  </r>
  <r>
    <d v="2024-01-01T00:00:00"/>
    <n v="816501"/>
    <s v="Preparatory Place Academy"/>
    <x v="0"/>
    <x v="1"/>
    <s v="3846 OPAL AVE"/>
    <s v="Dallas, TX"/>
    <x v="6"/>
    <x v="0"/>
    <n v="4036.84"/>
    <n v="5214.63"/>
    <n v="1"/>
    <m/>
    <n v="1"/>
    <n v="4"/>
    <n v="6"/>
    <n v="0"/>
    <n v="0"/>
    <n v="5214.63"/>
    <n v="0"/>
    <n v="0"/>
    <n v="0"/>
    <n v="0"/>
  </r>
  <r>
    <d v="2024-01-01T00:00:00"/>
    <n v="816923"/>
    <s v="Adventure Discovery Center Number 3"/>
    <x v="0"/>
    <x v="0"/>
    <s v="2631 W 4TH ST"/>
    <s v="Irving, TX"/>
    <x v="62"/>
    <x v="0"/>
    <n v="14472.98"/>
    <n v="18891.650000000001"/>
    <m/>
    <n v="1"/>
    <n v="12"/>
    <n v="15"/>
    <n v="28"/>
    <n v="0"/>
    <n v="0"/>
    <n v="18891.650000000001"/>
    <n v="1"/>
    <n v="0"/>
    <n v="0"/>
    <n v="1"/>
  </r>
  <r>
    <d v="2024-01-01T00:00:00"/>
    <n v="817020"/>
    <s v="Kids Green Acre School"/>
    <x v="0"/>
    <x v="0"/>
    <s v="675 W OATES RD"/>
    <s v="Garland, TX"/>
    <x v="27"/>
    <x v="0"/>
    <n v="27697.62"/>
    <n v="38603.03"/>
    <n v="2"/>
    <n v="8"/>
    <n v="20"/>
    <n v="27"/>
    <n v="55"/>
    <n v="0"/>
    <n v="0"/>
    <n v="38603.03"/>
    <n v="0"/>
    <n v="0"/>
    <n v="0"/>
    <n v="0"/>
  </r>
  <r>
    <d v="2024-01-01T00:00:00"/>
    <n v="818045"/>
    <s v="Kids Concepts Child Development"/>
    <x v="0"/>
    <x v="0"/>
    <s v="4019 W LEDBETTER DR"/>
    <s v="Dallas, TX"/>
    <x v="63"/>
    <x v="0"/>
    <n v="47924.01"/>
    <n v="65021.94"/>
    <m/>
    <n v="13"/>
    <n v="34"/>
    <n v="20"/>
    <n v="64"/>
    <n v="0"/>
    <n v="0"/>
    <n v="65021.94"/>
    <n v="0"/>
    <n v="1"/>
    <n v="0"/>
    <n v="1"/>
  </r>
  <r>
    <d v="2024-01-01T00:00:00"/>
    <n v="818407"/>
    <s v="Greenville Avenue Child Development Center"/>
    <x v="0"/>
    <x v="0"/>
    <s v="1013 S GREENVILLE AVE"/>
    <s v="RICHARDSON, TX"/>
    <x v="20"/>
    <x v="0"/>
    <n v="1764.72"/>
    <n v="2295.79"/>
    <m/>
    <m/>
    <n v="4"/>
    <m/>
    <n v="4"/>
    <n v="0"/>
    <n v="0"/>
    <n v="2295.79"/>
    <n v="0"/>
    <n v="0"/>
    <n v="0"/>
    <n v="0"/>
  </r>
  <r>
    <d v="2024-01-01T00:00:00"/>
    <n v="818554"/>
    <s v="Little Servant Christian Academy"/>
    <x v="0"/>
    <x v="1"/>
    <s v="911 W Round Grove Rd"/>
    <s v="LEWISVILLE, TX"/>
    <x v="43"/>
    <x v="3"/>
    <n v="1523.3"/>
    <n v="2392.2600000000002"/>
    <m/>
    <n v="2"/>
    <n v="1"/>
    <n v="1"/>
    <n v="3"/>
    <n v="0"/>
    <n v="0"/>
    <n v="2392.2600000000002"/>
    <n v="0"/>
    <n v="0"/>
    <n v="0"/>
    <n v="0"/>
  </r>
  <r>
    <d v="2024-01-01T00:00:00"/>
    <n v="819615"/>
    <s v="Center Of Hope Crystal CDC"/>
    <x v="0"/>
    <x v="1"/>
    <s v="4815 Cass ST"/>
    <s v="Dallas, TX"/>
    <x v="49"/>
    <x v="0"/>
    <n v="916"/>
    <n v="1197.3900000000001"/>
    <m/>
    <m/>
    <n v="1"/>
    <n v="1"/>
    <n v="2"/>
    <n v="0"/>
    <n v="0"/>
    <n v="1197.3900000000001"/>
    <n v="0"/>
    <n v="0"/>
    <n v="0"/>
    <n v="0"/>
  </r>
  <r>
    <d v="2024-01-01T00:00:00"/>
    <n v="820204"/>
    <s v="Burning Bush Academy"/>
    <x v="0"/>
    <x v="0"/>
    <s v="4943 BONNIE VIEW RD"/>
    <s v="Dallas, TX"/>
    <x v="18"/>
    <x v="0"/>
    <n v="11487.77"/>
    <n v="14441.93"/>
    <n v="3"/>
    <n v="4"/>
    <n v="14"/>
    <n v="21"/>
    <n v="42"/>
    <n v="0"/>
    <n v="0"/>
    <n v="14441.93"/>
    <n v="0"/>
    <n v="0"/>
    <n v="0"/>
    <n v="0"/>
  </r>
  <r>
    <d v="2024-01-01T00:00:00"/>
    <n v="820635"/>
    <s v="Sonja Lil Darling"/>
    <x v="0"/>
    <x v="1"/>
    <s v="5739 BONNIE VIEW RD"/>
    <s v="Dallas, TX"/>
    <x v="18"/>
    <x v="0"/>
    <n v="26873.599999999999"/>
    <n v="35878.160000000003"/>
    <n v="6"/>
    <n v="11"/>
    <n v="13"/>
    <n v="12"/>
    <n v="40"/>
    <n v="0"/>
    <n v="0"/>
    <n v="35878.160000000003"/>
    <n v="0"/>
    <n v="0"/>
    <n v="1"/>
    <n v="1"/>
  </r>
  <r>
    <d v="2024-01-01T00:00:00"/>
    <n v="821483"/>
    <s v="Ms Sues Christian Day Care School"/>
    <x v="0"/>
    <x v="1"/>
    <s v="1825 Clarendon W"/>
    <s v="Dallas, TX"/>
    <x v="0"/>
    <x v="0"/>
    <n v="5952.98"/>
    <n v="7602.69"/>
    <n v="1"/>
    <n v="1"/>
    <n v="11"/>
    <n v="12"/>
    <n v="25"/>
    <n v="0"/>
    <n v="0"/>
    <n v="7602.69"/>
    <n v="0"/>
    <n v="0"/>
    <n v="0"/>
    <n v="0"/>
  </r>
  <r>
    <d v="2024-01-01T00:00:00"/>
    <n v="821598"/>
    <s v="Genesis Child Development Center"/>
    <x v="0"/>
    <x v="1"/>
    <s v="2517 Dalrock Rd"/>
    <s v="ROWLETT, TX"/>
    <x v="39"/>
    <x v="0"/>
    <n v="6172.23"/>
    <n v="7426.52"/>
    <m/>
    <n v="1"/>
    <n v="8"/>
    <n v="15"/>
    <n v="24"/>
    <n v="0"/>
    <n v="17.14"/>
    <n v="7443.6600000000008"/>
    <n v="0"/>
    <n v="0"/>
    <n v="0"/>
    <n v="0"/>
  </r>
  <r>
    <d v="2024-01-01T00:00:00"/>
    <n v="821968"/>
    <s v="American Care Academy"/>
    <x v="0"/>
    <x v="0"/>
    <s v="530 S R L THORNTON FWY"/>
    <s v="Dallas, TX"/>
    <x v="64"/>
    <x v="0"/>
    <n v="39646.28"/>
    <n v="51206.41"/>
    <n v="5"/>
    <n v="11"/>
    <n v="22"/>
    <n v="16"/>
    <n v="51"/>
    <n v="2"/>
    <n v="295"/>
    <n v="51501.41"/>
    <n v="0"/>
    <n v="1"/>
    <n v="0"/>
    <n v="1"/>
  </r>
  <r>
    <d v="2024-01-01T00:00:00"/>
    <n v="822346"/>
    <s v="Lighthouse Rescue Mission Church"/>
    <x v="0"/>
    <x v="0"/>
    <s v="402 E CHURCH ST"/>
    <s v="GRAND PRAIRIE, TX"/>
    <x v="3"/>
    <x v="0"/>
    <n v="4457.24"/>
    <n v="5793.67"/>
    <n v="1"/>
    <m/>
    <n v="2"/>
    <n v="3"/>
    <n v="6"/>
    <n v="0"/>
    <n v="0"/>
    <n v="5793.67"/>
    <n v="0"/>
    <n v="0"/>
    <n v="1"/>
    <n v="1"/>
  </r>
  <r>
    <d v="2024-01-01T00:00:00"/>
    <n v="822769"/>
    <s v="Good Hands Child Development Center"/>
    <x v="0"/>
    <x v="1"/>
    <s v="1050 W WINTERGREEN RD"/>
    <s v="LANCASTER, TX"/>
    <x v="26"/>
    <x v="0"/>
    <n v="3062.68"/>
    <n v="3815.51"/>
    <n v="1"/>
    <n v="2"/>
    <n v="1"/>
    <m/>
    <n v="4"/>
    <n v="0"/>
    <n v="0"/>
    <n v="3815.51"/>
    <n v="0"/>
    <n v="0"/>
    <n v="0"/>
    <n v="0"/>
  </r>
  <r>
    <d v="2024-01-01T00:00:00"/>
    <n v="823010"/>
    <s v="Riding Rainbows Child Development Center Inc."/>
    <x v="0"/>
    <x v="0"/>
    <s v="1132 S BUCKNER BLVD"/>
    <s v="Dallas, TX"/>
    <x v="36"/>
    <x v="0"/>
    <n v="56641.86"/>
    <n v="74308.289999999994"/>
    <n v="5"/>
    <n v="21"/>
    <n v="21"/>
    <n v="25"/>
    <n v="70"/>
    <n v="0"/>
    <n v="0"/>
    <n v="74308.289999999994"/>
    <n v="0"/>
    <n v="0"/>
    <n v="0"/>
    <n v="0"/>
  </r>
  <r>
    <d v="2024-01-01T00:00:00"/>
    <n v="825219"/>
    <s v="Mona Montessori Academy"/>
    <x v="0"/>
    <x v="0"/>
    <s v="1417 Ismaili Center CIR"/>
    <s v="CARROLLTON, TX"/>
    <x v="65"/>
    <x v="0"/>
    <n v="12750.29"/>
    <n v="16572.810000000001"/>
    <n v="5"/>
    <n v="5"/>
    <n v="5"/>
    <m/>
    <n v="13"/>
    <n v="0"/>
    <n v="0"/>
    <n v="16572.810000000001"/>
    <n v="1"/>
    <n v="0"/>
    <n v="0"/>
    <n v="1"/>
  </r>
  <r>
    <d v="2024-01-01T00:00:00"/>
    <n v="827107"/>
    <s v="Mary Mays"/>
    <x v="1"/>
    <x v="1"/>
    <s v="402 Oleander St"/>
    <s v="DUNCANVILLE, TX"/>
    <x v="66"/>
    <x v="0"/>
    <n v="2031.65"/>
    <n v="2546.5500000000002"/>
    <n v="1"/>
    <n v="1"/>
    <n v="1"/>
    <m/>
    <n v="3"/>
    <n v="0"/>
    <n v="0"/>
    <n v="2546.5500000000002"/>
    <n v="1"/>
    <n v="0"/>
    <n v="0"/>
    <n v="1"/>
  </r>
  <r>
    <d v="2024-01-01T00:00:00"/>
    <n v="827243"/>
    <s v="Pearlies Day Care"/>
    <x v="2"/>
    <x v="1"/>
    <s v="1505 Quartet DR"/>
    <s v="Dallas, TX"/>
    <x v="18"/>
    <x v="0"/>
    <n v="1478.84"/>
    <n v="1916.37"/>
    <m/>
    <m/>
    <n v="2"/>
    <m/>
    <n v="2"/>
    <n v="0"/>
    <n v="0"/>
    <n v="1916.37"/>
    <n v="0"/>
    <n v="0"/>
    <n v="0"/>
    <n v="0"/>
  </r>
  <r>
    <d v="2024-01-01T00:00:00"/>
    <n v="827375"/>
    <s v="The Happy Tree CDC"/>
    <x v="0"/>
    <x v="0"/>
    <s v="3225 BELMEADE DR"/>
    <s v="CARROLLTON, TX"/>
    <x v="65"/>
    <x v="0"/>
    <n v="8597.16"/>
    <n v="9462.69"/>
    <n v="3"/>
    <n v="1"/>
    <n v="5"/>
    <m/>
    <n v="9"/>
    <n v="0"/>
    <n v="0"/>
    <n v="9462.69"/>
    <n v="0"/>
    <n v="0"/>
    <n v="0"/>
    <n v="0"/>
  </r>
  <r>
    <d v="2024-01-01T00:00:00"/>
    <n v="827940"/>
    <s v="Mothers Heart Childcare Learning Center"/>
    <x v="0"/>
    <x v="0"/>
    <s v="1600 PATIO TER"/>
    <s v="ARLINGTON, TX"/>
    <x v="67"/>
    <x v="2"/>
    <n v="1866.4"/>
    <n v="2359.1999999999998"/>
    <m/>
    <n v="2"/>
    <m/>
    <m/>
    <n v="2"/>
    <n v="0"/>
    <n v="0"/>
    <n v="2359.1999999999998"/>
    <n v="0"/>
    <n v="0"/>
    <n v="0"/>
    <n v="0"/>
  </r>
  <r>
    <d v="2024-01-01T00:00:00"/>
    <n v="829838"/>
    <s v="Infant Center"/>
    <x v="0"/>
    <x v="1"/>
    <s v="2625 Anita Dr"/>
    <s v="Garland, TX"/>
    <x v="53"/>
    <x v="0"/>
    <n v="490"/>
    <n v="910"/>
    <n v="2"/>
    <m/>
    <m/>
    <m/>
    <n v="2"/>
    <n v="1"/>
    <n v="0"/>
    <n v="910"/>
    <n v="1"/>
    <n v="0"/>
    <n v="0"/>
    <n v="1"/>
  </r>
  <r>
    <d v="2024-01-01T00:00:00"/>
    <n v="831365"/>
    <s v="YMCA Irving Townsell Elementary"/>
    <x v="0"/>
    <x v="1"/>
    <s v="3700 Pleasant Run RD"/>
    <s v="Irving, TX"/>
    <x v="23"/>
    <x v="0"/>
    <n v="163.54"/>
    <n v="240.5"/>
    <m/>
    <m/>
    <m/>
    <n v="1"/>
    <n v="1"/>
    <n v="0"/>
    <n v="0"/>
    <n v="240.5"/>
    <n v="0"/>
    <n v="0"/>
    <n v="0"/>
    <n v="0"/>
  </r>
  <r>
    <d v="2024-01-01T00:00:00"/>
    <n v="831578"/>
    <s v="A Time / A Season Christian Dayschool"/>
    <x v="0"/>
    <x v="1"/>
    <s v="835 N MARSALIS AVE"/>
    <s v="Dallas, TX"/>
    <x v="64"/>
    <x v="0"/>
    <n v="8835.26"/>
    <n v="10333.23"/>
    <n v="2"/>
    <n v="2"/>
    <n v="7"/>
    <n v="14"/>
    <n v="25"/>
    <n v="1"/>
    <n v="0"/>
    <n v="10333.23"/>
    <n v="1"/>
    <n v="0"/>
    <n v="0"/>
    <n v="1"/>
  </r>
  <r>
    <d v="2024-01-01T00:00:00"/>
    <n v="834075"/>
    <s v="Darlene Lemons"/>
    <x v="1"/>
    <x v="2"/>
    <s v="2411 Decoy DR"/>
    <s v="Mesquite, TX"/>
    <x v="25"/>
    <x v="0"/>
    <n v="2739.52"/>
    <n v="3564.53"/>
    <m/>
    <n v="2"/>
    <m/>
    <n v="3"/>
    <n v="5"/>
    <n v="0"/>
    <n v="0"/>
    <n v="3564.53"/>
    <n v="0"/>
    <n v="0"/>
    <n v="0"/>
    <n v="0"/>
  </r>
  <r>
    <d v="2024-01-01T00:00:00"/>
    <n v="834177"/>
    <s v="Helping Hands Child Care Inc"/>
    <x v="0"/>
    <x v="1"/>
    <s v="1700 W POLO RD STE 240"/>
    <s v="GRAND PRAIRIE, TX"/>
    <x v="44"/>
    <x v="0"/>
    <n v="9604.14"/>
    <n v="12655.17"/>
    <m/>
    <n v="2"/>
    <n v="7"/>
    <n v="11"/>
    <n v="20"/>
    <n v="0"/>
    <n v="0"/>
    <n v="12655.17"/>
    <n v="1"/>
    <n v="0"/>
    <n v="0"/>
    <n v="1"/>
  </r>
  <r>
    <d v="2024-01-01T00:00:00"/>
    <n v="836846"/>
    <s v="Creative Kids Learning Center"/>
    <x v="0"/>
    <x v="0"/>
    <s v="7530 Forney RD"/>
    <s v="Dallas, TX"/>
    <x v="48"/>
    <x v="0"/>
    <n v="27265.88"/>
    <n v="33103.29"/>
    <m/>
    <n v="4"/>
    <n v="22"/>
    <n v="35"/>
    <n v="60"/>
    <n v="0"/>
    <n v="0"/>
    <n v="33103.29"/>
    <n v="0"/>
    <n v="0"/>
    <n v="0"/>
    <n v="0"/>
  </r>
  <r>
    <d v="2024-01-01T00:00:00"/>
    <n v="837848"/>
    <s v="Nexus Child Development Center"/>
    <x v="0"/>
    <x v="2"/>
    <s v="8733 La Prada Dr"/>
    <s v="Dallas, TX"/>
    <x v="61"/>
    <x v="0"/>
    <n v="2910.49"/>
    <n v="3799.8"/>
    <n v="1"/>
    <n v="2"/>
    <n v="5"/>
    <n v="2"/>
    <n v="10"/>
    <n v="0"/>
    <n v="0"/>
    <n v="3799.8"/>
    <n v="0"/>
    <n v="0"/>
    <n v="0"/>
    <n v="0"/>
  </r>
  <r>
    <d v="2024-01-01T00:00:00"/>
    <n v="838594"/>
    <s v="Ferris Christian Academy"/>
    <x v="0"/>
    <x v="1"/>
    <s v="425 W 6TH ST"/>
    <s v="FERRIS, TX"/>
    <x v="68"/>
    <x v="5"/>
    <n v="866.31"/>
    <n v="1088.94"/>
    <m/>
    <m/>
    <n v="1"/>
    <n v="1"/>
    <n v="2"/>
    <n v="0"/>
    <n v="0"/>
    <n v="1088.94"/>
    <n v="0"/>
    <n v="0"/>
    <n v="0"/>
    <n v="0"/>
  </r>
  <r>
    <d v="2024-01-01T00:00:00"/>
    <n v="838992"/>
    <s v="Little Steps Learning Center 2"/>
    <x v="0"/>
    <x v="2"/>
    <s v="7121 Lake June RD"/>
    <s v="Dallas, TX"/>
    <x v="36"/>
    <x v="0"/>
    <n v="9848.77"/>
    <n v="12996.54"/>
    <n v="5"/>
    <n v="4"/>
    <n v="5"/>
    <n v="5"/>
    <n v="19"/>
    <n v="1"/>
    <n v="0"/>
    <n v="12996.54"/>
    <n v="0"/>
    <n v="0"/>
    <n v="0"/>
    <n v="0"/>
  </r>
  <r>
    <d v="2024-01-01T00:00:00"/>
    <n v="839319"/>
    <s v="Jacksons Playland"/>
    <x v="0"/>
    <x v="0"/>
    <s v="2515 PEABODY AVE"/>
    <s v="Dallas, TX"/>
    <x v="1"/>
    <x v="0"/>
    <n v="34986.93"/>
    <n v="47331.39"/>
    <n v="5"/>
    <n v="12"/>
    <n v="13"/>
    <n v="16"/>
    <n v="44"/>
    <n v="2"/>
    <n v="0"/>
    <n v="47331.39"/>
    <n v="0"/>
    <n v="0"/>
    <n v="0"/>
    <n v="0"/>
  </r>
  <r>
    <d v="2024-01-01T00:00:00"/>
    <n v="840491"/>
    <s v="Powerhouse Day Care"/>
    <x v="0"/>
    <x v="3"/>
    <s v="777 S INTERSTATE 35 RD"/>
    <s v="RED OAK, TX"/>
    <x v="34"/>
    <x v="5"/>
    <n v="0"/>
    <n v="0"/>
    <m/>
    <m/>
    <m/>
    <n v="1"/>
    <n v="1"/>
    <n v="0"/>
    <n v="0"/>
    <n v="0"/>
    <n v="0"/>
    <n v="0"/>
    <n v="0"/>
    <n v="0"/>
  </r>
  <r>
    <d v="2024-01-01T00:00:00"/>
    <n v="840525"/>
    <s v="Linda Redic"/>
    <x v="1"/>
    <x v="1"/>
    <s v="3426 Hayman Dr"/>
    <s v="Garland, TX"/>
    <x v="27"/>
    <x v="0"/>
    <n v="1427.87"/>
    <n v="2103.08"/>
    <n v="1"/>
    <n v="2"/>
    <n v="2"/>
    <m/>
    <n v="5"/>
    <n v="0"/>
    <n v="0"/>
    <n v="2103.08"/>
    <n v="0"/>
    <n v="0"/>
    <n v="0"/>
    <n v="0"/>
  </r>
  <r>
    <d v="2024-01-01T00:00:00"/>
    <n v="841015"/>
    <s v="Islamic School of Irving"/>
    <x v="0"/>
    <x v="1"/>
    <s v="2555 ESTERS RD"/>
    <s v="Irving, TX"/>
    <x v="15"/>
    <x v="0"/>
    <n v="2070.1999999999998"/>
    <n v="2653.98"/>
    <m/>
    <n v="1"/>
    <n v="2"/>
    <m/>
    <n v="3"/>
    <n v="0"/>
    <n v="0"/>
    <n v="2653.98"/>
    <n v="0"/>
    <n v="0"/>
    <n v="0"/>
    <n v="0"/>
  </r>
  <r>
    <d v="2024-01-01T00:00:00"/>
    <n v="841400"/>
    <s v="Union Christian Academy"/>
    <x v="0"/>
    <x v="0"/>
    <s v="3312 S POLK ST"/>
    <s v="Dallas, TX"/>
    <x v="9"/>
    <x v="0"/>
    <n v="11125.37"/>
    <n v="12495.49"/>
    <n v="6"/>
    <n v="10"/>
    <n v="14"/>
    <n v="16"/>
    <n v="44"/>
    <n v="4"/>
    <n v="0"/>
    <n v="12495.49"/>
    <n v="0"/>
    <n v="0"/>
    <n v="0"/>
    <n v="0"/>
  </r>
  <r>
    <d v="2024-01-01T00:00:00"/>
    <n v="841819"/>
    <s v="St Philips School / Community Center"/>
    <x v="0"/>
    <x v="1"/>
    <s v="1600 PENNSYLVANIA AVE"/>
    <s v="Dallas, TX"/>
    <x v="1"/>
    <x v="0"/>
    <n v="2151.42"/>
    <n v="2806.2"/>
    <m/>
    <m/>
    <m/>
    <n v="3"/>
    <n v="3"/>
    <n v="0"/>
    <n v="0"/>
    <n v="2806.2"/>
    <n v="0"/>
    <n v="0"/>
    <n v="0"/>
    <n v="0"/>
  </r>
  <r>
    <d v="2024-01-01T00:00:00"/>
    <n v="842343"/>
    <s v="Grans Lil Angels Achievement Academy"/>
    <x v="0"/>
    <x v="2"/>
    <s v="6514 S LANCASTER RD"/>
    <s v="Dallas, TX"/>
    <x v="18"/>
    <x v="0"/>
    <n v="32129.46"/>
    <n v="40179.870000000003"/>
    <n v="4"/>
    <n v="8"/>
    <n v="16"/>
    <n v="10"/>
    <n v="37"/>
    <n v="0"/>
    <n v="0"/>
    <n v="40179.870000000003"/>
    <n v="1"/>
    <n v="0"/>
    <n v="0"/>
    <n v="1"/>
  </r>
  <r>
    <d v="2024-01-01T00:00:00"/>
    <n v="842786"/>
    <s v="La Petite Academy"/>
    <x v="0"/>
    <x v="0"/>
    <s v="290 W WESTCHESTER PKWY"/>
    <s v="GRAND PRAIRIE, TX"/>
    <x v="44"/>
    <x v="0"/>
    <n v="26343.57"/>
    <n v="34670.78"/>
    <n v="5"/>
    <n v="15"/>
    <n v="8"/>
    <m/>
    <n v="28"/>
    <n v="0"/>
    <n v="0"/>
    <n v="34670.78"/>
    <n v="0"/>
    <n v="0"/>
    <n v="1"/>
    <n v="1"/>
  </r>
  <r>
    <d v="2024-01-01T00:00:00"/>
    <n v="845307"/>
    <s v="Kosmic Kids"/>
    <x v="0"/>
    <x v="0"/>
    <s v="1101 E PLEASANT RUN RD"/>
    <s v="DESOTO, TX"/>
    <x v="8"/>
    <x v="0"/>
    <n v="77734.320000000007"/>
    <n v="99598.68"/>
    <n v="11"/>
    <n v="21"/>
    <n v="33"/>
    <n v="34"/>
    <n v="97"/>
    <n v="1"/>
    <n v="0"/>
    <n v="99598.68"/>
    <n v="1"/>
    <n v="0"/>
    <n v="0"/>
    <n v="1"/>
  </r>
  <r>
    <d v="2024-01-01T00:00:00"/>
    <n v="845662"/>
    <s v="Kids Palace Learning Center"/>
    <x v="0"/>
    <x v="1"/>
    <s v="1001 METKER ST"/>
    <s v="Irving, TX"/>
    <x v="15"/>
    <x v="0"/>
    <n v="29430"/>
    <n v="38685.370000000003"/>
    <n v="6"/>
    <n v="7"/>
    <n v="22"/>
    <n v="16"/>
    <n v="51"/>
    <n v="0"/>
    <n v="0"/>
    <n v="38685.370000000003"/>
    <n v="1"/>
    <n v="0"/>
    <n v="0"/>
    <n v="1"/>
  </r>
  <r>
    <d v="2024-01-01T00:00:00"/>
    <n v="847323"/>
    <s v="Merrimac Day Care Centre"/>
    <x v="0"/>
    <x v="1"/>
    <s v="114 W VINYARD RD"/>
    <s v="DUNCANVILLE, TX"/>
    <x v="66"/>
    <x v="0"/>
    <n v="7710.5"/>
    <n v="9858.58"/>
    <n v="1"/>
    <n v="5"/>
    <n v="5"/>
    <n v="4"/>
    <n v="14"/>
    <n v="0"/>
    <n v="0"/>
    <n v="9858.58"/>
    <n v="0"/>
    <n v="0"/>
    <n v="0"/>
    <n v="0"/>
  </r>
  <r>
    <d v="2024-01-01T00:00:00"/>
    <n v="847569"/>
    <s v="Nora L Porter"/>
    <x v="1"/>
    <x v="2"/>
    <s v="1321 GENTLE RAIN DR"/>
    <s v="LANCASTER, TX"/>
    <x v="26"/>
    <x v="0"/>
    <n v="3250.45"/>
    <n v="4459.25"/>
    <n v="1"/>
    <n v="1"/>
    <n v="2"/>
    <n v="1"/>
    <n v="5"/>
    <n v="0"/>
    <n v="17.14"/>
    <n v="4476.3900000000003"/>
    <n v="0"/>
    <n v="0"/>
    <n v="0"/>
    <n v="0"/>
  </r>
  <r>
    <d v="2024-01-01T00:00:00"/>
    <n v="847939"/>
    <s v="A Creative Focus Learning Center"/>
    <x v="0"/>
    <x v="0"/>
    <s v="720 MEADOWCREEK LN"/>
    <s v="Garland, TX"/>
    <x v="27"/>
    <x v="0"/>
    <n v="28924.53"/>
    <n v="39884.32"/>
    <m/>
    <n v="12"/>
    <n v="10"/>
    <n v="16"/>
    <n v="38"/>
    <n v="0"/>
    <n v="0"/>
    <n v="39884.32"/>
    <n v="0"/>
    <n v="1"/>
    <n v="0"/>
    <n v="1"/>
  </r>
  <r>
    <d v="2024-01-01T00:00:00"/>
    <n v="848736"/>
    <s v="Small Miracles Child Care Center"/>
    <x v="0"/>
    <x v="1"/>
    <s v="2700 S RIGSBEE DR"/>
    <s v="PLANO, TX"/>
    <x v="4"/>
    <x v="1"/>
    <n v="2419.69"/>
    <n v="3597"/>
    <n v="1"/>
    <n v="3"/>
    <m/>
    <n v="1"/>
    <n v="4"/>
    <n v="0"/>
    <n v="0"/>
    <n v="3597"/>
    <n v="0"/>
    <n v="0"/>
    <n v="0"/>
    <n v="0"/>
  </r>
  <r>
    <d v="2024-01-01T00:00:00"/>
    <n v="848846"/>
    <s v="Heavenly Care Child Development Center"/>
    <x v="0"/>
    <x v="1"/>
    <s v="1948 Bickers ST"/>
    <s v="Dallas, TX"/>
    <x v="69"/>
    <x v="0"/>
    <n v="27276.99"/>
    <n v="35417.120000000003"/>
    <n v="4"/>
    <n v="11"/>
    <n v="16"/>
    <n v="25"/>
    <n v="55"/>
    <n v="0"/>
    <n v="0"/>
    <n v="35417.120000000003"/>
    <n v="0"/>
    <n v="0"/>
    <n v="0"/>
    <n v="0"/>
  </r>
  <r>
    <d v="2024-01-01T00:00:00"/>
    <n v="850638"/>
    <s v="Heavenly Christian Academy"/>
    <x v="0"/>
    <x v="0"/>
    <s v="11421 Shiloh RD"/>
    <s v="Dallas, TX"/>
    <x v="61"/>
    <x v="0"/>
    <n v="74041.59"/>
    <n v="100409.54"/>
    <n v="12"/>
    <n v="15"/>
    <n v="34"/>
    <n v="54"/>
    <n v="112"/>
    <n v="0"/>
    <n v="0"/>
    <n v="100409.54"/>
    <n v="1"/>
    <n v="0"/>
    <n v="0"/>
    <n v="1"/>
  </r>
  <r>
    <d v="2024-01-01T00:00:00"/>
    <n v="850683"/>
    <s v="Kids R Kids 36"/>
    <x v="0"/>
    <x v="0"/>
    <s v="2660 W MAIN ST"/>
    <s v="FRISCO, TX"/>
    <x v="70"/>
    <x v="3"/>
    <n v="719.79"/>
    <n v="921.09"/>
    <m/>
    <m/>
    <n v="1"/>
    <m/>
    <n v="1"/>
    <n v="0"/>
    <n v="0"/>
    <n v="921.09"/>
    <n v="0"/>
    <n v="0"/>
    <n v="0"/>
    <n v="0"/>
  </r>
  <r>
    <d v="2024-01-01T00:00:00"/>
    <n v="850739"/>
    <s v="Cornerstone Christian Learning Center"/>
    <x v="0"/>
    <x v="1"/>
    <s v="7502 N GARLAND AVE"/>
    <s v="Garland, TX"/>
    <x v="57"/>
    <x v="0"/>
    <n v="701.89"/>
    <n v="902.77"/>
    <m/>
    <m/>
    <n v="1"/>
    <m/>
    <n v="1"/>
    <n v="0"/>
    <n v="0"/>
    <n v="902.77"/>
    <n v="0"/>
    <n v="0"/>
    <n v="0"/>
    <n v="0"/>
  </r>
  <r>
    <d v="2024-01-01T00:00:00"/>
    <n v="850946"/>
    <s v="Glen Oaks School"/>
    <x v="0"/>
    <x v="1"/>
    <s v="12105 Plano Rd"/>
    <s v="Dallas, TX"/>
    <x v="2"/>
    <x v="0"/>
    <n v="87945.05"/>
    <n v="111791.86"/>
    <n v="19"/>
    <n v="26"/>
    <n v="36"/>
    <n v="35"/>
    <n v="115"/>
    <n v="4"/>
    <n v="0"/>
    <n v="111791.86"/>
    <n v="0"/>
    <n v="0"/>
    <n v="0"/>
    <n v="0"/>
  </r>
  <r>
    <d v="2024-01-01T00:00:00"/>
    <n v="851621"/>
    <s v="Simply Smarts Learning Center"/>
    <x v="0"/>
    <x v="2"/>
    <s v="3430 W ROCHELLE RD"/>
    <s v="Irving, TX"/>
    <x v="15"/>
    <x v="0"/>
    <n v="21025.279999999999"/>
    <n v="27431.5"/>
    <n v="4"/>
    <n v="8"/>
    <n v="15"/>
    <n v="7"/>
    <n v="32"/>
    <n v="0"/>
    <n v="0"/>
    <n v="27431.5"/>
    <n v="0"/>
    <n v="0"/>
    <n v="0"/>
    <n v="0"/>
  </r>
  <r>
    <d v="2024-01-01T00:00:00"/>
    <n v="854278"/>
    <s v="Spring Creek KinderCare"/>
    <x v="0"/>
    <x v="1"/>
    <s v="15610 Spring Creek RD"/>
    <s v="Dallas, TX"/>
    <x v="71"/>
    <x v="0"/>
    <n v="57001.24"/>
    <n v="76334.03"/>
    <n v="11"/>
    <n v="17"/>
    <n v="31"/>
    <n v="17"/>
    <n v="74"/>
    <n v="0"/>
    <n v="0"/>
    <n v="76334.03"/>
    <n v="0"/>
    <n v="0"/>
    <n v="0"/>
    <n v="0"/>
  </r>
  <r>
    <d v="2024-01-01T00:00:00"/>
    <n v="854279"/>
    <s v="Hebron KinderCare"/>
    <x v="0"/>
    <x v="1"/>
    <s v="4241 MARSH LN"/>
    <s v="CARROLLTON, TX"/>
    <x v="10"/>
    <x v="3"/>
    <n v="8374.9500000000007"/>
    <n v="12155.66"/>
    <m/>
    <n v="6"/>
    <n v="3"/>
    <n v="3"/>
    <n v="11"/>
    <n v="0"/>
    <n v="0"/>
    <n v="12155.66"/>
    <n v="0"/>
    <n v="0"/>
    <n v="0"/>
    <n v="0"/>
  </r>
  <r>
    <d v="2024-01-01T00:00:00"/>
    <n v="856033"/>
    <s v="Park Ridge Academy"/>
    <x v="0"/>
    <x v="2"/>
    <s v="415 E PARKERVILLE RD"/>
    <s v="DESOTO, TX"/>
    <x v="8"/>
    <x v="0"/>
    <n v="34837.46"/>
    <n v="44458.05"/>
    <n v="6"/>
    <n v="16"/>
    <n v="29"/>
    <n v="23"/>
    <n v="72"/>
    <n v="0"/>
    <n v="0"/>
    <n v="44458.05"/>
    <n v="0"/>
    <n v="0"/>
    <n v="1"/>
    <n v="1"/>
  </r>
  <r>
    <d v="2024-01-01T00:00:00"/>
    <n v="856049"/>
    <s v="Forest Park Academy"/>
    <x v="0"/>
    <x v="1"/>
    <s v="2024 N WESTMORELAND RD"/>
    <s v="DESOTO, TX"/>
    <x v="8"/>
    <x v="0"/>
    <n v="13661.9"/>
    <n v="17818.759999999998"/>
    <n v="3"/>
    <n v="7"/>
    <n v="11"/>
    <n v="12"/>
    <n v="31"/>
    <n v="0"/>
    <n v="0"/>
    <n v="17818.759999999998"/>
    <n v="0"/>
    <n v="1"/>
    <n v="0"/>
    <n v="1"/>
  </r>
  <r>
    <d v="2024-01-01T00:00:00"/>
    <n v="856207"/>
    <s v="Northwest Highway KinderCare"/>
    <x v="0"/>
    <x v="0"/>
    <s v="1321 Northwest HWY"/>
    <s v="Garland, TX"/>
    <x v="53"/>
    <x v="0"/>
    <n v="64519.99"/>
    <n v="82062.7"/>
    <n v="8"/>
    <n v="18"/>
    <n v="29"/>
    <n v="28"/>
    <n v="80"/>
    <n v="3"/>
    <n v="0"/>
    <n v="82062.7"/>
    <n v="0"/>
    <n v="1"/>
    <n v="0"/>
    <n v="1"/>
  </r>
  <r>
    <d v="2024-01-01T00:00:00"/>
    <n v="856209"/>
    <s v="Duncanville-Cedar Ridge KinderCare"/>
    <x v="0"/>
    <x v="2"/>
    <s v="314 N CEDAR RIDGE DR"/>
    <s v="DUNCANVILLE, TX"/>
    <x v="5"/>
    <x v="0"/>
    <n v="94461.56"/>
    <n v="122710.1"/>
    <n v="18"/>
    <n v="36"/>
    <n v="51"/>
    <n v="7"/>
    <n v="109"/>
    <n v="1"/>
    <n v="0"/>
    <n v="122710.1"/>
    <n v="1"/>
    <n v="0"/>
    <n v="0"/>
    <n v="1"/>
  </r>
  <r>
    <d v="2024-01-01T00:00:00"/>
    <n v="856219"/>
    <s v="Addison KinderCare"/>
    <x v="0"/>
    <x v="1"/>
    <s v="5080 SPECTRUM DR STE 120W"/>
    <s v="ADDISON, TX"/>
    <x v="72"/>
    <x v="0"/>
    <n v="38139.42"/>
    <n v="48182.97"/>
    <n v="6"/>
    <n v="22"/>
    <n v="22"/>
    <n v="1"/>
    <n v="49"/>
    <n v="4"/>
    <n v="0"/>
    <n v="48182.97"/>
    <n v="1"/>
    <n v="1"/>
    <n v="0"/>
    <n v="2"/>
  </r>
  <r>
    <d v="2024-01-01T00:00:00"/>
    <n v="856220"/>
    <s v="Forest Lane KinderCare"/>
    <x v="0"/>
    <x v="1"/>
    <s v="9131 Forest Ln"/>
    <s v="Dallas, TX"/>
    <x v="2"/>
    <x v="0"/>
    <n v="52907.11"/>
    <n v="72933.009999999995"/>
    <n v="6"/>
    <n v="17"/>
    <n v="27"/>
    <n v="26"/>
    <n v="76"/>
    <n v="0"/>
    <n v="0"/>
    <n v="72933.009999999995"/>
    <n v="0"/>
    <n v="0"/>
    <n v="0"/>
    <n v="0"/>
  </r>
  <r>
    <d v="2024-01-01T00:00:00"/>
    <n v="856868"/>
    <s v="Mansfield KinderCare"/>
    <x v="0"/>
    <x v="2"/>
    <s v="2120 Man AVE"/>
    <s v="Mansfield, TX"/>
    <x v="73"/>
    <x v="2"/>
    <n v="4440.9399999999996"/>
    <n v="5786.92"/>
    <n v="1"/>
    <n v="2"/>
    <n v="3"/>
    <m/>
    <n v="5"/>
    <n v="0"/>
    <n v="0"/>
    <n v="5786.92"/>
    <n v="0"/>
    <n v="0"/>
    <n v="0"/>
    <n v="0"/>
  </r>
  <r>
    <d v="2024-01-01T00:00:00"/>
    <n v="858233"/>
    <s v="Marcella Atkinson"/>
    <x v="1"/>
    <x v="2"/>
    <s v="3823 CASA DEL SOL LN"/>
    <s v="Dallas, TX"/>
    <x v="61"/>
    <x v="0"/>
    <n v="1197.5999999999999"/>
    <n v="2059.17"/>
    <m/>
    <n v="1"/>
    <m/>
    <n v="2"/>
    <n v="3"/>
    <n v="0"/>
    <n v="450"/>
    <n v="2509.17"/>
    <n v="0"/>
    <n v="1"/>
    <n v="0"/>
    <n v="1"/>
  </r>
  <r>
    <d v="2024-01-01T00:00:00"/>
    <n v="859545"/>
    <s v="Bedford KinderCare"/>
    <x v="0"/>
    <x v="1"/>
    <s v="2309 Central DR"/>
    <s v="Bedford, TX"/>
    <x v="74"/>
    <x v="2"/>
    <n v="644"/>
    <n v="1387.45"/>
    <m/>
    <m/>
    <n v="1"/>
    <m/>
    <n v="1"/>
    <n v="0"/>
    <n v="0"/>
    <n v="1387.45"/>
    <n v="0"/>
    <n v="0"/>
    <n v="0"/>
    <n v="0"/>
  </r>
  <r>
    <d v="2024-01-01T00:00:00"/>
    <n v="860259"/>
    <s v="Glenwood Day School"/>
    <x v="0"/>
    <x v="1"/>
    <s v="2446 Apollo Rd"/>
    <s v="Garland, TX"/>
    <x v="57"/>
    <x v="0"/>
    <n v="35815.78"/>
    <n v="45226.22"/>
    <n v="5"/>
    <n v="6"/>
    <n v="16"/>
    <n v="28"/>
    <n v="55"/>
    <n v="0"/>
    <n v="0"/>
    <n v="45226.22"/>
    <n v="0"/>
    <n v="0"/>
    <n v="0"/>
    <n v="0"/>
  </r>
  <r>
    <d v="2024-01-01T00:00:00"/>
    <n v="861971"/>
    <s v="Cornerstone LC"/>
    <x v="0"/>
    <x v="1"/>
    <s v="5929 Northwest DR"/>
    <s v="Mesquite, TX"/>
    <x v="42"/>
    <x v="0"/>
    <n v="34396.959999999999"/>
    <n v="45213.82"/>
    <n v="3"/>
    <n v="10"/>
    <n v="23"/>
    <n v="22"/>
    <n v="56"/>
    <n v="0"/>
    <n v="0"/>
    <n v="45213.82"/>
    <n v="0"/>
    <n v="1"/>
    <n v="0"/>
    <n v="1"/>
  </r>
  <r>
    <d v="2024-01-01T00:00:00"/>
    <n v="864151"/>
    <s v="Kids University Learning Center"/>
    <x v="0"/>
    <x v="1"/>
    <s v="639 W Wintergreen Rd"/>
    <s v="LANCASTER, TX"/>
    <x v="26"/>
    <x v="0"/>
    <n v="34563.660000000003"/>
    <n v="44288.41"/>
    <n v="7"/>
    <n v="18"/>
    <n v="18"/>
    <n v="17"/>
    <n v="59"/>
    <n v="2"/>
    <n v="0"/>
    <n v="44288.41"/>
    <n v="1"/>
    <n v="0"/>
    <n v="1"/>
    <n v="2"/>
  </r>
  <r>
    <d v="2024-01-01T00:00:00"/>
    <n v="866077"/>
    <s v="Glenbrook CDC"/>
    <x v="0"/>
    <x v="1"/>
    <s v="1339 N MASTERS DR"/>
    <s v="Dallas, TX"/>
    <x v="36"/>
    <x v="0"/>
    <n v="43472.14"/>
    <n v="53290.73"/>
    <n v="6"/>
    <n v="8"/>
    <n v="27"/>
    <n v="35"/>
    <n v="76"/>
    <n v="4"/>
    <n v="0"/>
    <n v="53290.73"/>
    <n v="0"/>
    <n v="1"/>
    <n v="0"/>
    <n v="1"/>
  </r>
  <r>
    <d v="2024-01-01T00:00:00"/>
    <n v="866537"/>
    <s v="Rylie Day Care Center"/>
    <x v="0"/>
    <x v="2"/>
    <s v="1509 HAYMARKET RD"/>
    <s v="Dallas, TX"/>
    <x v="75"/>
    <x v="0"/>
    <n v="2960.65"/>
    <n v="4316"/>
    <m/>
    <m/>
    <n v="7"/>
    <n v="4"/>
    <n v="11"/>
    <n v="0"/>
    <n v="0"/>
    <n v="4316"/>
    <n v="0"/>
    <n v="1"/>
    <n v="0"/>
    <n v="1"/>
  </r>
  <r>
    <d v="2024-01-01T00:00:00"/>
    <n v="867292"/>
    <s v="Cornerstone Academy"/>
    <x v="0"/>
    <x v="0"/>
    <s v="5415 Matlock RD"/>
    <s v="ARLINGTON, TX"/>
    <x v="76"/>
    <x v="2"/>
    <n v="529.9"/>
    <n v="690.15"/>
    <m/>
    <m/>
    <n v="1"/>
    <m/>
    <n v="1"/>
    <n v="0"/>
    <n v="0"/>
    <n v="690.15"/>
    <n v="0"/>
    <n v="0"/>
    <n v="0"/>
    <n v="0"/>
  </r>
  <r>
    <d v="2024-01-01T00:00:00"/>
    <n v="867362"/>
    <s v="El Kinder - Bilingual Early Childhood Education"/>
    <x v="0"/>
    <x v="0"/>
    <s v="2523 S BUCKNER BLVD"/>
    <s v="Dallas, TX"/>
    <x v="48"/>
    <x v="0"/>
    <n v="4333.09"/>
    <n v="5552.63"/>
    <n v="1"/>
    <n v="2"/>
    <n v="7"/>
    <m/>
    <n v="10"/>
    <n v="0"/>
    <n v="0"/>
    <n v="5552.63"/>
    <n v="0"/>
    <n v="0"/>
    <n v="0"/>
    <n v="0"/>
  </r>
  <r>
    <d v="2024-01-01T00:00:00"/>
    <n v="868229"/>
    <s v="Discovery Childrens Academy"/>
    <x v="0"/>
    <x v="1"/>
    <s v="111 Roundabout DR"/>
    <s v="Midlothian, TX"/>
    <x v="77"/>
    <x v="5"/>
    <n v="1332.74"/>
    <n v="1650.21"/>
    <m/>
    <n v="1"/>
    <m/>
    <n v="3"/>
    <n v="4"/>
    <n v="0"/>
    <n v="0"/>
    <n v="1650.21"/>
    <n v="0"/>
    <n v="0"/>
    <n v="0"/>
    <n v="0"/>
  </r>
  <r>
    <d v="2024-01-01T00:00:00"/>
    <n v="868643"/>
    <s v="Kids Are Us Private Learning Center"/>
    <x v="0"/>
    <x v="1"/>
    <s v="1108 N WESTMORELAND RD"/>
    <s v="DESOTO, TX"/>
    <x v="8"/>
    <x v="0"/>
    <n v="12437.06"/>
    <n v="17878.990000000002"/>
    <n v="3"/>
    <n v="2"/>
    <n v="8"/>
    <n v="12"/>
    <n v="23"/>
    <n v="0"/>
    <n v="0"/>
    <n v="17878.990000000002"/>
    <n v="0"/>
    <n v="0"/>
    <n v="0"/>
    <n v="0"/>
  </r>
  <r>
    <d v="2024-01-01T00:00:00"/>
    <n v="868838"/>
    <s v="WOS Inc. D/B/A The Childrens Courtyard"/>
    <x v="0"/>
    <x v="0"/>
    <s v="708 W POLO RD"/>
    <s v="GRAND PRAIRIE, TX"/>
    <x v="44"/>
    <x v="0"/>
    <n v="23290.43"/>
    <n v="31316.5"/>
    <n v="6"/>
    <n v="9"/>
    <n v="13"/>
    <m/>
    <n v="26"/>
    <n v="0"/>
    <n v="0"/>
    <n v="31316.5"/>
    <n v="0"/>
    <n v="0"/>
    <n v="0"/>
    <n v="0"/>
  </r>
  <r>
    <d v="2024-01-01T00:00:00"/>
    <n v="869393"/>
    <s v="A Prep School"/>
    <x v="0"/>
    <x v="1"/>
    <s v="6509 INDEPENDENCE PKWY"/>
    <s v="PLANO, TX"/>
    <x v="22"/>
    <x v="1"/>
    <n v="839.32"/>
    <n v="1174.8599999999999"/>
    <m/>
    <m/>
    <n v="1"/>
    <n v="1"/>
    <n v="2"/>
    <n v="0"/>
    <n v="0"/>
    <n v="1174.8599999999999"/>
    <n v="0"/>
    <n v="0"/>
    <n v="0"/>
    <n v="0"/>
  </r>
  <r>
    <d v="2024-01-01T00:00:00"/>
    <n v="874525"/>
    <s v="Childtime Learning Center"/>
    <x v="0"/>
    <x v="1"/>
    <s v="1505 W ARKANSAS LN"/>
    <s v="ARLINGTON, TX"/>
    <x v="78"/>
    <x v="2"/>
    <n v="687"/>
    <n v="881.61"/>
    <m/>
    <m/>
    <n v="1"/>
    <m/>
    <n v="1"/>
    <n v="0"/>
    <n v="0"/>
    <n v="881.61"/>
    <n v="0"/>
    <n v="0"/>
    <n v="0"/>
    <n v="0"/>
  </r>
  <r>
    <d v="2024-01-01T00:00:00"/>
    <n v="874768"/>
    <s v="Tesias Tiny Tots Day Care Center Inc"/>
    <x v="0"/>
    <x v="1"/>
    <s v="524 N HIGHWAY 67"/>
    <s v="CEDAR HILL, TX"/>
    <x v="79"/>
    <x v="0"/>
    <n v="10259.049999999999"/>
    <n v="13019.06"/>
    <n v="2"/>
    <n v="3"/>
    <n v="2"/>
    <n v="9"/>
    <n v="16"/>
    <n v="2"/>
    <n v="0"/>
    <n v="13019.06"/>
    <n v="1"/>
    <n v="0"/>
    <n v="0"/>
    <n v="1"/>
  </r>
  <r>
    <d v="2024-01-01T00:00:00"/>
    <n v="875776"/>
    <s v="Preschool Partners"/>
    <x v="2"/>
    <x v="1"/>
    <s v="3012 Pacifica ST"/>
    <s v="CARROLLTON, TX"/>
    <x v="10"/>
    <x v="3"/>
    <n v="2336.8000000000002"/>
    <n v="2807.09"/>
    <m/>
    <n v="1"/>
    <n v="2"/>
    <m/>
    <n v="3"/>
    <n v="0"/>
    <n v="0"/>
    <n v="2807.09"/>
    <n v="0"/>
    <n v="0"/>
    <n v="0"/>
    <n v="0"/>
  </r>
  <r>
    <d v="2024-01-01T00:00:00"/>
    <n v="875959"/>
    <s v="Cadence Academy Preschool of Bent Tree"/>
    <x v="0"/>
    <x v="1"/>
    <s v="17275 Addison Rd"/>
    <s v="ADDISON, TX"/>
    <x v="72"/>
    <x v="0"/>
    <n v="13071.96"/>
    <n v="12081.16"/>
    <n v="3"/>
    <n v="6"/>
    <n v="12"/>
    <n v="1"/>
    <n v="20"/>
    <n v="4"/>
    <n v="0"/>
    <n v="12081.16"/>
    <n v="0"/>
    <n v="0"/>
    <n v="0"/>
    <n v="0"/>
  </r>
  <r>
    <d v="2024-01-01T00:00:00"/>
    <n v="877042"/>
    <s v="Creative Minds Child Care Center"/>
    <x v="0"/>
    <x v="2"/>
    <s v="5606 S Cockrell Hill Rd"/>
    <s v="Dallas, TX"/>
    <x v="80"/>
    <x v="0"/>
    <n v="42879.54"/>
    <n v="55981.91"/>
    <n v="3"/>
    <n v="9"/>
    <n v="17"/>
    <n v="28"/>
    <n v="57"/>
    <n v="0"/>
    <n v="0"/>
    <n v="55981.91"/>
    <n v="1"/>
    <n v="0"/>
    <n v="0"/>
    <n v="1"/>
  </r>
  <r>
    <d v="2024-01-01T00:00:00"/>
    <n v="877962"/>
    <s v="Childrens Lighthouse of McCreary"/>
    <x v="0"/>
    <x v="2"/>
    <s v="3465 W FM 544"/>
    <s v="Wylie, TX"/>
    <x v="81"/>
    <x v="1"/>
    <n v="1963.78"/>
    <n v="2557.91"/>
    <n v="1"/>
    <m/>
    <n v="1"/>
    <m/>
    <n v="2"/>
    <n v="0"/>
    <n v="0"/>
    <n v="2557.91"/>
    <n v="0"/>
    <n v="0"/>
    <n v="0"/>
    <n v="0"/>
  </r>
  <r>
    <d v="2024-01-01T00:00:00"/>
    <n v="879019"/>
    <s v="YMCA Irving TJ Lee Elementary"/>
    <x v="0"/>
    <x v="1"/>
    <s v="1600 CARLISLE ST"/>
    <s v="Irving, TX"/>
    <x v="15"/>
    <x v="0"/>
    <n v="97.41"/>
    <n v="143.25"/>
    <m/>
    <m/>
    <m/>
    <n v="1"/>
    <n v="1"/>
    <n v="0"/>
    <n v="0"/>
    <n v="143.25"/>
    <n v="0"/>
    <n v="0"/>
    <n v="0"/>
    <n v="0"/>
  </r>
  <r>
    <d v="2024-01-01T00:00:00"/>
    <n v="879033"/>
    <s v="Olives Lil Angels Learning Center"/>
    <x v="0"/>
    <x v="0"/>
    <s v="1021 N Joe Wilson Rd"/>
    <s v="CEDAR HILL, TX"/>
    <x v="79"/>
    <x v="0"/>
    <n v="52863.17"/>
    <n v="67429.100000000006"/>
    <n v="6"/>
    <n v="12"/>
    <n v="22"/>
    <n v="24"/>
    <n v="64"/>
    <n v="0"/>
    <n v="0"/>
    <n v="67429.100000000006"/>
    <n v="0"/>
    <n v="0"/>
    <n v="0"/>
    <n v="0"/>
  </r>
  <r>
    <d v="2024-01-01T00:00:00"/>
    <n v="879149"/>
    <s v="Powerhouse Center"/>
    <x v="0"/>
    <x v="3"/>
    <s v="950 S I 35 E"/>
    <s v="LANCASTER, TX"/>
    <x v="82"/>
    <x v="0"/>
    <n v="570.39"/>
    <n v="663.75"/>
    <m/>
    <m/>
    <n v="2"/>
    <n v="3"/>
    <n v="4"/>
    <n v="0"/>
    <n v="0"/>
    <n v="663.75"/>
    <n v="0"/>
    <n v="0"/>
    <n v="0"/>
    <n v="0"/>
  </r>
  <r>
    <d v="2024-01-01T00:00:00"/>
    <n v="879161"/>
    <s v="Kids Korner Learning Center"/>
    <x v="0"/>
    <x v="2"/>
    <s v="4707 LaRue"/>
    <s v="Dallas, TX"/>
    <x v="45"/>
    <x v="0"/>
    <n v="21336.34"/>
    <n v="26919.73"/>
    <n v="4"/>
    <n v="1"/>
    <n v="10"/>
    <n v="16"/>
    <n v="29"/>
    <n v="0"/>
    <n v="0"/>
    <n v="26919.73"/>
    <n v="0"/>
    <n v="0"/>
    <n v="1"/>
    <n v="1"/>
  </r>
  <r>
    <d v="2024-01-01T00:00:00"/>
    <n v="880021"/>
    <s v="Kids Discovery Academy Inc."/>
    <x v="0"/>
    <x v="0"/>
    <s v="933 Barnes Bridge Rd"/>
    <s v="Mesquite, TX"/>
    <x v="42"/>
    <x v="0"/>
    <n v="75447.48"/>
    <n v="93442.77"/>
    <n v="7"/>
    <n v="19"/>
    <n v="32"/>
    <n v="42"/>
    <n v="98"/>
    <n v="2"/>
    <n v="0"/>
    <n v="93442.77"/>
    <n v="0"/>
    <n v="0"/>
    <n v="0"/>
    <n v="0"/>
  </r>
  <r>
    <d v="2024-01-01T00:00:00"/>
    <n v="881042"/>
    <s v="Amarias Learning Center"/>
    <x v="0"/>
    <x v="1"/>
    <s v="768 N SAINT AUGUSTINE DR"/>
    <s v="Dallas, TX"/>
    <x v="36"/>
    <x v="0"/>
    <n v="12105.57"/>
    <n v="15620.89"/>
    <n v="3"/>
    <n v="8"/>
    <n v="6"/>
    <n v="10"/>
    <n v="27"/>
    <n v="0"/>
    <n v="0"/>
    <n v="15620.89"/>
    <n v="0"/>
    <n v="0"/>
    <n v="1"/>
    <n v="1"/>
  </r>
  <r>
    <d v="2024-01-01T00:00:00"/>
    <n v="884625"/>
    <s v="Little Peoples Learning Academy"/>
    <x v="0"/>
    <x v="1"/>
    <s v="610 N MACARTHUR BLVD"/>
    <s v="Irving, TX"/>
    <x v="12"/>
    <x v="0"/>
    <n v="21456.92"/>
    <n v="28164.94"/>
    <n v="10"/>
    <n v="8"/>
    <n v="16"/>
    <n v="19"/>
    <n v="53"/>
    <n v="3"/>
    <n v="0"/>
    <n v="28164.94"/>
    <n v="1"/>
    <n v="0"/>
    <n v="0"/>
    <n v="1"/>
  </r>
  <r>
    <d v="2024-01-01T00:00:00"/>
    <n v="885108"/>
    <s v="Sharons Playground Learning Center"/>
    <x v="0"/>
    <x v="0"/>
    <s v="3949 SAINT FRANCIS AVE STE B"/>
    <s v="Dallas, TX"/>
    <x v="61"/>
    <x v="0"/>
    <n v="20589.61"/>
    <n v="25963.13"/>
    <n v="4"/>
    <n v="5"/>
    <n v="7"/>
    <n v="10"/>
    <n v="26"/>
    <n v="0"/>
    <n v="68.56"/>
    <n v="26031.690000000002"/>
    <n v="0"/>
    <n v="1"/>
    <n v="0"/>
    <n v="1"/>
  </r>
  <r>
    <d v="2024-01-01T00:00:00"/>
    <n v="891398"/>
    <s v="Moores Faithful Learning Academy"/>
    <x v="0"/>
    <x v="1"/>
    <s v="4807 S DENLEY DR"/>
    <s v="Dallas, TX"/>
    <x v="6"/>
    <x v="0"/>
    <n v="9539.14"/>
    <n v="11773.2"/>
    <m/>
    <n v="2"/>
    <n v="5"/>
    <n v="13"/>
    <n v="20"/>
    <n v="2"/>
    <n v="0"/>
    <n v="11773.2"/>
    <n v="0"/>
    <n v="0"/>
    <n v="0"/>
    <n v="0"/>
  </r>
  <r>
    <d v="2024-01-01T00:00:00"/>
    <n v="891418"/>
    <s v="Happy Days Preschool LLC"/>
    <x v="0"/>
    <x v="1"/>
    <s v="2804 KELLER SPRINGS RD"/>
    <s v="CARROLLTON, TX"/>
    <x v="65"/>
    <x v="0"/>
    <n v="3932"/>
    <n v="5070.0600000000004"/>
    <n v="1"/>
    <n v="3"/>
    <n v="1"/>
    <m/>
    <n v="5"/>
    <n v="0"/>
    <n v="0"/>
    <n v="5070.0600000000004"/>
    <n v="0"/>
    <n v="0"/>
    <n v="0"/>
    <n v="0"/>
  </r>
  <r>
    <d v="2024-01-01T00:00:00"/>
    <n v="892991"/>
    <s v="Bear Foot Lodge Private School"/>
    <x v="0"/>
    <x v="1"/>
    <s v="4415 Sachse RD"/>
    <s v="SACHSE, TX"/>
    <x v="83"/>
    <x v="0"/>
    <n v="38746.78"/>
    <n v="52702.720000000001"/>
    <n v="13"/>
    <n v="6"/>
    <n v="20"/>
    <n v="18"/>
    <n v="55"/>
    <n v="0"/>
    <n v="0"/>
    <n v="52702.720000000001"/>
    <n v="0"/>
    <n v="0"/>
    <n v="0"/>
    <n v="0"/>
  </r>
  <r>
    <d v="2024-01-01T00:00:00"/>
    <n v="893056"/>
    <s v="Bear Foot Lodge Private School"/>
    <x v="0"/>
    <x v="0"/>
    <s v="1451 Park BLVD"/>
    <s v="Wylie, TX"/>
    <x v="81"/>
    <x v="1"/>
    <n v="2484.75"/>
    <n v="3637.94"/>
    <n v="1"/>
    <n v="1"/>
    <m/>
    <n v="1"/>
    <n v="3"/>
    <n v="0"/>
    <n v="0"/>
    <n v="3637.94"/>
    <n v="0"/>
    <n v="0"/>
    <n v="0"/>
    <n v="0"/>
  </r>
  <r>
    <d v="2024-01-01T00:00:00"/>
    <n v="893103"/>
    <s v="Childcare Network 172"/>
    <x v="0"/>
    <x v="1"/>
    <s v="240 E BELT LINE RD"/>
    <s v="CEDAR HILL, TX"/>
    <x v="79"/>
    <x v="0"/>
    <n v="29057.96"/>
    <n v="37671.129999999997"/>
    <n v="5"/>
    <n v="9"/>
    <n v="18"/>
    <n v="13"/>
    <n v="41"/>
    <n v="0"/>
    <n v="0"/>
    <n v="37671.129999999997"/>
    <n v="0"/>
    <n v="0"/>
    <n v="0"/>
    <n v="0"/>
  </r>
  <r>
    <d v="2024-01-01T00:00:00"/>
    <n v="894769"/>
    <s v="Rising Starz Child Care Center"/>
    <x v="0"/>
    <x v="0"/>
    <s v="1200 E Jackson RD"/>
    <s v="CARROLLTON, TX"/>
    <x v="65"/>
    <x v="0"/>
    <n v="35704.61"/>
    <n v="46118.66"/>
    <n v="9"/>
    <n v="13"/>
    <n v="15"/>
    <n v="8"/>
    <n v="41"/>
    <n v="0"/>
    <n v="113.71000000000001"/>
    <n v="46232.37"/>
    <n v="0"/>
    <n v="0"/>
    <n v="1"/>
    <n v="1"/>
  </r>
  <r>
    <d v="2024-01-01T00:00:00"/>
    <n v="898701"/>
    <s v="DeSoto Private School / Day Care Center Inc."/>
    <x v="0"/>
    <x v="1"/>
    <s v="301 E BELT LINE RD"/>
    <s v="DESOTO, TX"/>
    <x v="8"/>
    <x v="0"/>
    <n v="7141.69"/>
    <n v="9063.64"/>
    <m/>
    <m/>
    <n v="10"/>
    <n v="4"/>
    <n v="14"/>
    <n v="0"/>
    <n v="0"/>
    <n v="9063.64"/>
    <n v="0"/>
    <n v="0"/>
    <n v="0"/>
    <n v="0"/>
  </r>
  <r>
    <d v="2024-01-01T00:00:00"/>
    <n v="899654"/>
    <s v="Childcare Network 182"/>
    <x v="0"/>
    <x v="1"/>
    <s v="1400 Caplin DR"/>
    <s v="ARLINGTON, TX"/>
    <x v="76"/>
    <x v="2"/>
    <n v="1393"/>
    <n v="672.32"/>
    <m/>
    <n v="1"/>
    <n v="1"/>
    <m/>
    <n v="2"/>
    <n v="0"/>
    <n v="0"/>
    <n v="672.32"/>
    <n v="0"/>
    <n v="0"/>
    <n v="0"/>
    <n v="0"/>
  </r>
  <r>
    <d v="2024-01-01T00:00:00"/>
    <n v="900117"/>
    <s v="Childrens Safari Private School"/>
    <x v="0"/>
    <x v="0"/>
    <s v="3550 Clay Mathis Rd"/>
    <s v="Mesquite, TX"/>
    <x v="25"/>
    <x v="0"/>
    <n v="82480.34"/>
    <n v="87787.62"/>
    <n v="9"/>
    <n v="24"/>
    <n v="38"/>
    <n v="33"/>
    <n v="101"/>
    <n v="3"/>
    <n v="0"/>
    <n v="87787.62"/>
    <n v="0"/>
    <n v="0"/>
    <n v="0"/>
    <n v="0"/>
  </r>
  <r>
    <d v="2024-01-01T00:00:00"/>
    <n v="900852"/>
    <s v="Tree House Academy of Rowlett LLC"/>
    <x v="0"/>
    <x v="1"/>
    <s v="7501 Dalrock RD"/>
    <s v="ROWLETT, TX"/>
    <x v="84"/>
    <x v="0"/>
    <n v="30264.48"/>
    <n v="32163.72"/>
    <n v="6"/>
    <n v="16"/>
    <n v="11"/>
    <n v="14"/>
    <n v="45"/>
    <n v="6"/>
    <n v="0"/>
    <n v="32163.72"/>
    <n v="0"/>
    <n v="0"/>
    <n v="1"/>
    <n v="1"/>
  </r>
  <r>
    <d v="2024-01-01T00:00:00"/>
    <n v="903112"/>
    <s v="The Little Scholars Day School"/>
    <x v="2"/>
    <x v="1"/>
    <s v="7625 BUFORD DR"/>
    <s v="Dallas, TX"/>
    <x v="18"/>
    <x v="0"/>
    <n v="1910.08"/>
    <n v="2477.1799999999998"/>
    <m/>
    <m/>
    <n v="1"/>
    <n v="2"/>
    <n v="3"/>
    <n v="0"/>
    <n v="0"/>
    <n v="2477.1799999999998"/>
    <n v="0"/>
    <n v="1"/>
    <n v="0"/>
    <n v="1"/>
  </r>
  <r>
    <d v="2024-01-01T00:00:00"/>
    <n v="903850"/>
    <s v="Childrens Treehouse Buckingham"/>
    <x v="0"/>
    <x v="1"/>
    <s v="3317 W BUCKINGHAM RD"/>
    <s v="Garland, TX"/>
    <x v="85"/>
    <x v="0"/>
    <n v="33909.01"/>
    <n v="43068.32"/>
    <n v="3"/>
    <n v="6"/>
    <n v="17"/>
    <n v="22"/>
    <n v="47"/>
    <n v="0"/>
    <n v="0"/>
    <n v="43068.32"/>
    <n v="0"/>
    <n v="0"/>
    <n v="0"/>
    <n v="0"/>
  </r>
  <r>
    <d v="2024-01-01T00:00:00"/>
    <n v="903869"/>
    <s v="YMCA Arthur Kramer Elementary"/>
    <x v="0"/>
    <x v="1"/>
    <s v="7131 Midbury DR"/>
    <s v="Dallas, TX"/>
    <x v="86"/>
    <x v="0"/>
    <n v="287.04000000000002"/>
    <n v="374.4"/>
    <m/>
    <m/>
    <n v="2"/>
    <m/>
    <n v="2"/>
    <n v="0"/>
    <n v="0"/>
    <n v="374.4"/>
    <n v="0"/>
    <n v="0"/>
    <n v="1"/>
    <n v="1"/>
  </r>
  <r>
    <d v="2024-01-01T00:00:00"/>
    <n v="907650"/>
    <s v="Lake Cities Montessori School"/>
    <x v="0"/>
    <x v="2"/>
    <s v="1935 E CENTERVILLE RD"/>
    <s v="Garland, TX"/>
    <x v="53"/>
    <x v="0"/>
    <n v="6575.88"/>
    <n v="9354.99"/>
    <m/>
    <n v="4"/>
    <n v="2"/>
    <n v="3"/>
    <n v="9"/>
    <n v="0"/>
    <n v="0"/>
    <n v="9354.99"/>
    <n v="0"/>
    <n v="1"/>
    <n v="0"/>
    <n v="1"/>
  </r>
  <r>
    <d v="2024-01-01T00:00:00"/>
    <n v="908748"/>
    <s v="Meadow Oaks Academy Inc."/>
    <x v="0"/>
    <x v="0"/>
    <s v="1412 S BELT LINE RD"/>
    <s v="Mesquite, TX"/>
    <x v="38"/>
    <x v="0"/>
    <n v="24744.16"/>
    <n v="32424.7"/>
    <m/>
    <n v="12"/>
    <n v="27"/>
    <n v="8"/>
    <n v="46"/>
    <n v="0"/>
    <n v="0"/>
    <n v="32424.7"/>
    <n v="0"/>
    <n v="0"/>
    <n v="0"/>
    <n v="0"/>
  </r>
  <r>
    <d v="2024-01-01T00:00:00"/>
    <n v="909339"/>
    <s v="Imagination Station Child Care Center"/>
    <x v="0"/>
    <x v="1"/>
    <s v="7221 SCYENE RD"/>
    <s v="Dallas, TX"/>
    <x v="48"/>
    <x v="0"/>
    <n v="7089.35"/>
    <n v="9658.6299999999992"/>
    <m/>
    <m/>
    <n v="5"/>
    <n v="14"/>
    <n v="19"/>
    <n v="0"/>
    <n v="0"/>
    <n v="9658.6299999999992"/>
    <n v="0"/>
    <n v="0"/>
    <n v="0"/>
    <n v="0"/>
  </r>
  <r>
    <d v="2024-01-01T00:00:00"/>
    <n v="910618"/>
    <s v="Gingerbread House Academy Inc."/>
    <x v="0"/>
    <x v="1"/>
    <s v="1805 N GARRETT AVE"/>
    <s v="Dallas, TX"/>
    <x v="52"/>
    <x v="0"/>
    <n v="1480.4"/>
    <n v="2318.87"/>
    <m/>
    <n v="1"/>
    <n v="2"/>
    <m/>
    <n v="3"/>
    <n v="0"/>
    <n v="0"/>
    <n v="2318.87"/>
    <n v="0"/>
    <n v="0"/>
    <n v="0"/>
    <n v="0"/>
  </r>
  <r>
    <d v="2024-01-01T00:00:00"/>
    <n v="914428"/>
    <s v="Shondra McShane"/>
    <x v="1"/>
    <x v="1"/>
    <s v="1440 Gentle Rain DR"/>
    <s v="LANCASTER, TX"/>
    <x v="26"/>
    <x v="0"/>
    <n v="3007.03"/>
    <n v="3945.69"/>
    <n v="2"/>
    <m/>
    <n v="3"/>
    <n v="1"/>
    <n v="6"/>
    <n v="0"/>
    <n v="0"/>
    <n v="3945.69"/>
    <n v="0"/>
    <n v="0"/>
    <n v="0"/>
    <n v="0"/>
  </r>
  <r>
    <d v="2024-01-01T00:00:00"/>
    <n v="914908"/>
    <s v="Miss Barbaras ABCs Christian Academy"/>
    <x v="0"/>
    <x v="0"/>
    <s v="2316 Hilldale BLVD"/>
    <s v="ARLINGTON, TX"/>
    <x v="87"/>
    <x v="2"/>
    <n v="388.5"/>
    <n v="890.97"/>
    <m/>
    <n v="1"/>
    <m/>
    <m/>
    <n v="1"/>
    <n v="0"/>
    <n v="0"/>
    <n v="890.97"/>
    <n v="0"/>
    <n v="0"/>
    <n v="0"/>
    <n v="0"/>
  </r>
  <r>
    <d v="2024-01-01T00:00:00"/>
    <n v="927466"/>
    <s v="Montessori at Bowser"/>
    <x v="0"/>
    <x v="1"/>
    <s v="300 S BOWSER RD"/>
    <s v="RICHARDSON, TX"/>
    <x v="20"/>
    <x v="0"/>
    <n v="25678.2"/>
    <n v="36046.629999999997"/>
    <n v="7"/>
    <n v="9"/>
    <n v="12"/>
    <n v="15"/>
    <n v="42"/>
    <n v="0"/>
    <n v="0"/>
    <n v="36046.629999999997"/>
    <n v="0"/>
    <n v="0"/>
    <n v="1"/>
    <n v="1"/>
  </r>
  <r>
    <d v="2024-01-01T00:00:00"/>
    <n v="964326"/>
    <s v="Cadence Academy Grand Prairie"/>
    <x v="0"/>
    <x v="1"/>
    <s v="4118 S ROBINSON RD"/>
    <s v="GRAND PRAIRIE, TX"/>
    <x v="44"/>
    <x v="0"/>
    <n v="15921.51"/>
    <n v="20839.490000000002"/>
    <n v="8"/>
    <n v="8"/>
    <n v="8"/>
    <n v="1"/>
    <n v="24"/>
    <n v="5"/>
    <n v="0"/>
    <n v="20839.490000000002"/>
    <n v="0"/>
    <n v="0"/>
    <n v="0"/>
    <n v="0"/>
  </r>
  <r>
    <d v="2024-01-01T00:00:00"/>
    <n v="998066"/>
    <s v="Small Miracles Academy Garland Campus"/>
    <x v="0"/>
    <x v="0"/>
    <s v="5902 N JUPITER RD"/>
    <s v="Garland, TX"/>
    <x v="57"/>
    <x v="0"/>
    <n v="15910.49"/>
    <n v="20799.28"/>
    <n v="2"/>
    <n v="7"/>
    <n v="12"/>
    <n v="3"/>
    <n v="24"/>
    <n v="0"/>
    <n v="0"/>
    <n v="20799.28"/>
    <n v="0"/>
    <n v="1"/>
    <n v="0"/>
    <n v="1"/>
  </r>
  <r>
    <d v="2024-01-01T00:00:00"/>
    <n v="1011906"/>
    <s v="Small Miracles Academy West Plano Campus"/>
    <x v="0"/>
    <x v="2"/>
    <s v="3912 Alma DR"/>
    <s v="PLANO, TX"/>
    <x v="22"/>
    <x v="1"/>
    <n v="1299.9000000000001"/>
    <n v="1682.97"/>
    <m/>
    <m/>
    <n v="2"/>
    <m/>
    <n v="2"/>
    <n v="0"/>
    <n v="0"/>
    <n v="1682.97"/>
    <n v="0"/>
    <n v="0"/>
    <n v="0"/>
    <n v="0"/>
  </r>
  <r>
    <d v="2024-01-01T00:00:00"/>
    <n v="1016447"/>
    <s v="Las Colinas Childrens Academy"/>
    <x v="0"/>
    <x v="0"/>
    <s v="1403 W WALNUT HILL LN"/>
    <s v="Irving, TX"/>
    <x v="23"/>
    <x v="0"/>
    <n v="37549.78"/>
    <n v="51392.15"/>
    <n v="10"/>
    <n v="19"/>
    <n v="18"/>
    <m/>
    <n v="46"/>
    <n v="3"/>
    <n v="0"/>
    <n v="51392.15"/>
    <n v="0"/>
    <n v="0"/>
    <n v="0"/>
    <n v="0"/>
  </r>
  <r>
    <d v="2024-01-01T00:00:00"/>
    <n v="1020627"/>
    <s v="Childrens Lighthouse"/>
    <x v="0"/>
    <x v="1"/>
    <s v="3009 N GOLIAD ST"/>
    <s v="ROCKWALL, TX"/>
    <x v="37"/>
    <x v="4"/>
    <n v="5029.3999999999996"/>
    <n v="5860.76"/>
    <m/>
    <n v="2"/>
    <n v="4"/>
    <m/>
    <n v="6"/>
    <n v="0"/>
    <n v="0"/>
    <n v="5860.76"/>
    <n v="0"/>
    <n v="0"/>
    <n v="0"/>
    <n v="0"/>
  </r>
  <r>
    <d v="2024-01-01T00:00:00"/>
    <n v="1021688"/>
    <s v="Little Coyote Learning Center"/>
    <x v="0"/>
    <x v="0"/>
    <s v="1100 N CARRIER PKWY"/>
    <s v="GRAND PRAIRIE, TX"/>
    <x v="3"/>
    <x v="0"/>
    <n v="4268.4799999999996"/>
    <n v="4585.93"/>
    <n v="2"/>
    <n v="4"/>
    <n v="4"/>
    <m/>
    <n v="8"/>
    <n v="0"/>
    <n v="0"/>
    <n v="4585.93"/>
    <n v="1"/>
    <n v="0"/>
    <n v="0"/>
    <n v="1"/>
  </r>
  <r>
    <d v="2024-01-01T00:00:00"/>
    <n v="1021787"/>
    <s v="Handprints Child Care"/>
    <x v="0"/>
    <x v="0"/>
    <s v="2805 Peavy RD"/>
    <s v="Dallas, TX"/>
    <x v="61"/>
    <x v="0"/>
    <n v="16300.29"/>
    <n v="21194.58"/>
    <n v="2"/>
    <n v="5"/>
    <n v="10"/>
    <n v="9"/>
    <n v="25"/>
    <n v="0"/>
    <n v="0"/>
    <n v="21194.58"/>
    <n v="0"/>
    <n v="0"/>
    <n v="0"/>
    <n v="0"/>
  </r>
  <r>
    <d v="2024-01-01T00:00:00"/>
    <n v="1025506"/>
    <s v="Champions-George Bannerman Dealey Montessori Acade"/>
    <x v="0"/>
    <x v="1"/>
    <s v="6501 Royal LN"/>
    <s v="Dallas, TX"/>
    <x v="86"/>
    <x v="0"/>
    <n v="329.59"/>
    <n v="429.9"/>
    <m/>
    <m/>
    <m/>
    <n v="1"/>
    <n v="1"/>
    <n v="0"/>
    <n v="0"/>
    <n v="429.9"/>
    <n v="0"/>
    <n v="0"/>
    <n v="0"/>
    <n v="0"/>
  </r>
  <r>
    <d v="2024-01-01T00:00:00"/>
    <n v="1026947"/>
    <s v="Hopewell Development Center"/>
    <x v="0"/>
    <x v="2"/>
    <s v="5144 Dolphin RD"/>
    <s v="Dallas, TX"/>
    <x v="88"/>
    <x v="0"/>
    <n v="16573.21"/>
    <n v="21791.63"/>
    <n v="6"/>
    <n v="8"/>
    <n v="11"/>
    <n v="7"/>
    <n v="29"/>
    <n v="0"/>
    <n v="0"/>
    <n v="21791.63"/>
    <n v="0"/>
    <n v="0"/>
    <n v="0"/>
    <n v="0"/>
  </r>
  <r>
    <d v="2024-01-01T00:00:00"/>
    <n v="1037386"/>
    <s v="Karens Little Learners Child Care and Day School"/>
    <x v="2"/>
    <x v="0"/>
    <s v="1743 Oneal St"/>
    <s v="LANCASTER, TX"/>
    <x v="26"/>
    <x v="0"/>
    <n v="1588"/>
    <n v="2571.89"/>
    <n v="3"/>
    <m/>
    <m/>
    <m/>
    <n v="3"/>
    <n v="0"/>
    <n v="0"/>
    <n v="2571.89"/>
    <n v="0"/>
    <n v="0"/>
    <n v="0"/>
    <n v="0"/>
  </r>
  <r>
    <d v="2024-01-01T00:00:00"/>
    <n v="1076746"/>
    <s v="Ideal Day Care and Learning Center"/>
    <x v="0"/>
    <x v="1"/>
    <s v="1000 E Red Bird Ln"/>
    <s v="Dallas, TX"/>
    <x v="18"/>
    <x v="0"/>
    <n v="22004.13"/>
    <n v="29075.5"/>
    <n v="7"/>
    <n v="12"/>
    <n v="15"/>
    <n v="25"/>
    <n v="56"/>
    <n v="2"/>
    <n v="0"/>
    <n v="29075.5"/>
    <n v="0"/>
    <n v="0"/>
    <n v="1"/>
    <n v="1"/>
  </r>
  <r>
    <d v="2024-01-01T00:00:00"/>
    <n v="1090786"/>
    <s v="Roslyn Chaney"/>
    <x v="1"/>
    <x v="0"/>
    <s v="4527 Queenswood DR"/>
    <s v="GRAND PRAIRIE, TX"/>
    <x v="44"/>
    <x v="2"/>
    <n v="1329.79"/>
    <n v="1563.97"/>
    <m/>
    <m/>
    <n v="1"/>
    <m/>
    <n v="1"/>
    <n v="0"/>
    <n v="0"/>
    <n v="1563.97"/>
    <n v="0"/>
    <n v="0"/>
    <n v="0"/>
    <n v="0"/>
  </r>
  <r>
    <d v="2024-01-01T00:00:00"/>
    <n v="1124108"/>
    <s v="Neighborhood Christian Learning Center of Dallas I"/>
    <x v="0"/>
    <x v="0"/>
    <s v="1111 E LEDBETTER DR"/>
    <s v="Dallas, TX"/>
    <x v="6"/>
    <x v="0"/>
    <n v="69948.72"/>
    <n v="92247"/>
    <m/>
    <n v="8"/>
    <n v="42"/>
    <n v="45"/>
    <n v="94"/>
    <n v="2"/>
    <n v="0"/>
    <n v="92247"/>
    <n v="1"/>
    <n v="1"/>
    <n v="0"/>
    <n v="2"/>
  </r>
  <r>
    <d v="2024-01-01T00:00:00"/>
    <n v="1128986"/>
    <s v="Kuddles / Kisses Early Childhood Center LLC"/>
    <x v="0"/>
    <x v="1"/>
    <s v="4041 W WHEATLAND RD STE 128"/>
    <s v="Dallas, TX"/>
    <x v="55"/>
    <x v="0"/>
    <n v="50907.58"/>
    <n v="65283.05"/>
    <n v="2"/>
    <n v="11"/>
    <n v="37"/>
    <n v="32"/>
    <n v="78"/>
    <n v="0"/>
    <n v="0"/>
    <n v="65283.05"/>
    <n v="1"/>
    <n v="0"/>
    <n v="0"/>
    <n v="1"/>
  </r>
  <r>
    <d v="2024-01-01T00:00:00"/>
    <n v="1135166"/>
    <s v="Wee Care Youth / Recreation Center"/>
    <x v="0"/>
    <x v="1"/>
    <s v="1670 N HAMPTON RD STE 115/116"/>
    <s v="DESOTO, TX"/>
    <x v="8"/>
    <x v="0"/>
    <n v="9269.66"/>
    <n v="11830.94"/>
    <m/>
    <m/>
    <n v="4"/>
    <n v="25"/>
    <n v="29"/>
    <n v="0"/>
    <n v="0"/>
    <n v="11830.94"/>
    <n v="1"/>
    <n v="0"/>
    <n v="0"/>
    <n v="1"/>
  </r>
  <r>
    <d v="2024-01-01T00:00:00"/>
    <n v="1146926"/>
    <s v="LMNOP Childrens Academy"/>
    <x v="0"/>
    <x v="1"/>
    <s v="2808 Trinity Square DR"/>
    <s v="CARROLLTON, TX"/>
    <x v="65"/>
    <x v="0"/>
    <n v="4219.63"/>
    <n v="3955.18"/>
    <n v="2"/>
    <n v="1"/>
    <n v="3"/>
    <n v="2"/>
    <n v="8"/>
    <n v="3"/>
    <n v="0"/>
    <n v="3955.18"/>
    <n v="0"/>
    <n v="0"/>
    <n v="0"/>
    <n v="0"/>
  </r>
  <r>
    <d v="2024-01-01T00:00:00"/>
    <n v="1147066"/>
    <s v="2nd Step Daycare / Learning Center"/>
    <x v="0"/>
    <x v="0"/>
    <s v="4255 S R L THORNTON FWY"/>
    <s v="Dallas, TX"/>
    <x v="9"/>
    <x v="0"/>
    <n v="29918.46"/>
    <n v="37727.4"/>
    <n v="3"/>
    <n v="7"/>
    <n v="15"/>
    <n v="13"/>
    <n v="36"/>
    <n v="0"/>
    <n v="0"/>
    <n v="37727.4"/>
    <n v="0"/>
    <n v="0"/>
    <n v="0"/>
    <n v="0"/>
  </r>
  <r>
    <d v="2024-01-01T00:00:00"/>
    <n v="1148046"/>
    <s v="Earline Williams"/>
    <x v="1"/>
    <x v="1"/>
    <s v="115 S TREGO CT"/>
    <s v="Dallas, TX"/>
    <x v="36"/>
    <x v="0"/>
    <n v="1664.39"/>
    <n v="2195.13"/>
    <n v="2"/>
    <m/>
    <n v="1"/>
    <m/>
    <n v="3"/>
    <n v="0"/>
    <n v="295"/>
    <n v="2490.13"/>
    <n v="1"/>
    <n v="1"/>
    <n v="0"/>
    <n v="2"/>
  </r>
  <r>
    <d v="2024-01-01T00:00:00"/>
    <n v="1148766"/>
    <s v="Primrose School of Valley Ranch"/>
    <x v="0"/>
    <x v="1"/>
    <s v="577 Cimarron TRL"/>
    <s v="Irving, TX"/>
    <x v="35"/>
    <x v="0"/>
    <n v="6719.71"/>
    <n v="8914.3799999999992"/>
    <n v="1"/>
    <n v="1"/>
    <n v="7"/>
    <n v="1"/>
    <n v="9"/>
    <n v="0"/>
    <n v="0"/>
    <n v="8914.3799999999992"/>
    <n v="0"/>
    <n v="0"/>
    <n v="0"/>
    <n v="0"/>
  </r>
  <r>
    <d v="2024-01-01T00:00:00"/>
    <n v="1159306"/>
    <s v="Handprints Academy"/>
    <x v="0"/>
    <x v="2"/>
    <s v="606 Pioneer Rd"/>
    <s v="Mesquite, TX"/>
    <x v="38"/>
    <x v="0"/>
    <n v="15305.54"/>
    <n v="20266.13"/>
    <n v="4"/>
    <n v="5"/>
    <n v="11"/>
    <n v="14"/>
    <n v="34"/>
    <n v="0"/>
    <n v="0"/>
    <n v="20266.13"/>
    <n v="1"/>
    <n v="1"/>
    <n v="0"/>
    <n v="2"/>
  </r>
  <r>
    <d v="2024-01-01T00:00:00"/>
    <n v="1182026"/>
    <s v="New Century Montessori Academy"/>
    <x v="0"/>
    <x v="1"/>
    <s v="1625 Ferris Rd"/>
    <s v="Garland, TX"/>
    <x v="57"/>
    <x v="0"/>
    <n v="16510.57"/>
    <n v="24180.73"/>
    <n v="5"/>
    <n v="6"/>
    <n v="6"/>
    <n v="7"/>
    <n v="24"/>
    <n v="0"/>
    <n v="0"/>
    <n v="24180.73"/>
    <n v="0"/>
    <n v="0"/>
    <n v="0"/>
    <n v="0"/>
  </r>
  <r>
    <d v="2024-01-01T00:00:00"/>
    <n v="1186886"/>
    <s v="Powerhouse Center"/>
    <x v="0"/>
    <x v="3"/>
    <s v="129 W WINTERGREEN RD"/>
    <s v="CEDAR HILL, TX"/>
    <x v="79"/>
    <x v="0"/>
    <n v="743.24"/>
    <n v="826.15"/>
    <m/>
    <m/>
    <m/>
    <n v="3"/>
    <n v="3"/>
    <n v="0"/>
    <n v="0"/>
    <n v="826.15"/>
    <n v="0"/>
    <n v="0"/>
    <n v="1"/>
    <n v="1"/>
  </r>
  <r>
    <d v="2024-01-01T00:00:00"/>
    <n v="1193186"/>
    <s v="The Learning Tree Academy"/>
    <x v="0"/>
    <x v="1"/>
    <s v="700 W PIONEER DR"/>
    <s v="Irving, TX"/>
    <x v="12"/>
    <x v="0"/>
    <n v="26207.58"/>
    <n v="36330.92"/>
    <n v="4"/>
    <n v="10"/>
    <n v="21"/>
    <n v="16"/>
    <n v="49"/>
    <n v="0"/>
    <n v="0"/>
    <n v="36330.92"/>
    <n v="0"/>
    <n v="0"/>
    <n v="1"/>
    <n v="1"/>
  </r>
  <r>
    <d v="2024-01-01T00:00:00"/>
    <n v="1201266"/>
    <s v="Country Club Active Learning School LLC"/>
    <x v="0"/>
    <x v="0"/>
    <s v="1601 N COUNTRY CLUB RD"/>
    <s v="Garland, TX"/>
    <x v="19"/>
    <x v="0"/>
    <n v="14269.87"/>
    <n v="17709.830000000002"/>
    <m/>
    <n v="3"/>
    <n v="14"/>
    <n v="18"/>
    <n v="33"/>
    <n v="2"/>
    <n v="0"/>
    <n v="17709.830000000002"/>
    <n v="0"/>
    <n v="0"/>
    <n v="0"/>
    <n v="0"/>
  </r>
  <r>
    <d v="2024-01-01T00:00:00"/>
    <n v="1205647"/>
    <s v="Lakeview Childrens Academy"/>
    <x v="0"/>
    <x v="1"/>
    <s v="7814 LAKEVIEW PKWY"/>
    <s v="ROWLETT, TX"/>
    <x v="39"/>
    <x v="0"/>
    <n v="5065.84"/>
    <n v="6703.54"/>
    <m/>
    <n v="1"/>
    <n v="6"/>
    <n v="4"/>
    <n v="11"/>
    <n v="2"/>
    <n v="0"/>
    <n v="6703.54"/>
    <n v="0"/>
    <n v="0"/>
    <n v="0"/>
    <n v="0"/>
  </r>
  <r>
    <d v="2024-01-01T00:00:00"/>
    <n v="1212666"/>
    <s v="Angelica Arellano"/>
    <x v="1"/>
    <x v="1"/>
    <s v="4814 BARTLETT AVE"/>
    <s v="Dallas, TX"/>
    <x v="6"/>
    <x v="0"/>
    <n v="864.8"/>
    <n v="1692"/>
    <n v="1"/>
    <m/>
    <m/>
    <m/>
    <n v="1"/>
    <n v="0"/>
    <n v="0"/>
    <n v="1692"/>
    <n v="0"/>
    <n v="0"/>
    <n v="0"/>
    <n v="0"/>
  </r>
  <r>
    <d v="2024-01-01T00:00:00"/>
    <n v="1220166"/>
    <s v="Kids R Kids 64"/>
    <x v="0"/>
    <x v="0"/>
    <s v="5365 LEBANON RD"/>
    <s v="FRISCO, TX"/>
    <x v="89"/>
    <x v="3"/>
    <n v="5166.78"/>
    <n v="6093.49"/>
    <m/>
    <n v="4"/>
    <n v="2"/>
    <m/>
    <n v="6"/>
    <n v="0"/>
    <n v="0"/>
    <n v="6093.49"/>
    <n v="0"/>
    <n v="0"/>
    <n v="0"/>
    <n v="0"/>
  </r>
  <r>
    <d v="2024-01-01T00:00:00"/>
    <n v="1221647"/>
    <s v="Katies Little Angels"/>
    <x v="0"/>
    <x v="1"/>
    <s v="2850 Singleton BLVD"/>
    <s v="Dallas, TX"/>
    <x v="69"/>
    <x v="0"/>
    <n v="7096.38"/>
    <n v="9222.7000000000007"/>
    <m/>
    <n v="6"/>
    <n v="13"/>
    <n v="8"/>
    <n v="27"/>
    <n v="0"/>
    <n v="0"/>
    <n v="9222.7000000000007"/>
    <n v="0"/>
    <n v="0"/>
    <n v="0"/>
    <n v="0"/>
  </r>
  <r>
    <d v="2024-01-01T00:00:00"/>
    <n v="1232106"/>
    <s v="Voice of Hope Ministries"/>
    <x v="0"/>
    <x v="1"/>
    <s v="4120 Gentry DR"/>
    <s v="Dallas, TX"/>
    <x v="69"/>
    <x v="0"/>
    <n v="2680"/>
    <n v="3394.26"/>
    <m/>
    <m/>
    <n v="2"/>
    <n v="7"/>
    <n v="9"/>
    <n v="0"/>
    <n v="0"/>
    <n v="3394.26"/>
    <n v="0"/>
    <n v="0"/>
    <n v="1"/>
    <n v="1"/>
  </r>
  <r>
    <d v="2024-01-01T00:00:00"/>
    <n v="1251226"/>
    <s v="Suzannes Early Childhood Development Center"/>
    <x v="0"/>
    <x v="1"/>
    <s v="622 Freetown RD"/>
    <s v="GRAND PRAIRIE, TX"/>
    <x v="90"/>
    <x v="0"/>
    <n v="10397.19"/>
    <n v="13997.7"/>
    <m/>
    <n v="4"/>
    <n v="13"/>
    <n v="15"/>
    <n v="31"/>
    <n v="0"/>
    <n v="0"/>
    <n v="13997.7"/>
    <n v="1"/>
    <n v="0"/>
    <n v="0"/>
    <n v="1"/>
  </r>
  <r>
    <d v="2024-01-01T00:00:00"/>
    <n v="1261306"/>
    <s v="Wise Academy Inc"/>
    <x v="0"/>
    <x v="0"/>
    <s v="125 W WINTERGREEN RD"/>
    <s v="CEDAR HILL, TX"/>
    <x v="79"/>
    <x v="0"/>
    <n v="31203.15"/>
    <n v="42596.72"/>
    <m/>
    <n v="3"/>
    <n v="25"/>
    <n v="16"/>
    <n v="43"/>
    <n v="0"/>
    <n v="0"/>
    <n v="42596.72"/>
    <n v="0"/>
    <n v="0"/>
    <n v="0"/>
    <n v="0"/>
  </r>
  <r>
    <d v="2024-01-01T00:00:00"/>
    <n v="1261606"/>
    <s v="Oak Park School"/>
    <x v="0"/>
    <x v="1"/>
    <s v="2402 FIREWHEEL PKWY"/>
    <s v="Garland, TX"/>
    <x v="19"/>
    <x v="0"/>
    <n v="36648.89"/>
    <n v="48488.15"/>
    <m/>
    <n v="9"/>
    <n v="26"/>
    <n v="34"/>
    <n v="69"/>
    <n v="0"/>
    <n v="0"/>
    <n v="48488.15"/>
    <n v="0"/>
    <n v="0"/>
    <n v="0"/>
    <n v="0"/>
  </r>
  <r>
    <d v="2024-01-01T00:00:00"/>
    <n v="1264966"/>
    <s v="Metro Christian Academy"/>
    <x v="0"/>
    <x v="1"/>
    <s v="935 S CLARK RD"/>
    <s v="CEDAR HILL, TX"/>
    <x v="79"/>
    <x v="0"/>
    <n v="8892.44"/>
    <n v="11777.06"/>
    <m/>
    <n v="4"/>
    <n v="5"/>
    <n v="5"/>
    <n v="14"/>
    <n v="0"/>
    <n v="0"/>
    <n v="11777.06"/>
    <n v="0"/>
    <n v="0"/>
    <n v="0"/>
    <n v="0"/>
  </r>
  <r>
    <d v="2024-01-01T00:00:00"/>
    <n v="1279006"/>
    <s v="Coppell Early Care and Education"/>
    <x v="0"/>
    <x v="0"/>
    <s v="103 Samuel BLVD"/>
    <s v="COPPELL, TX"/>
    <x v="30"/>
    <x v="0"/>
    <n v="28316.62"/>
    <n v="35529.129999999997"/>
    <n v="7"/>
    <n v="9"/>
    <n v="15"/>
    <n v="3"/>
    <n v="33"/>
    <n v="0"/>
    <n v="0"/>
    <n v="35529.129999999997"/>
    <n v="0"/>
    <n v="0"/>
    <n v="0"/>
    <n v="0"/>
  </r>
  <r>
    <d v="2024-01-01T00:00:00"/>
    <n v="1290646"/>
    <s v="Quest for Success Childrens Center"/>
    <x v="2"/>
    <x v="1"/>
    <s v="4520 SAINT FRANCIS AVE"/>
    <s v="Dallas, TX"/>
    <x v="48"/>
    <x v="0"/>
    <n v="7097.13"/>
    <n v="9334.7199999999993"/>
    <n v="3"/>
    <n v="5"/>
    <n v="6"/>
    <n v="5"/>
    <n v="19"/>
    <n v="0"/>
    <n v="17.14"/>
    <n v="9351.8599999999988"/>
    <n v="1"/>
    <n v="0"/>
    <n v="1"/>
    <n v="2"/>
  </r>
  <r>
    <d v="2024-01-01T00:00:00"/>
    <n v="1307727"/>
    <s v="Sleepers to Sneakers Day Care"/>
    <x v="0"/>
    <x v="0"/>
    <s v="11707 Seagoville RD"/>
    <s v="Balch Springs, TX"/>
    <x v="56"/>
    <x v="0"/>
    <n v="18870.490000000002"/>
    <n v="23233.07"/>
    <m/>
    <n v="6"/>
    <n v="21"/>
    <n v="23"/>
    <n v="49"/>
    <n v="0"/>
    <n v="0"/>
    <n v="23233.07"/>
    <n v="0"/>
    <n v="0"/>
    <n v="1"/>
    <n v="1"/>
  </r>
  <r>
    <d v="2024-01-01T00:00:00"/>
    <n v="1331926"/>
    <s v="St Anthony Community Center"/>
    <x v="0"/>
    <x v="1"/>
    <s v="3732 Myrtle ST"/>
    <s v="Dallas, TX"/>
    <x v="1"/>
    <x v="0"/>
    <n v="4435.04"/>
    <n v="5855.36"/>
    <m/>
    <m/>
    <m/>
    <n v="9"/>
    <n v="9"/>
    <n v="0"/>
    <n v="0"/>
    <n v="5855.36"/>
    <n v="0"/>
    <n v="0"/>
    <n v="1"/>
    <n v="1"/>
  </r>
  <r>
    <d v="2024-01-01T00:00:00"/>
    <n v="1344786"/>
    <s v="Kids R Kids 10 Texas"/>
    <x v="0"/>
    <x v="0"/>
    <s v="2990 Regent BLVD"/>
    <s v="Irving, TX"/>
    <x v="35"/>
    <x v="0"/>
    <n v="36427.35"/>
    <n v="48806.400000000001"/>
    <n v="1"/>
    <n v="7"/>
    <n v="21"/>
    <n v="21"/>
    <n v="49"/>
    <n v="0"/>
    <n v="0"/>
    <n v="48806.400000000001"/>
    <n v="0"/>
    <n v="0"/>
    <n v="0"/>
    <n v="0"/>
  </r>
  <r>
    <d v="2024-01-01T00:00:00"/>
    <n v="1352946"/>
    <s v="Genesis Foundation Child Care Learning Center"/>
    <x v="0"/>
    <x v="0"/>
    <s v="801 W KIEST BLVD"/>
    <s v="Dallas, TX"/>
    <x v="9"/>
    <x v="0"/>
    <n v="28336.77"/>
    <n v="36303.4"/>
    <n v="1"/>
    <n v="7"/>
    <n v="11"/>
    <n v="24"/>
    <n v="41"/>
    <n v="1"/>
    <n v="0"/>
    <n v="36303.4"/>
    <n v="0"/>
    <n v="1"/>
    <n v="0"/>
    <n v="1"/>
  </r>
  <r>
    <d v="2024-01-01T00:00:00"/>
    <n v="1357986"/>
    <s v="Childcare Network 196"/>
    <x v="0"/>
    <x v="0"/>
    <s v="3574 S CARRIER PKWY"/>
    <s v="GRAND PRAIRIE, TX"/>
    <x v="44"/>
    <x v="0"/>
    <n v="47276.75"/>
    <n v="56883.54"/>
    <n v="5"/>
    <n v="13"/>
    <n v="21"/>
    <n v="27"/>
    <n v="64"/>
    <n v="1"/>
    <n v="0"/>
    <n v="56883.54"/>
    <n v="1"/>
    <n v="0"/>
    <n v="0"/>
    <n v="1"/>
  </r>
  <r>
    <d v="2024-01-01T00:00:00"/>
    <n v="1358186"/>
    <s v="Childcare Network 198"/>
    <x v="0"/>
    <x v="0"/>
    <s v="195 N CLARK RD"/>
    <s v="CEDAR HILL, TX"/>
    <x v="79"/>
    <x v="0"/>
    <n v="75681.13"/>
    <n v="98819.74"/>
    <n v="9"/>
    <n v="25"/>
    <n v="39"/>
    <n v="23"/>
    <n v="92"/>
    <n v="0"/>
    <n v="0"/>
    <n v="98819.74"/>
    <n v="0"/>
    <n v="0"/>
    <n v="0"/>
    <n v="0"/>
  </r>
  <r>
    <d v="2024-01-01T00:00:00"/>
    <n v="1358766"/>
    <s v="Childcare Network 197"/>
    <x v="0"/>
    <x v="0"/>
    <s v="717 W STEPHENS ST"/>
    <s v="ARLINGTON, TX"/>
    <x v="32"/>
    <x v="2"/>
    <n v="1066.05"/>
    <n v="1426.23"/>
    <m/>
    <n v="1"/>
    <m/>
    <m/>
    <n v="1"/>
    <n v="0"/>
    <n v="0"/>
    <n v="1426.23"/>
    <n v="0"/>
    <n v="0"/>
    <n v="0"/>
    <n v="0"/>
  </r>
  <r>
    <d v="2024-01-01T00:00:00"/>
    <n v="1366186"/>
    <s v="Aprils Little Lambs License Child Care Home"/>
    <x v="2"/>
    <x v="0"/>
    <s v="852 Willow Wood DR"/>
    <s v="CEDAR HILL, TX"/>
    <x v="79"/>
    <x v="0"/>
    <n v="887"/>
    <n v="1090.6199999999999"/>
    <n v="1"/>
    <n v="1"/>
    <m/>
    <m/>
    <n v="2"/>
    <n v="0"/>
    <n v="0"/>
    <n v="1090.6199999999999"/>
    <n v="0"/>
    <n v="0"/>
    <n v="0"/>
    <n v="0"/>
  </r>
  <r>
    <d v="2024-01-01T00:00:00"/>
    <n v="1368826"/>
    <s v="Top of the World Preschool"/>
    <x v="0"/>
    <x v="2"/>
    <s v="451 S LAKE FOREST DR"/>
    <s v="MCKINNEY, TX"/>
    <x v="91"/>
    <x v="1"/>
    <n v="2858.02"/>
    <n v="3620.24"/>
    <m/>
    <n v="1"/>
    <m/>
    <n v="3"/>
    <n v="4"/>
    <n v="0"/>
    <n v="0"/>
    <n v="3620.24"/>
    <n v="0"/>
    <n v="0"/>
    <n v="0"/>
    <n v="0"/>
  </r>
  <r>
    <d v="2024-01-01T00:00:00"/>
    <n v="1382446"/>
    <s v="Pecan Ranch Early Learning Center"/>
    <x v="0"/>
    <x v="2"/>
    <s v="815 E OATES RD"/>
    <s v="Garland, TX"/>
    <x v="27"/>
    <x v="0"/>
    <n v="44721.64"/>
    <n v="55906.7"/>
    <n v="6"/>
    <n v="20"/>
    <n v="23"/>
    <n v="24"/>
    <n v="72"/>
    <n v="0"/>
    <n v="0"/>
    <n v="55906.7"/>
    <n v="0"/>
    <n v="0"/>
    <n v="0"/>
    <n v="0"/>
  </r>
  <r>
    <d v="2024-01-01T00:00:00"/>
    <n v="1386946"/>
    <s v="My Little Rascals New Start CDC"/>
    <x v="0"/>
    <x v="1"/>
    <s v="2907 N HAMPTON RD"/>
    <s v="Dallas, TX"/>
    <x v="69"/>
    <x v="0"/>
    <n v="25829.57"/>
    <n v="34711.21"/>
    <n v="6"/>
    <n v="14"/>
    <n v="17"/>
    <n v="29"/>
    <n v="63"/>
    <n v="1"/>
    <n v="0"/>
    <n v="34711.21"/>
    <n v="0"/>
    <n v="1"/>
    <n v="1"/>
    <n v="2"/>
  </r>
  <r>
    <d v="2024-01-01T00:00:00"/>
    <n v="1392027"/>
    <s v="Lil Wiggys Christian Development Center"/>
    <x v="0"/>
    <x v="3"/>
    <s v="4333 GANNON LN STE 110"/>
    <s v="Dallas, TX"/>
    <x v="55"/>
    <x v="0"/>
    <n v="21570.92"/>
    <n v="23521.02"/>
    <m/>
    <n v="4"/>
    <n v="10"/>
    <n v="16"/>
    <n v="29"/>
    <n v="0"/>
    <n v="0"/>
    <n v="23521.02"/>
    <n v="0"/>
    <n v="1"/>
    <n v="1"/>
    <n v="2"/>
  </r>
  <r>
    <d v="2024-01-01T00:00:00"/>
    <n v="1392490"/>
    <s v="Handprints Academy"/>
    <x v="0"/>
    <x v="2"/>
    <s v="702 S HAMPTON RD"/>
    <s v="Dallas, TX"/>
    <x v="0"/>
    <x v="0"/>
    <n v="14865.81"/>
    <n v="19511.16"/>
    <n v="4"/>
    <n v="6"/>
    <n v="17"/>
    <n v="13"/>
    <n v="40"/>
    <n v="1"/>
    <n v="34.28"/>
    <n v="19545.439999999999"/>
    <n v="0"/>
    <n v="0"/>
    <n v="0"/>
    <n v="0"/>
  </r>
  <r>
    <d v="2024-01-01T00:00:00"/>
    <n v="1404488"/>
    <s v="Zion Kidz Academy / Learning Center"/>
    <x v="0"/>
    <x v="1"/>
    <s v="1004 N JEFFERSON ST"/>
    <s v="LANCASTER, TX"/>
    <x v="82"/>
    <x v="0"/>
    <n v="21319.98"/>
    <n v="24126.68"/>
    <n v="2"/>
    <n v="6"/>
    <n v="12"/>
    <n v="10"/>
    <n v="29"/>
    <n v="0"/>
    <n v="0"/>
    <n v="24126.68"/>
    <n v="0"/>
    <n v="0"/>
    <n v="0"/>
    <n v="0"/>
  </r>
  <r>
    <d v="2024-01-01T00:00:00"/>
    <n v="1406746"/>
    <s v="Christys Angels"/>
    <x v="2"/>
    <x v="2"/>
    <s v="11426 WYATT ST"/>
    <s v="Dallas, TX"/>
    <x v="92"/>
    <x v="0"/>
    <n v="1711.92"/>
    <n v="2741.45"/>
    <m/>
    <n v="2"/>
    <n v="2"/>
    <n v="1"/>
    <n v="5"/>
    <n v="0"/>
    <n v="0"/>
    <n v="2741.45"/>
    <n v="0"/>
    <n v="0"/>
    <n v="0"/>
    <n v="0"/>
  </r>
  <r>
    <d v="2024-01-01T00:00:00"/>
    <n v="1412287"/>
    <s v="Park South YMCA"/>
    <x v="0"/>
    <x v="1"/>
    <s v="3901 LATIMER ST"/>
    <s v="Dallas, TX"/>
    <x v="1"/>
    <x v="0"/>
    <n v="2211.77"/>
    <n v="2334.73"/>
    <m/>
    <n v="2"/>
    <n v="3"/>
    <m/>
    <n v="5"/>
    <n v="2"/>
    <n v="0"/>
    <n v="2334.73"/>
    <n v="0"/>
    <n v="0"/>
    <n v="1"/>
    <n v="1"/>
  </r>
  <r>
    <d v="2024-01-01T00:00:00"/>
    <n v="1421886"/>
    <s v="Bryans House"/>
    <x v="0"/>
    <x v="0"/>
    <s v="3610 Pipestone RD"/>
    <s v="Dallas, TX"/>
    <x v="69"/>
    <x v="0"/>
    <n v="7351.91"/>
    <n v="9663.39"/>
    <n v="2"/>
    <n v="3"/>
    <n v="5"/>
    <m/>
    <n v="9"/>
    <n v="0"/>
    <n v="0"/>
    <n v="9663.39"/>
    <n v="0"/>
    <n v="0"/>
    <n v="0"/>
    <n v="0"/>
  </r>
  <r>
    <d v="2024-01-01T00:00:00"/>
    <n v="1424909"/>
    <s v="Richardson ISD - Mark Twain Elementary"/>
    <x v="0"/>
    <x v="1"/>
    <s v="1200 Larkspur DR"/>
    <s v="RICHARDSON, TX"/>
    <x v="20"/>
    <x v="0"/>
    <n v="589.85"/>
    <n v="542.75"/>
    <m/>
    <m/>
    <m/>
    <n v="3"/>
    <n v="3"/>
    <n v="0"/>
    <n v="0"/>
    <n v="542.75"/>
    <n v="1"/>
    <n v="0"/>
    <n v="1"/>
    <n v="2"/>
  </r>
  <r>
    <d v="2024-01-01T00:00:00"/>
    <n v="1427246"/>
    <s v="Brighter Day Academy LLC"/>
    <x v="0"/>
    <x v="1"/>
    <s v="10453 N CENTRAL EXPY"/>
    <s v="Dallas, TX"/>
    <x v="93"/>
    <x v="0"/>
    <n v="10830.24"/>
    <n v="13563.36"/>
    <n v="5"/>
    <n v="4"/>
    <n v="9"/>
    <n v="10"/>
    <n v="28"/>
    <n v="0"/>
    <n v="0"/>
    <n v="13563.36"/>
    <n v="0"/>
    <n v="0"/>
    <n v="0"/>
    <n v="0"/>
  </r>
  <r>
    <d v="2024-01-01T00:00:00"/>
    <n v="1434646"/>
    <s v="Legacy Kids Academy"/>
    <x v="0"/>
    <x v="0"/>
    <s v="2201 Eastglen BLVD"/>
    <s v="Mesquite, TX"/>
    <x v="25"/>
    <x v="0"/>
    <n v="49452.33"/>
    <n v="66047.34"/>
    <n v="5"/>
    <n v="14"/>
    <n v="33"/>
    <n v="46"/>
    <n v="94"/>
    <n v="1"/>
    <n v="0"/>
    <n v="66047.34"/>
    <n v="0"/>
    <n v="0"/>
    <n v="0"/>
    <n v="0"/>
  </r>
  <r>
    <d v="2024-01-01T00:00:00"/>
    <n v="1437446"/>
    <s v="Richardson ISD PACE - Spring Valley Elementary"/>
    <x v="0"/>
    <x v="1"/>
    <s v="13535 Spring Grove AVE"/>
    <s v="Dallas, TX"/>
    <x v="46"/>
    <x v="0"/>
    <n v="272.42"/>
    <n v="251.92"/>
    <m/>
    <m/>
    <m/>
    <n v="1"/>
    <n v="1"/>
    <n v="0"/>
    <n v="0"/>
    <n v="251.92"/>
    <n v="0"/>
    <n v="0"/>
    <n v="0"/>
    <n v="0"/>
  </r>
  <r>
    <d v="2024-01-01T00:00:00"/>
    <n v="1438386"/>
    <s v="Richardson ISD Northwood Hills Elementary"/>
    <x v="0"/>
    <x v="1"/>
    <s v="14532 Meandering WAY"/>
    <s v="Dallas, TX"/>
    <x v="47"/>
    <x v="0"/>
    <n v="1038.26"/>
    <n v="1057.76"/>
    <m/>
    <m/>
    <n v="2"/>
    <n v="1"/>
    <n v="3"/>
    <n v="0"/>
    <n v="0"/>
    <n v="1057.76"/>
    <n v="0"/>
    <n v="0"/>
    <n v="0"/>
    <n v="0"/>
  </r>
  <r>
    <d v="2024-01-01T00:00:00"/>
    <n v="1440726"/>
    <s v="Richardson ISD- Richardson Terrace Elementary"/>
    <x v="0"/>
    <x v="1"/>
    <s v="300 N DOROTHY DR"/>
    <s v="RICHARDSON, TX"/>
    <x v="20"/>
    <x v="0"/>
    <n v="1014.45"/>
    <n v="948.4"/>
    <m/>
    <m/>
    <m/>
    <n v="5"/>
    <n v="5"/>
    <n v="0"/>
    <n v="0"/>
    <n v="948.4"/>
    <n v="0"/>
    <n v="0"/>
    <n v="0"/>
    <n v="0"/>
  </r>
  <r>
    <d v="2024-01-01T00:00:00"/>
    <n v="1440766"/>
    <s v="Richardson ISD O. Henry Elementary"/>
    <x v="0"/>
    <x v="1"/>
    <s v="4100 Tynes DR"/>
    <s v="Garland, TX"/>
    <x v="85"/>
    <x v="0"/>
    <n v="309.89"/>
    <n v="326.2"/>
    <m/>
    <m/>
    <m/>
    <n v="1"/>
    <n v="1"/>
    <n v="0"/>
    <n v="0"/>
    <n v="326.2"/>
    <n v="0"/>
    <n v="0"/>
    <n v="1"/>
    <n v="1"/>
  </r>
  <r>
    <d v="2024-01-01T00:00:00"/>
    <n v="1443707"/>
    <s v="Stonebrook Learning Center"/>
    <x v="0"/>
    <x v="1"/>
    <s v="3200 S FM 548"/>
    <s v="ROYSE CITY, TX"/>
    <x v="94"/>
    <x v="4"/>
    <n v="3544.08"/>
    <n v="4489.33"/>
    <n v="1"/>
    <m/>
    <n v="3"/>
    <n v="1"/>
    <n v="5"/>
    <n v="0"/>
    <n v="0"/>
    <n v="4489.33"/>
    <n v="0"/>
    <n v="0"/>
    <n v="0"/>
    <n v="0"/>
  </r>
  <r>
    <d v="2024-01-01T00:00:00"/>
    <n v="1445766"/>
    <s v="StoryTime Overnight Child Care Services LLC"/>
    <x v="2"/>
    <x v="0"/>
    <s v="1715 Madison DR"/>
    <s v="CEDAR HILL, TX"/>
    <x v="79"/>
    <x v="0"/>
    <n v="2896.87"/>
    <n v="3892.13"/>
    <m/>
    <n v="2"/>
    <n v="1"/>
    <n v="1"/>
    <n v="4"/>
    <n v="0"/>
    <n v="0"/>
    <n v="3892.13"/>
    <n v="0"/>
    <n v="0"/>
    <n v="0"/>
    <n v="0"/>
  </r>
  <r>
    <d v="2024-01-01T00:00:00"/>
    <n v="1456666"/>
    <s v="Lil Images of Blessings Christian Learning Center"/>
    <x v="0"/>
    <x v="1"/>
    <s v="1178 Corporate DR W"/>
    <s v="ARLINGTON, TX"/>
    <x v="95"/>
    <x v="2"/>
    <n v="1455.21"/>
    <n v="1560.66"/>
    <m/>
    <m/>
    <m/>
    <n v="3"/>
    <n v="3"/>
    <n v="0"/>
    <n v="0"/>
    <n v="1560.66"/>
    <n v="0"/>
    <n v="0"/>
    <n v="0"/>
    <n v="0"/>
  </r>
  <r>
    <d v="2024-01-01T00:00:00"/>
    <n v="1459586"/>
    <s v="Richardson ISD - Lake Highlands Elementary"/>
    <x v="0"/>
    <x v="1"/>
    <s v="9501 Ferndale RD"/>
    <s v="Dallas, TX"/>
    <x v="96"/>
    <x v="0"/>
    <n v="507.78"/>
    <n v="499.36"/>
    <m/>
    <m/>
    <m/>
    <n v="2"/>
    <n v="2"/>
    <n v="0"/>
    <n v="0"/>
    <n v="499.36"/>
    <n v="0"/>
    <n v="0"/>
    <n v="0"/>
    <n v="0"/>
  </r>
  <r>
    <d v="2024-01-01T00:00:00"/>
    <n v="1459606"/>
    <s v="Richardson ISD Dartmouth Elementary"/>
    <x v="0"/>
    <x v="1"/>
    <s v="417 Dartmouth LN"/>
    <s v="RICHARDSON, TX"/>
    <x v="20"/>
    <x v="0"/>
    <n v="727.49"/>
    <n v="883"/>
    <m/>
    <m/>
    <n v="1"/>
    <n v="2"/>
    <n v="3"/>
    <n v="0"/>
    <n v="0"/>
    <n v="883"/>
    <n v="0"/>
    <n v="0"/>
    <n v="1"/>
    <n v="1"/>
  </r>
  <r>
    <d v="2024-01-01T00:00:00"/>
    <n v="1485586"/>
    <s v="First United Methodist Church Academy Kids"/>
    <x v="0"/>
    <x v="1"/>
    <s v="300 N GALLOWAY AVE"/>
    <s v="Mesquite, TX"/>
    <x v="38"/>
    <x v="0"/>
    <n v="10160"/>
    <n v="13273.74"/>
    <n v="6"/>
    <n v="4"/>
    <n v="6"/>
    <n v="5"/>
    <n v="19"/>
    <n v="0"/>
    <n v="0"/>
    <n v="13273.74"/>
    <n v="0"/>
    <n v="0"/>
    <n v="0"/>
    <n v="0"/>
  </r>
  <r>
    <d v="2024-01-01T00:00:00"/>
    <n v="1492746"/>
    <s v="YMCA Hampton Preparatory"/>
    <x v="0"/>
    <x v="1"/>
    <s v="8915 S HAMPTON RD"/>
    <s v="Dallas, TX"/>
    <x v="40"/>
    <x v="0"/>
    <n v="475.86"/>
    <n v="634.48"/>
    <m/>
    <m/>
    <n v="1"/>
    <n v="1"/>
    <n v="2"/>
    <n v="0"/>
    <n v="0"/>
    <n v="634.48"/>
    <n v="0"/>
    <n v="0"/>
    <n v="1"/>
    <n v="1"/>
  </r>
  <r>
    <d v="2024-01-01T00:00:00"/>
    <n v="1496072"/>
    <s v="Metropolitan Christian Academy No 3"/>
    <x v="0"/>
    <x v="1"/>
    <s v="401 Royal Valley RD"/>
    <s v="GRAND PRAIRIE, TX"/>
    <x v="44"/>
    <x v="0"/>
    <n v="4373.28"/>
    <n v="5649.11"/>
    <n v="2"/>
    <n v="2"/>
    <n v="2"/>
    <n v="2"/>
    <n v="7"/>
    <n v="0"/>
    <n v="0"/>
    <n v="5649.11"/>
    <n v="0"/>
    <n v="0"/>
    <n v="0"/>
    <n v="0"/>
  </r>
  <r>
    <d v="2024-01-01T00:00:00"/>
    <n v="1496091"/>
    <s v="Small Miracles Academy-Richardson Campus"/>
    <x v="0"/>
    <x v="1"/>
    <s v="1015 NEWBERRY DR"/>
    <s v="RICHARDSON, TX"/>
    <x v="21"/>
    <x v="0"/>
    <n v="6339.99"/>
    <n v="8160.29"/>
    <m/>
    <n v="4"/>
    <n v="3"/>
    <n v="4"/>
    <n v="11"/>
    <n v="0"/>
    <n v="0"/>
    <n v="8160.29"/>
    <n v="0"/>
    <n v="1"/>
    <n v="0"/>
    <n v="1"/>
  </r>
  <r>
    <d v="2024-01-01T00:00:00"/>
    <n v="1496279"/>
    <s v="The Clifton School"/>
    <x v="0"/>
    <x v="1"/>
    <s v="2206 HEADS LN"/>
    <s v="CARROLLTON, TX"/>
    <x v="65"/>
    <x v="0"/>
    <n v="6217.6"/>
    <n v="8589.83"/>
    <n v="1"/>
    <n v="6"/>
    <n v="2"/>
    <m/>
    <n v="9"/>
    <n v="1"/>
    <n v="0"/>
    <n v="8589.83"/>
    <n v="0"/>
    <n v="0"/>
    <n v="0"/>
    <n v="0"/>
  </r>
  <r>
    <d v="2024-01-01T00:00:00"/>
    <n v="1497158"/>
    <s v="Kidz Kollege"/>
    <x v="0"/>
    <x v="2"/>
    <s v="7307 Churchill Green DR"/>
    <s v="Dallas, TX"/>
    <x v="61"/>
    <x v="0"/>
    <n v="27852.17"/>
    <n v="38121.839999999997"/>
    <n v="6"/>
    <n v="9"/>
    <n v="7"/>
    <n v="14"/>
    <n v="35"/>
    <n v="0"/>
    <n v="0"/>
    <n v="38121.839999999997"/>
    <n v="0"/>
    <n v="1"/>
    <n v="0"/>
    <n v="1"/>
  </r>
  <r>
    <d v="2024-01-01T00:00:00"/>
    <n v="1497415"/>
    <s v="Richardson ISD - Aikin Elementary"/>
    <x v="0"/>
    <x v="1"/>
    <s v="12300 Pleasant Valley DR"/>
    <s v="Dallas, TX"/>
    <x v="2"/>
    <x v="0"/>
    <n v="286.08"/>
    <n v="283.45999999999998"/>
    <m/>
    <m/>
    <n v="1"/>
    <n v="3"/>
    <n v="4"/>
    <n v="0"/>
    <n v="0"/>
    <n v="283.45999999999998"/>
    <n v="0"/>
    <n v="0"/>
    <n v="1"/>
    <n v="1"/>
  </r>
  <r>
    <d v="2024-01-01T00:00:00"/>
    <n v="1499145"/>
    <s v="Destined for Greatness Christian Academy"/>
    <x v="0"/>
    <x v="1"/>
    <s v="824 S CARRIER PKWY"/>
    <s v="GRAND PRAIRIE, TX"/>
    <x v="90"/>
    <x v="0"/>
    <n v="18013.599999999999"/>
    <n v="20798.61"/>
    <n v="2"/>
    <n v="4"/>
    <n v="17"/>
    <m/>
    <n v="23"/>
    <n v="0"/>
    <n v="0"/>
    <n v="20798.61"/>
    <n v="0"/>
    <n v="0"/>
    <n v="0"/>
    <n v="0"/>
  </r>
  <r>
    <d v="2024-01-01T00:00:00"/>
    <n v="1500315"/>
    <s v="Noahs Ark Learning Center Inc"/>
    <x v="0"/>
    <x v="2"/>
    <s v="4030 Pioneer RD"/>
    <s v="Balch Springs, TX"/>
    <x v="56"/>
    <x v="0"/>
    <n v="7244.11"/>
    <n v="9454.36"/>
    <m/>
    <n v="2"/>
    <n v="11"/>
    <n v="4"/>
    <n v="17"/>
    <n v="0"/>
    <n v="0"/>
    <n v="9454.36"/>
    <n v="0"/>
    <n v="0"/>
    <n v="1"/>
    <n v="1"/>
  </r>
  <r>
    <d v="2024-01-01T00:00:00"/>
    <n v="1503643"/>
    <s v="Jacqueline Green"/>
    <x v="1"/>
    <x v="1"/>
    <s v="1102 HADRIAN CT"/>
    <s v="Irving, TX"/>
    <x v="15"/>
    <x v="0"/>
    <n v="918.97"/>
    <n v="1339.54"/>
    <m/>
    <m/>
    <n v="2"/>
    <n v="1"/>
    <n v="3"/>
    <n v="0"/>
    <n v="0"/>
    <n v="1339.54"/>
    <n v="0"/>
    <n v="0"/>
    <n v="0"/>
    <n v="0"/>
  </r>
  <r>
    <d v="2024-01-01T00:00:00"/>
    <n v="1504860"/>
    <s v="Myshundre Davis"/>
    <x v="1"/>
    <x v="0"/>
    <s v="1324 Thorne ST"/>
    <s v="Dallas, TX"/>
    <x v="36"/>
    <x v="0"/>
    <n v="4726.0200000000004"/>
    <n v="6474.19"/>
    <n v="1"/>
    <n v="2"/>
    <n v="1"/>
    <n v="3"/>
    <n v="7"/>
    <n v="0"/>
    <n v="312.14"/>
    <n v="6786.33"/>
    <n v="0"/>
    <n v="0"/>
    <n v="0"/>
    <n v="0"/>
  </r>
  <r>
    <d v="2024-01-01T00:00:00"/>
    <n v="1505317"/>
    <s v="Teressia Whitehead-Blair"/>
    <x v="1"/>
    <x v="2"/>
    <s v="4661 Bridle Wood DR"/>
    <s v="Dallas, TX"/>
    <x v="45"/>
    <x v="0"/>
    <n v="2049.83"/>
    <n v="2670.71"/>
    <m/>
    <m/>
    <n v="1"/>
    <n v="2"/>
    <n v="3"/>
    <n v="0"/>
    <n v="312.14"/>
    <n v="2982.85"/>
    <n v="0"/>
    <n v="1"/>
    <n v="0"/>
    <n v="1"/>
  </r>
  <r>
    <d v="2024-01-01T00:00:00"/>
    <n v="1506433"/>
    <s v="Willie White"/>
    <x v="1"/>
    <x v="0"/>
    <s v="2229 Narboe ST"/>
    <s v="Dallas, TX"/>
    <x v="6"/>
    <x v="0"/>
    <n v="1310.48"/>
    <n v="2003.91"/>
    <n v="1"/>
    <n v="1"/>
    <m/>
    <m/>
    <n v="2"/>
    <n v="0"/>
    <n v="0"/>
    <n v="2003.91"/>
    <n v="0"/>
    <n v="0"/>
    <n v="0"/>
    <n v="0"/>
  </r>
  <r>
    <d v="2024-01-01T00:00:00"/>
    <n v="1507782"/>
    <s v="YMCA Haley Elementary"/>
    <x v="0"/>
    <x v="1"/>
    <s v="3601 Cheyenne ST"/>
    <s v="Irving, TX"/>
    <x v="15"/>
    <x v="0"/>
    <n v="208.42"/>
    <n v="306.5"/>
    <m/>
    <m/>
    <m/>
    <n v="2"/>
    <n v="2"/>
    <n v="0"/>
    <n v="0"/>
    <n v="306.5"/>
    <n v="0"/>
    <n v="0"/>
    <n v="0"/>
    <n v="0"/>
  </r>
  <r>
    <d v="2024-01-01T00:00:00"/>
    <n v="1509507"/>
    <s v="Childcare Network 170"/>
    <x v="0"/>
    <x v="0"/>
    <s v="2020 S MacArthur BLVD"/>
    <s v="Irving, TX"/>
    <x v="62"/>
    <x v="0"/>
    <n v="34088.589999999997"/>
    <n v="41483.199999999997"/>
    <n v="6"/>
    <n v="12"/>
    <n v="14"/>
    <n v="16"/>
    <n v="46"/>
    <n v="4"/>
    <n v="0"/>
    <n v="41483.199999999997"/>
    <n v="0"/>
    <n v="0"/>
    <n v="0"/>
    <n v="0"/>
  </r>
  <r>
    <d v="2024-01-01T00:00:00"/>
    <n v="1511645"/>
    <s v="Richardson ISD Northlake Elementary"/>
    <x v="0"/>
    <x v="1"/>
    <s v="10059 Ravensway DR"/>
    <s v="Dallas, TX"/>
    <x v="96"/>
    <x v="0"/>
    <n v="23.89"/>
    <n v="-16.149999999999999"/>
    <m/>
    <m/>
    <m/>
    <n v="1"/>
    <n v="1"/>
    <n v="0"/>
    <n v="0"/>
    <n v="-16.149999999999999"/>
    <n v="0"/>
    <n v="0"/>
    <n v="0"/>
    <n v="0"/>
  </r>
  <r>
    <d v="2024-01-01T00:00:00"/>
    <n v="1511685"/>
    <s v="Richardson ISD MST Magnet School"/>
    <x v="0"/>
    <x v="1"/>
    <s v="450 Abrams RD"/>
    <s v="RICHARDSON, TX"/>
    <x v="20"/>
    <x v="0"/>
    <n v="788.67"/>
    <n v="785.93"/>
    <m/>
    <m/>
    <m/>
    <n v="3"/>
    <n v="3"/>
    <n v="0"/>
    <n v="0"/>
    <n v="785.93"/>
    <n v="0"/>
    <n v="0"/>
    <n v="0"/>
    <n v="0"/>
  </r>
  <r>
    <d v="2024-01-01T00:00:00"/>
    <n v="1511741"/>
    <s v="Richardson ISD-Forest Ridge Elementary"/>
    <x v="0"/>
    <x v="1"/>
    <s v="10330 Bunchberry DR"/>
    <s v="Dallas, TX"/>
    <x v="2"/>
    <x v="0"/>
    <n v="929.67"/>
    <n v="978.6"/>
    <m/>
    <m/>
    <m/>
    <n v="3"/>
    <n v="3"/>
    <n v="0"/>
    <n v="0"/>
    <n v="978.6"/>
    <n v="0"/>
    <n v="0"/>
    <n v="0"/>
    <n v="0"/>
  </r>
  <r>
    <d v="2024-01-01T00:00:00"/>
    <n v="1512874"/>
    <s v="Richardson ISD PACE- Skyview Elementary"/>
    <x v="0"/>
    <x v="1"/>
    <s v="9229 Meadowknoll DR"/>
    <s v="Dallas, TX"/>
    <x v="2"/>
    <x v="0"/>
    <n v="1189.18"/>
    <n v="1039.6500000000001"/>
    <m/>
    <m/>
    <n v="4"/>
    <n v="4"/>
    <n v="8"/>
    <n v="0"/>
    <n v="0"/>
    <n v="1039.6500000000001"/>
    <n v="0"/>
    <n v="0"/>
    <n v="0"/>
    <n v="0"/>
  </r>
  <r>
    <d v="2024-01-01T00:00:00"/>
    <n v="1512921"/>
    <s v="Richardson ISD - Northrich Elementary"/>
    <x v="0"/>
    <x v="1"/>
    <s v="1301 CUSTER RD"/>
    <s v="RICHARDSON, TX"/>
    <x v="21"/>
    <x v="0"/>
    <n v="498.67"/>
    <n v="389.65"/>
    <m/>
    <m/>
    <m/>
    <n v="3"/>
    <n v="3"/>
    <n v="0"/>
    <n v="0"/>
    <n v="389.65"/>
    <n v="0"/>
    <n v="0"/>
    <n v="0"/>
    <n v="0"/>
  </r>
  <r>
    <d v="2024-01-01T00:00:00"/>
    <n v="1512983"/>
    <s v="Richardson ISD - Stults Road Elementary"/>
    <x v="0"/>
    <x v="1"/>
    <s v="8700 Stults RD"/>
    <s v="Dallas, TX"/>
    <x v="2"/>
    <x v="0"/>
    <n v="154.37"/>
    <n v="-16.149999999999999"/>
    <m/>
    <m/>
    <m/>
    <n v="2"/>
    <n v="2"/>
    <n v="0"/>
    <n v="0"/>
    <n v="-16.149999999999999"/>
    <n v="0"/>
    <n v="0"/>
    <n v="0"/>
    <n v="0"/>
  </r>
  <r>
    <d v="2024-01-01T00:00:00"/>
    <n v="1513902"/>
    <s v="Richardson ISD PACE-Audelia Creek Elementary"/>
    <x v="0"/>
    <x v="1"/>
    <s v="12600 Audelia RD"/>
    <s v="Dallas, TX"/>
    <x v="2"/>
    <x v="0"/>
    <n v="619.78"/>
    <n v="652.4"/>
    <m/>
    <m/>
    <m/>
    <n v="2"/>
    <n v="2"/>
    <n v="0"/>
    <n v="0"/>
    <n v="652.4"/>
    <n v="0"/>
    <n v="0"/>
    <n v="0"/>
    <n v="0"/>
  </r>
  <r>
    <d v="2024-01-01T00:00:00"/>
    <n v="1514057"/>
    <s v="Kims Palace Home Day Care"/>
    <x v="2"/>
    <x v="1"/>
    <s v="2471 Matland DR"/>
    <s v="Dallas, TX"/>
    <x v="55"/>
    <x v="0"/>
    <n v="1592.97"/>
    <n v="2079.0300000000002"/>
    <m/>
    <n v="3"/>
    <m/>
    <m/>
    <n v="3"/>
    <n v="0"/>
    <n v="0"/>
    <n v="2079.0300000000002"/>
    <n v="0"/>
    <n v="1"/>
    <n v="1"/>
    <n v="2"/>
  </r>
  <r>
    <d v="2024-01-01T00:00:00"/>
    <n v="1514354"/>
    <s v="Flower Mound Early Care and Education"/>
    <x v="0"/>
    <x v="0"/>
    <s v="1905 Justin RD"/>
    <s v="FLOWER MOUND, TX"/>
    <x v="41"/>
    <x v="3"/>
    <n v="1863.78"/>
    <n v="2521.27"/>
    <m/>
    <n v="1"/>
    <n v="1"/>
    <m/>
    <n v="2"/>
    <n v="0"/>
    <n v="0"/>
    <n v="2521.27"/>
    <n v="0"/>
    <n v="0"/>
    <n v="0"/>
    <n v="0"/>
  </r>
  <r>
    <d v="2024-01-01T00:00:00"/>
    <n v="1517285"/>
    <s v="Texas Lighthouse Christian Academy"/>
    <x v="0"/>
    <x v="2"/>
    <s v="410 NE 27TH ST"/>
    <s v="GRAND PRAIRIE, TX"/>
    <x v="3"/>
    <x v="0"/>
    <n v="7615.25"/>
    <n v="9864.85"/>
    <m/>
    <m/>
    <n v="6"/>
    <n v="5"/>
    <n v="11"/>
    <n v="0"/>
    <n v="0"/>
    <n v="9864.85"/>
    <n v="0"/>
    <n v="1"/>
    <n v="0"/>
    <n v="1"/>
  </r>
  <r>
    <d v="2024-01-01T00:00:00"/>
    <n v="1517812"/>
    <s v="A 2 Z Learning Center"/>
    <x v="0"/>
    <x v="1"/>
    <s v="1323 S MAIN ST"/>
    <s v="DUNCANVILLE, TX"/>
    <x v="66"/>
    <x v="0"/>
    <n v="45890.04"/>
    <n v="57132.24"/>
    <n v="6"/>
    <n v="25"/>
    <n v="22"/>
    <n v="34"/>
    <n v="85"/>
    <n v="2"/>
    <n v="0"/>
    <n v="57132.24"/>
    <n v="0"/>
    <n v="0"/>
    <n v="1"/>
    <n v="1"/>
  </r>
  <r>
    <d v="2024-01-01T00:00:00"/>
    <n v="1519441"/>
    <s v="Carousel Academy"/>
    <x v="0"/>
    <x v="1"/>
    <s v="4500 S LANCASTER RD # 75"/>
    <s v="Dallas, TX"/>
    <x v="6"/>
    <x v="0"/>
    <n v="3495.7"/>
    <n v="4376.1099999999997"/>
    <n v="1"/>
    <n v="3"/>
    <n v="1"/>
    <m/>
    <n v="5"/>
    <n v="0"/>
    <n v="0"/>
    <n v="4376.1099999999997"/>
    <n v="0"/>
    <n v="1"/>
    <n v="0"/>
    <n v="1"/>
  </r>
  <r>
    <d v="2024-01-01T00:00:00"/>
    <n v="1519987"/>
    <s v="Cheryl Fulgham"/>
    <x v="2"/>
    <x v="1"/>
    <s v="2540 WELLS RD"/>
    <s v="Irving, TX"/>
    <x v="12"/>
    <x v="0"/>
    <n v="1541"/>
    <n v="1943"/>
    <m/>
    <n v="1"/>
    <n v="1"/>
    <m/>
    <n v="2"/>
    <n v="0"/>
    <n v="0"/>
    <n v="1943"/>
    <n v="0"/>
    <n v="0"/>
    <n v="0"/>
    <n v="0"/>
  </r>
  <r>
    <d v="2024-01-01T00:00:00"/>
    <n v="1520000"/>
    <s v="Oaks Trail Academy"/>
    <x v="0"/>
    <x v="1"/>
    <s v="4115 Dalrock RD"/>
    <s v="ROWLETT, TX"/>
    <x v="39"/>
    <x v="0"/>
    <n v="12761.07"/>
    <n v="16797.48"/>
    <n v="3"/>
    <n v="4"/>
    <n v="5"/>
    <n v="12"/>
    <n v="23"/>
    <n v="0"/>
    <n v="0"/>
    <n v="16797.48"/>
    <n v="0"/>
    <n v="0"/>
    <n v="0"/>
    <n v="0"/>
  </r>
  <r>
    <d v="2024-01-01T00:00:00"/>
    <n v="1522000"/>
    <s v="Shannons Lil Angels"/>
    <x v="0"/>
    <x v="1"/>
    <s v="630 W PLEASANT RUN RD STE 104"/>
    <s v="LANCASTER, TX"/>
    <x v="82"/>
    <x v="0"/>
    <n v="10647.25"/>
    <n v="13616.54"/>
    <n v="3"/>
    <n v="5"/>
    <n v="12"/>
    <n v="15"/>
    <n v="35"/>
    <n v="0"/>
    <n v="0"/>
    <n v="13616.54"/>
    <n v="0"/>
    <n v="0"/>
    <n v="0"/>
    <n v="0"/>
  </r>
  <r>
    <d v="2024-01-01T00:00:00"/>
    <n v="1522201"/>
    <s v="Kids USA Learning Center"/>
    <x v="0"/>
    <x v="2"/>
    <s v="6205 COIT RD STE 118"/>
    <s v="PLANO, TX"/>
    <x v="60"/>
    <x v="1"/>
    <n v="7645.92"/>
    <n v="10201.07"/>
    <n v="3"/>
    <n v="2"/>
    <n v="4"/>
    <m/>
    <n v="9"/>
    <n v="0"/>
    <n v="0"/>
    <n v="10201.07"/>
    <n v="0"/>
    <n v="0"/>
    <n v="0"/>
    <n v="0"/>
  </r>
  <r>
    <d v="2024-01-01T00:00:00"/>
    <n v="1522382"/>
    <s v="Good Shepherd Christian Academy"/>
    <x v="0"/>
    <x v="0"/>
    <s v="5625 Good Shepherd Way"/>
    <s v="FORT WORTH, TX"/>
    <x v="97"/>
    <x v="2"/>
    <n v="2078.4"/>
    <n v="2690.34"/>
    <n v="2"/>
    <m/>
    <m/>
    <m/>
    <n v="2"/>
    <n v="0"/>
    <n v="0"/>
    <n v="2690.34"/>
    <n v="0"/>
    <n v="0"/>
    <n v="0"/>
    <n v="0"/>
  </r>
  <r>
    <d v="2024-01-01T00:00:00"/>
    <n v="1523048"/>
    <s v="The Alphabet Academy"/>
    <x v="2"/>
    <x v="1"/>
    <s v="520 BUFFALO CREEK DR"/>
    <s v="DESOTO, TX"/>
    <x v="8"/>
    <x v="0"/>
    <n v="2458.8000000000002"/>
    <n v="3185.32"/>
    <n v="2"/>
    <n v="2"/>
    <n v="1"/>
    <n v="1"/>
    <n v="4"/>
    <n v="0"/>
    <n v="0"/>
    <n v="3185.32"/>
    <n v="0"/>
    <n v="0"/>
    <n v="1"/>
    <n v="1"/>
  </r>
  <r>
    <d v="2024-01-01T00:00:00"/>
    <n v="1526822"/>
    <s v="Davenport Montessori LLC"/>
    <x v="0"/>
    <x v="1"/>
    <s v="17501 DAVENPORT RD"/>
    <s v="Dallas, TX"/>
    <x v="98"/>
    <x v="1"/>
    <n v="970.74"/>
    <n v="1345.11"/>
    <m/>
    <n v="1"/>
    <m/>
    <m/>
    <n v="1"/>
    <n v="0"/>
    <n v="0"/>
    <n v="1345.11"/>
    <n v="0"/>
    <n v="0"/>
    <n v="0"/>
    <n v="0"/>
  </r>
  <r>
    <d v="2024-01-01T00:00:00"/>
    <n v="1528387"/>
    <s v="Discovery Village Learning Center LLC"/>
    <x v="0"/>
    <x v="0"/>
    <s v="855 N DUNCANVILLE RD"/>
    <s v="CEDAR HILL, TX"/>
    <x v="79"/>
    <x v="0"/>
    <n v="27396.720000000001"/>
    <n v="34015.14"/>
    <n v="1"/>
    <n v="9"/>
    <n v="12"/>
    <n v="12"/>
    <n v="34"/>
    <n v="0"/>
    <n v="0"/>
    <n v="34015.14"/>
    <n v="0"/>
    <n v="0"/>
    <n v="0"/>
    <n v="0"/>
  </r>
  <r>
    <d v="2024-01-01T00:00:00"/>
    <n v="1529188"/>
    <s v="Little Britches Preparatory School"/>
    <x v="0"/>
    <x v="0"/>
    <s v="406 CYPRESS ST"/>
    <s v="SEAGOVILLE, TX"/>
    <x v="99"/>
    <x v="0"/>
    <n v="3404.08"/>
    <n v="4207.2"/>
    <m/>
    <m/>
    <n v="2"/>
    <n v="3"/>
    <n v="5"/>
    <n v="0"/>
    <n v="0"/>
    <n v="4207.2"/>
    <n v="0"/>
    <n v="0"/>
    <n v="1"/>
    <n v="1"/>
  </r>
  <r>
    <d v="2024-01-01T00:00:00"/>
    <n v="1531343"/>
    <s v="For Kids Only Child Learning Center"/>
    <x v="0"/>
    <x v="0"/>
    <s v="5210 DUCK CREEK DR"/>
    <s v="Garland, TX"/>
    <x v="27"/>
    <x v="0"/>
    <n v="59177.55"/>
    <n v="74959.23"/>
    <n v="5"/>
    <n v="17"/>
    <n v="26"/>
    <n v="30"/>
    <n v="75"/>
    <n v="0"/>
    <n v="0"/>
    <n v="74959.23"/>
    <n v="0"/>
    <n v="1"/>
    <n v="0"/>
    <n v="1"/>
  </r>
  <r>
    <d v="2024-01-01T00:00:00"/>
    <n v="1532560"/>
    <s v="Annettes Day Care Center Too"/>
    <x v="0"/>
    <x v="0"/>
    <s v="3034 S BECKLEY AVE"/>
    <s v="Dallas, TX"/>
    <x v="9"/>
    <x v="0"/>
    <n v="4865.68"/>
    <n v="6383.96"/>
    <n v="1"/>
    <n v="2"/>
    <n v="2"/>
    <n v="4"/>
    <n v="9"/>
    <n v="0"/>
    <n v="0"/>
    <n v="6383.96"/>
    <n v="0"/>
    <n v="0"/>
    <n v="1"/>
    <n v="1"/>
  </r>
  <r>
    <d v="2024-01-01T00:00:00"/>
    <n v="1533149"/>
    <s v="The Gardner Preparatory School II LLC"/>
    <x v="0"/>
    <x v="1"/>
    <s v="100 N HOUSTON SCHOOL RD"/>
    <s v="LANCASTER, TX"/>
    <x v="82"/>
    <x v="0"/>
    <n v="26760.639999999999"/>
    <n v="35149.4"/>
    <m/>
    <n v="7"/>
    <n v="27"/>
    <n v="25"/>
    <n v="58"/>
    <n v="0"/>
    <n v="0"/>
    <n v="35149.4"/>
    <n v="0"/>
    <n v="1"/>
    <n v="0"/>
    <n v="1"/>
  </r>
  <r>
    <d v="2024-01-01T00:00:00"/>
    <n v="1534491"/>
    <s v="Vogel Alcove"/>
    <x v="0"/>
    <x v="0"/>
    <s v="1738 GANO ST"/>
    <s v="Dallas, TX"/>
    <x v="1"/>
    <x v="0"/>
    <n v="14087.62"/>
    <n v="16024.04"/>
    <n v="2"/>
    <n v="6"/>
    <n v="8"/>
    <n v="2"/>
    <n v="16"/>
    <n v="1"/>
    <n v="0"/>
    <n v="16024.04"/>
    <n v="0"/>
    <n v="1"/>
    <n v="0"/>
    <n v="1"/>
  </r>
  <r>
    <d v="2024-01-01T00:00:00"/>
    <n v="1536167"/>
    <s v="A Bright Beginning Private School"/>
    <x v="0"/>
    <x v="0"/>
    <s v="407 E POLK ST"/>
    <s v="RICHARDSON, TX"/>
    <x v="20"/>
    <x v="0"/>
    <n v="11312.85"/>
    <n v="14871.75"/>
    <m/>
    <n v="2"/>
    <n v="8"/>
    <n v="6"/>
    <n v="15"/>
    <n v="0"/>
    <n v="0"/>
    <n v="14871.75"/>
    <n v="0"/>
    <n v="1"/>
    <n v="0"/>
    <n v="1"/>
  </r>
  <r>
    <d v="2024-01-01T00:00:00"/>
    <n v="1536221"/>
    <s v="Wonderland Montessori Academy of Valley Ranch"/>
    <x v="0"/>
    <x v="1"/>
    <s v="2090 MARKET PLACE BLVD"/>
    <s v="Irving, TX"/>
    <x v="35"/>
    <x v="0"/>
    <n v="17128.62"/>
    <n v="21340.21"/>
    <m/>
    <n v="12"/>
    <n v="9"/>
    <m/>
    <n v="21"/>
    <n v="1"/>
    <n v="0"/>
    <n v="21340.21"/>
    <n v="1"/>
    <n v="0"/>
    <n v="1"/>
    <n v="2"/>
  </r>
  <r>
    <d v="2024-01-01T00:00:00"/>
    <n v="1537307"/>
    <s v="ToTina Davis"/>
    <x v="1"/>
    <x v="1"/>
    <s v="1024 MEDALIST DR"/>
    <s v="Dallas, TX"/>
    <x v="40"/>
    <x v="0"/>
    <n v="2107.0300000000002"/>
    <n v="2748.3"/>
    <m/>
    <m/>
    <n v="2"/>
    <n v="1"/>
    <n v="3"/>
    <n v="0"/>
    <n v="0"/>
    <n v="2748.3"/>
    <n v="0"/>
    <n v="0"/>
    <n v="0"/>
    <n v="0"/>
  </r>
  <r>
    <d v="2024-01-01T00:00:00"/>
    <n v="1537403"/>
    <s v="Nicole McFadden"/>
    <x v="2"/>
    <x v="1"/>
    <s v="1925 CHANDLER LN"/>
    <s v="ARLINGTON, TX"/>
    <x v="13"/>
    <x v="2"/>
    <n v="878.6"/>
    <n v="1146"/>
    <m/>
    <n v="1"/>
    <m/>
    <m/>
    <n v="1"/>
    <n v="0"/>
    <n v="0"/>
    <n v="1146"/>
    <n v="0"/>
    <n v="0"/>
    <n v="0"/>
    <n v="0"/>
  </r>
  <r>
    <d v="2024-01-01T00:00:00"/>
    <n v="1540443"/>
    <s v="Kids Place Learning Center"/>
    <x v="0"/>
    <x v="0"/>
    <s v="1510 N HIGHWAY 175"/>
    <s v="SEAGOVILLE, TX"/>
    <x v="99"/>
    <x v="0"/>
    <n v="18501.43"/>
    <n v="24138.95"/>
    <n v="1"/>
    <n v="7"/>
    <n v="13"/>
    <n v="18"/>
    <n v="37"/>
    <n v="0"/>
    <n v="0"/>
    <n v="24138.95"/>
    <n v="0"/>
    <n v="0"/>
    <n v="0"/>
    <n v="0"/>
  </r>
  <r>
    <d v="2024-01-01T00:00:00"/>
    <n v="1541334"/>
    <s v="Temeka Patterson"/>
    <x v="1"/>
    <x v="1"/>
    <s v="526 LAKESIDE DR"/>
    <s v="DUNCANVILLE, TX"/>
    <x v="5"/>
    <x v="0"/>
    <n v="4363.0600000000004"/>
    <n v="6173.11"/>
    <m/>
    <n v="2"/>
    <n v="2"/>
    <n v="4"/>
    <n v="7"/>
    <n v="0"/>
    <n v="0"/>
    <n v="6173.11"/>
    <n v="0"/>
    <n v="0"/>
    <n v="0"/>
    <n v="0"/>
  </r>
  <r>
    <d v="2024-01-01T00:00:00"/>
    <n v="1541390"/>
    <s v="Kids University Learning Center"/>
    <x v="0"/>
    <x v="0"/>
    <s v="4456 S MARSALIS AVE"/>
    <s v="Dallas, TX"/>
    <x v="6"/>
    <x v="0"/>
    <n v="5496.42"/>
    <n v="7229.59"/>
    <m/>
    <n v="1"/>
    <n v="2"/>
    <n v="4"/>
    <n v="7"/>
    <n v="0"/>
    <n v="0"/>
    <n v="7229.59"/>
    <n v="0"/>
    <n v="1"/>
    <n v="0"/>
    <n v="1"/>
  </r>
  <r>
    <d v="2024-01-01T00:00:00"/>
    <n v="1542489"/>
    <s v="Pats Little Pecan Ranch"/>
    <x v="0"/>
    <x v="1"/>
    <s v="909 GROSS RD STE 420"/>
    <s v="Mesquite, TX"/>
    <x v="38"/>
    <x v="0"/>
    <n v="7566.44"/>
    <n v="9798.6"/>
    <n v="2"/>
    <n v="1"/>
    <n v="5"/>
    <n v="12"/>
    <n v="19"/>
    <n v="0"/>
    <n v="0"/>
    <n v="9798.6"/>
    <n v="0"/>
    <n v="0"/>
    <n v="0"/>
    <n v="0"/>
  </r>
  <r>
    <d v="2024-01-01T00:00:00"/>
    <n v="1542531"/>
    <s v="Childrens Lighthouse of Woodbridge TX"/>
    <x v="0"/>
    <x v="1"/>
    <s v="7280 HIGHWAY 78"/>
    <s v="SACHSE, TX"/>
    <x v="83"/>
    <x v="1"/>
    <n v="14205.61"/>
    <n v="18119.419999999998"/>
    <n v="2"/>
    <n v="7"/>
    <n v="8"/>
    <n v="3"/>
    <n v="19"/>
    <n v="0"/>
    <n v="0"/>
    <n v="18119.419999999998"/>
    <n v="0"/>
    <n v="0"/>
    <n v="0"/>
    <n v="0"/>
  </r>
  <r>
    <d v="2024-01-01T00:00:00"/>
    <n v="1542792"/>
    <s v="Childrens Park Learning Center"/>
    <x v="0"/>
    <x v="2"/>
    <s v="941 STEGER TOWNE RD"/>
    <s v="ROCKWALL, TX"/>
    <x v="100"/>
    <x v="4"/>
    <n v="2594.1799999999998"/>
    <n v="3345.33"/>
    <n v="1"/>
    <n v="1"/>
    <n v="2"/>
    <m/>
    <n v="4"/>
    <n v="0"/>
    <n v="0"/>
    <n v="3345.33"/>
    <n v="0"/>
    <n v="0"/>
    <n v="0"/>
    <n v="0"/>
  </r>
  <r>
    <d v="2024-01-01T00:00:00"/>
    <n v="1543740"/>
    <s v="KIDS UNIVERSITY PREPARATORY LEARNING CENTER"/>
    <x v="0"/>
    <x v="1"/>
    <s v="2020 W WHEATLAND RD"/>
    <s v="Dallas, TX"/>
    <x v="40"/>
    <x v="0"/>
    <n v="15717.5"/>
    <n v="20338"/>
    <n v="5"/>
    <n v="10"/>
    <n v="7"/>
    <m/>
    <n v="22"/>
    <n v="0"/>
    <n v="0"/>
    <n v="20338"/>
    <n v="1"/>
    <n v="0"/>
    <n v="1"/>
    <n v="2"/>
  </r>
  <r>
    <d v="2024-01-01T00:00:00"/>
    <n v="1544767"/>
    <s v="Lionheart Childrens Academy -LABC"/>
    <x v="0"/>
    <x v="1"/>
    <s v="2912 LITTLE RD"/>
    <s v="ARLINGTON, TX"/>
    <x v="87"/>
    <x v="2"/>
    <n v="1436.2"/>
    <n v="1844.79"/>
    <m/>
    <n v="1"/>
    <n v="1"/>
    <m/>
    <n v="2"/>
    <n v="0"/>
    <n v="0"/>
    <n v="1844.79"/>
    <n v="0"/>
    <n v="0"/>
    <n v="0"/>
    <n v="0"/>
  </r>
  <r>
    <d v="2024-01-01T00:00:00"/>
    <n v="1545192"/>
    <s v="Childrens Learning Adventure Child Care Center"/>
    <x v="0"/>
    <x v="1"/>
    <s v="6095 CHAPEL HILL BLVD"/>
    <s v="PLANO, TX"/>
    <x v="24"/>
    <x v="1"/>
    <n v="29745.25"/>
    <n v="40537.82"/>
    <n v="3"/>
    <n v="13"/>
    <n v="15"/>
    <n v="14"/>
    <n v="44"/>
    <n v="0"/>
    <n v="0"/>
    <n v="40537.82"/>
    <n v="0"/>
    <n v="0"/>
    <n v="0"/>
    <n v="0"/>
  </r>
  <r>
    <d v="2024-01-01T00:00:00"/>
    <n v="1545582"/>
    <s v="Cassandras Place"/>
    <x v="2"/>
    <x v="1"/>
    <s v="908 WOODRIDGE DR"/>
    <s v="DESOTO, TX"/>
    <x v="8"/>
    <x v="0"/>
    <n v="3179.7"/>
    <n v="3922.1"/>
    <n v="2"/>
    <n v="3"/>
    <n v="6"/>
    <m/>
    <n v="10"/>
    <n v="0"/>
    <n v="0"/>
    <n v="3922.1"/>
    <n v="0"/>
    <n v="0"/>
    <n v="0"/>
    <n v="0"/>
  </r>
  <r>
    <d v="2024-01-01T00:00:00"/>
    <n v="1545720"/>
    <s v="Childcare Network 244"/>
    <x v="0"/>
    <x v="4"/>
    <s v="240 S COLLINS RD"/>
    <s v="SUNNYVALE, TX"/>
    <x v="14"/>
    <x v="0"/>
    <n v="31160.3"/>
    <n v="40498.75"/>
    <n v="3"/>
    <n v="11"/>
    <n v="15"/>
    <n v="8"/>
    <n v="37"/>
    <n v="0"/>
    <n v="0"/>
    <n v="40498.75"/>
    <n v="1"/>
    <n v="1"/>
    <n v="1"/>
    <n v="3"/>
  </r>
  <r>
    <d v="2024-01-01T00:00:00"/>
    <n v="1546126"/>
    <s v="OakCreek School"/>
    <x v="0"/>
    <x v="0"/>
    <s v="3429 COLLINS BLVD"/>
    <s v="Garland, TX"/>
    <x v="57"/>
    <x v="0"/>
    <n v="31401.61"/>
    <n v="37948.9"/>
    <n v="3"/>
    <n v="8"/>
    <n v="22"/>
    <n v="12"/>
    <n v="43"/>
    <n v="0"/>
    <n v="295"/>
    <n v="38243.9"/>
    <n v="0"/>
    <n v="0"/>
    <n v="0"/>
    <n v="0"/>
  </r>
  <r>
    <d v="2024-01-01T00:00:00"/>
    <n v="1546471"/>
    <s v="Lighthouse Bilingual Academy"/>
    <x v="0"/>
    <x v="0"/>
    <s v="935 CASTLE DR"/>
    <s v="Garland, TX"/>
    <x v="19"/>
    <x v="0"/>
    <n v="600.29999999999995"/>
    <n v="783"/>
    <m/>
    <m/>
    <n v="1"/>
    <m/>
    <n v="1"/>
    <n v="0"/>
    <n v="0"/>
    <n v="783"/>
    <n v="0"/>
    <n v="0"/>
    <n v="0"/>
    <n v="0"/>
  </r>
  <r>
    <d v="2024-01-01T00:00:00"/>
    <n v="1548272"/>
    <s v="UBC Academy"/>
    <x v="0"/>
    <x v="0"/>
    <s v="916 N JUPITER RD"/>
    <s v="Garland, TX"/>
    <x v="85"/>
    <x v="0"/>
    <n v="59878.67"/>
    <n v="76035.210000000006"/>
    <n v="8"/>
    <n v="20"/>
    <n v="42"/>
    <n v="31"/>
    <n v="98"/>
    <n v="1"/>
    <n v="0"/>
    <n v="76035.210000000006"/>
    <n v="0"/>
    <n v="0"/>
    <n v="0"/>
    <n v="0"/>
  </r>
  <r>
    <d v="2024-01-01T00:00:00"/>
    <n v="1550807"/>
    <s v="Town East Learning Center"/>
    <x v="0"/>
    <x v="2"/>
    <s v="2201 GUS THOMASSON RD STE CDE"/>
    <s v="Mesquite, TX"/>
    <x v="42"/>
    <x v="0"/>
    <n v="49212.73"/>
    <n v="64132.53"/>
    <n v="5"/>
    <n v="8"/>
    <n v="21"/>
    <n v="30"/>
    <n v="63"/>
    <n v="1"/>
    <n v="0"/>
    <n v="64132.53"/>
    <n v="0"/>
    <n v="1"/>
    <n v="0"/>
    <n v="1"/>
  </r>
  <r>
    <d v="2024-01-01T00:00:00"/>
    <n v="1551759"/>
    <s v="Dixieland Child Care Center LLC"/>
    <x v="0"/>
    <x v="1"/>
    <s v="1100 E PLEASANT RUN RD STE 108"/>
    <s v="DESOTO, TX"/>
    <x v="8"/>
    <x v="0"/>
    <n v="15039.18"/>
    <n v="18704.759999999998"/>
    <n v="2"/>
    <n v="6"/>
    <n v="11"/>
    <n v="10"/>
    <n v="28"/>
    <n v="0"/>
    <n v="0"/>
    <n v="18704.759999999998"/>
    <n v="0"/>
    <n v="0"/>
    <n v="0"/>
    <n v="0"/>
  </r>
  <r>
    <d v="2024-01-01T00:00:00"/>
    <n v="1552167"/>
    <s v="Taras Child Care"/>
    <x v="2"/>
    <x v="2"/>
    <s v="2224 E PETERS COLONY RD"/>
    <s v="CARROLLTON, TX"/>
    <x v="10"/>
    <x v="3"/>
    <n v="4363.87"/>
    <n v="5570.68"/>
    <n v="1"/>
    <n v="2"/>
    <n v="2"/>
    <n v="5"/>
    <n v="9"/>
    <n v="1"/>
    <n v="0"/>
    <n v="5570.68"/>
    <n v="0"/>
    <n v="0"/>
    <n v="0"/>
    <n v="0"/>
  </r>
  <r>
    <d v="2024-01-01T00:00:00"/>
    <n v="1553342"/>
    <s v="Willis Early Learning Center"/>
    <x v="0"/>
    <x v="0"/>
    <s v="2600 BROADWAY BLVD"/>
    <s v="Garland, TX"/>
    <x v="53"/>
    <x v="0"/>
    <n v="33027.06"/>
    <n v="40212.730000000003"/>
    <n v="5"/>
    <n v="8"/>
    <n v="13"/>
    <n v="22"/>
    <n v="47"/>
    <n v="0"/>
    <n v="0"/>
    <n v="40212.730000000003"/>
    <n v="0"/>
    <n v="0"/>
    <n v="0"/>
    <n v="0"/>
  </r>
  <r>
    <d v="2024-01-01T00:00:00"/>
    <n v="1560483"/>
    <s v="St John Learners Academy"/>
    <x v="0"/>
    <x v="1"/>
    <s v="2600 S MARSALIS AVE"/>
    <s v="Dallas, TX"/>
    <x v="6"/>
    <x v="0"/>
    <n v="16113.4"/>
    <n v="21889.24"/>
    <n v="3"/>
    <n v="4"/>
    <n v="3"/>
    <n v="13"/>
    <n v="23"/>
    <n v="0"/>
    <n v="0"/>
    <n v="21889.24"/>
    <n v="0"/>
    <n v="0"/>
    <n v="0"/>
    <n v="0"/>
  </r>
  <r>
    <d v="2024-01-01T00:00:00"/>
    <n v="1563232"/>
    <s v="Just Kidding Around"/>
    <x v="0"/>
    <x v="2"/>
    <s v="104 SIERRA GRANDE ST"/>
    <s v="RED OAK, TX"/>
    <x v="34"/>
    <x v="5"/>
    <n v="1404.16"/>
    <n v="1685.05"/>
    <n v="1"/>
    <n v="1"/>
    <n v="1"/>
    <n v="3"/>
    <n v="5"/>
    <n v="0"/>
    <n v="0"/>
    <n v="1685.05"/>
    <n v="0"/>
    <n v="0"/>
    <n v="0"/>
    <n v="0"/>
  </r>
  <r>
    <d v="2024-01-01T00:00:00"/>
    <n v="1565685"/>
    <s v="Vickis First Steps"/>
    <x v="2"/>
    <x v="1"/>
    <s v="4803 BALDWIN ST"/>
    <s v="Dallas, TX"/>
    <x v="33"/>
    <x v="0"/>
    <n v="3452.72"/>
    <n v="4465.6099999999997"/>
    <m/>
    <n v="1"/>
    <n v="4"/>
    <n v="3"/>
    <n v="8"/>
    <n v="0"/>
    <n v="0"/>
    <n v="4465.6099999999997"/>
    <n v="0"/>
    <n v="0"/>
    <n v="0"/>
    <n v="0"/>
  </r>
  <r>
    <d v="2024-01-01T00:00:00"/>
    <n v="1572138"/>
    <s v="Richardson ISD-Prestonwood Elementary"/>
    <x v="0"/>
    <x v="1"/>
    <s v="6525 LA COSA DR"/>
    <s v="Dallas, TX"/>
    <x v="71"/>
    <x v="0"/>
    <n v="104.89"/>
    <n v="91.79"/>
    <m/>
    <m/>
    <m/>
    <n v="1"/>
    <n v="1"/>
    <n v="0"/>
    <n v="0"/>
    <n v="91.79"/>
    <n v="0"/>
    <n v="0"/>
    <n v="0"/>
    <n v="0"/>
  </r>
  <r>
    <d v="2024-01-01T00:00:00"/>
    <n v="1572980"/>
    <s v="Wonderland Montessori Academy of Las Colinas"/>
    <x v="0"/>
    <x v="0"/>
    <s v="431 E ROYAL LN"/>
    <s v="Irving, TX"/>
    <x v="101"/>
    <x v="0"/>
    <n v="7436.04"/>
    <n v="10739.6"/>
    <n v="1"/>
    <n v="7"/>
    <n v="3"/>
    <m/>
    <n v="8"/>
    <n v="0"/>
    <n v="0"/>
    <n v="10739.6"/>
    <n v="0"/>
    <n v="0"/>
    <n v="0"/>
    <n v="0"/>
  </r>
  <r>
    <d v="2024-01-01T00:00:00"/>
    <n v="1573576"/>
    <s v="Buzzing Busy Bees Learning Academy"/>
    <x v="2"/>
    <x v="0"/>
    <s v="700 RAIN LILY DR"/>
    <s v="DESOTO, TX"/>
    <x v="8"/>
    <x v="0"/>
    <n v="2394.46"/>
    <n v="3089.04"/>
    <m/>
    <n v="2"/>
    <n v="1"/>
    <n v="2"/>
    <n v="5"/>
    <n v="0"/>
    <n v="0"/>
    <n v="3089.04"/>
    <n v="0"/>
    <n v="0"/>
    <n v="0"/>
    <n v="0"/>
  </r>
  <r>
    <d v="2024-01-01T00:00:00"/>
    <n v="1576356"/>
    <s v="Childcare Network 265"/>
    <x v="0"/>
    <x v="2"/>
    <s v="4095 ELDORADO PKWY"/>
    <s v="MCKINNEY, TX"/>
    <x v="102"/>
    <x v="1"/>
    <n v="3177.55"/>
    <n v="4225.05"/>
    <n v="1"/>
    <n v="2"/>
    <n v="1"/>
    <m/>
    <n v="4"/>
    <n v="0"/>
    <n v="0"/>
    <n v="4225.05"/>
    <n v="0"/>
    <n v="0"/>
    <n v="0"/>
    <n v="0"/>
  </r>
  <r>
    <d v="2024-01-01T00:00:00"/>
    <n v="1576377"/>
    <s v="Childcare Network 264"/>
    <x v="0"/>
    <x v="4"/>
    <s v="2029 W HEBRON PKWY"/>
    <s v="CARROLLTON, TX"/>
    <x v="51"/>
    <x v="3"/>
    <n v="2150.34"/>
    <n v="2831.46"/>
    <m/>
    <n v="1"/>
    <n v="1"/>
    <n v="1"/>
    <n v="3"/>
    <n v="0"/>
    <n v="0"/>
    <n v="2831.46"/>
    <n v="0"/>
    <n v="0"/>
    <n v="0"/>
    <n v="0"/>
  </r>
  <r>
    <d v="2024-01-01T00:00:00"/>
    <n v="1576424"/>
    <s v="Childcare Network 260"/>
    <x v="0"/>
    <x v="3"/>
    <s v="6250 MATLOCK RD"/>
    <s v="ARLINGTON, TX"/>
    <x v="58"/>
    <x v="2"/>
    <n v="971.15"/>
    <n v="1259.82"/>
    <n v="1"/>
    <m/>
    <m/>
    <m/>
    <n v="1"/>
    <n v="0"/>
    <n v="0"/>
    <n v="1259.82"/>
    <n v="0"/>
    <n v="0"/>
    <n v="0"/>
    <n v="0"/>
  </r>
  <r>
    <d v="2024-01-01T00:00:00"/>
    <n v="1576427"/>
    <s v="Childcare Network 259"/>
    <x v="0"/>
    <x v="0"/>
    <s v="4636 S HWY 360"/>
    <s v="GRAND PRAIRIE, TX"/>
    <x v="44"/>
    <x v="2"/>
    <n v="29317.97"/>
    <n v="38482.69"/>
    <n v="3"/>
    <n v="5"/>
    <n v="17"/>
    <n v="10"/>
    <n v="34"/>
    <n v="0"/>
    <n v="0"/>
    <n v="38482.69"/>
    <n v="0"/>
    <n v="0"/>
    <n v="0"/>
    <n v="0"/>
  </r>
  <r>
    <d v="2024-01-01T00:00:00"/>
    <n v="1578102"/>
    <s v="First Impression Learning Center"/>
    <x v="0"/>
    <x v="2"/>
    <s v="1401 INDEPENDENCE PKWY"/>
    <s v="PLANO, TX"/>
    <x v="103"/>
    <x v="1"/>
    <n v="758.89"/>
    <n v="926.66"/>
    <m/>
    <n v="1"/>
    <m/>
    <m/>
    <n v="1"/>
    <n v="0"/>
    <n v="0"/>
    <n v="926.66"/>
    <n v="0"/>
    <n v="0"/>
    <n v="0"/>
    <n v="0"/>
  </r>
  <r>
    <d v="2024-01-01T00:00:00"/>
    <n v="1578379"/>
    <s v="Aramis Hunter"/>
    <x v="1"/>
    <x v="0"/>
    <s v="10230 SWEET GUM ST"/>
    <s v="Dallas, TX"/>
    <x v="104"/>
    <x v="0"/>
    <n v="2698.69"/>
    <n v="3480.46"/>
    <m/>
    <m/>
    <n v="1"/>
    <n v="4"/>
    <n v="5"/>
    <n v="0"/>
    <n v="0"/>
    <n v="3480.46"/>
    <n v="0"/>
    <n v="1"/>
    <n v="0"/>
    <n v="1"/>
  </r>
  <r>
    <d v="2024-01-01T00:00:00"/>
    <n v="1578691"/>
    <s v="McKinney Academy"/>
    <x v="0"/>
    <x v="2"/>
    <s v="513 N CENTRAL EXPY"/>
    <s v="MCKINNEY, TX"/>
    <x v="102"/>
    <x v="1"/>
    <n v="1487.96"/>
    <n v="1925.21"/>
    <m/>
    <n v="1"/>
    <m/>
    <n v="1"/>
    <n v="2"/>
    <n v="0"/>
    <n v="0"/>
    <n v="1925.21"/>
    <n v="0"/>
    <n v="0"/>
    <n v="0"/>
    <n v="0"/>
  </r>
  <r>
    <d v="2024-01-01T00:00:00"/>
    <n v="1580760"/>
    <s v="Bright Kids Montessori"/>
    <x v="0"/>
    <x v="1"/>
    <s v="2825 VALLEY VIEW LN STE 221"/>
    <s v="FARMERS BRANCH, TX"/>
    <x v="54"/>
    <x v="0"/>
    <n v="19929.59"/>
    <n v="25959.69"/>
    <n v="2"/>
    <n v="9"/>
    <n v="11"/>
    <n v="5"/>
    <n v="26"/>
    <n v="0"/>
    <n v="0"/>
    <n v="25959.69"/>
    <n v="1"/>
    <n v="0"/>
    <n v="0"/>
    <n v="1"/>
  </r>
  <r>
    <d v="2024-01-01T00:00:00"/>
    <n v="1582076"/>
    <s v="St Pius X Early Care and Education Center"/>
    <x v="0"/>
    <x v="0"/>
    <s v="1620 OATES DR"/>
    <s v="Mesquite, TX"/>
    <x v="42"/>
    <x v="0"/>
    <n v="32215.01"/>
    <n v="41961.62"/>
    <n v="5"/>
    <n v="8"/>
    <n v="14"/>
    <n v="11"/>
    <n v="38"/>
    <n v="0"/>
    <n v="0"/>
    <n v="41961.62"/>
    <n v="0"/>
    <n v="0"/>
    <n v="0"/>
    <n v="0"/>
  </r>
  <r>
    <d v="2024-01-01T00:00:00"/>
    <n v="1595336"/>
    <s v="Pearlena Sanders"/>
    <x v="1"/>
    <x v="1"/>
    <s v="412 CASTLE ST"/>
    <s v="DESOTO, TX"/>
    <x v="8"/>
    <x v="0"/>
    <n v="537.04"/>
    <n v="691.73"/>
    <m/>
    <m/>
    <n v="1"/>
    <m/>
    <n v="1"/>
    <n v="0"/>
    <n v="0"/>
    <n v="691.73"/>
    <n v="0"/>
    <n v="0"/>
    <n v="0"/>
    <n v="0"/>
  </r>
  <r>
    <d v="2024-01-01T00:00:00"/>
    <n v="1595496"/>
    <s v="A Highpointe Academy"/>
    <x v="0"/>
    <x v="1"/>
    <s v="3211 W CAMP WISDOM RD"/>
    <s v="Dallas, TX"/>
    <x v="55"/>
    <x v="0"/>
    <n v="39915.69"/>
    <n v="52643.83"/>
    <n v="8"/>
    <n v="9"/>
    <n v="22"/>
    <n v="29"/>
    <n v="65"/>
    <n v="0"/>
    <n v="0"/>
    <n v="52643.83"/>
    <n v="0"/>
    <n v="0"/>
    <n v="0"/>
    <n v="0"/>
  </r>
  <r>
    <d v="2024-01-01T00:00:00"/>
    <n v="1596217"/>
    <s v="Stepping Stones of Knowledge Academy"/>
    <x v="0"/>
    <x v="2"/>
    <s v="206 E RED BIRD LN"/>
    <s v="DUNCANVILLE, TX"/>
    <x v="5"/>
    <x v="0"/>
    <n v="21302.98"/>
    <n v="29169.51"/>
    <m/>
    <n v="3"/>
    <n v="19"/>
    <n v="10"/>
    <n v="31"/>
    <n v="0"/>
    <n v="0"/>
    <n v="29169.51"/>
    <n v="0"/>
    <n v="0"/>
    <n v="1"/>
    <n v="1"/>
  </r>
  <r>
    <d v="2024-01-01T00:00:00"/>
    <n v="1597020"/>
    <s v="Achievers of Excellence Learning Academy"/>
    <x v="0"/>
    <x v="2"/>
    <s v="1040 N BELT LINE RD"/>
    <s v="Mesquite, TX"/>
    <x v="38"/>
    <x v="0"/>
    <n v="19058.36"/>
    <n v="25236.32"/>
    <n v="2"/>
    <n v="14"/>
    <n v="11"/>
    <m/>
    <n v="26"/>
    <n v="0"/>
    <n v="0"/>
    <n v="25236.32"/>
    <n v="0"/>
    <n v="1"/>
    <n v="0"/>
    <n v="1"/>
  </r>
  <r>
    <d v="2024-01-01T00:00:00"/>
    <n v="1599341"/>
    <s v="Gail Brown"/>
    <x v="2"/>
    <x v="0"/>
    <s v="3022 KINKAID DR"/>
    <s v="Dallas, TX"/>
    <x v="105"/>
    <x v="0"/>
    <n v="4258.92"/>
    <n v="6576.27"/>
    <m/>
    <n v="2"/>
    <n v="5"/>
    <n v="3"/>
    <n v="9"/>
    <n v="0"/>
    <n v="0"/>
    <n v="6576.27"/>
    <n v="0"/>
    <n v="0"/>
    <n v="1"/>
    <n v="1"/>
  </r>
  <r>
    <d v="2024-01-01T00:00:00"/>
    <n v="1601225"/>
    <s v="Mona Montessori Greentree"/>
    <x v="0"/>
    <x v="1"/>
    <s v="4440 SIGMA RD"/>
    <s v="FARMERS BRANCH, TX"/>
    <x v="106"/>
    <x v="0"/>
    <n v="15216.82"/>
    <n v="18708.3"/>
    <n v="3"/>
    <n v="7"/>
    <n v="11"/>
    <m/>
    <n v="21"/>
    <n v="1"/>
    <n v="0"/>
    <n v="18708.3"/>
    <n v="0"/>
    <n v="1"/>
    <n v="0"/>
    <n v="1"/>
  </r>
  <r>
    <d v="2024-01-01T00:00:00"/>
    <n v="1603238"/>
    <s v="LionHeart Childrens Academy"/>
    <x v="0"/>
    <x v="0"/>
    <s v="2660 BELT LINE RD"/>
    <s v="Garland, TX"/>
    <x v="57"/>
    <x v="0"/>
    <n v="29518.2"/>
    <n v="39679.199999999997"/>
    <n v="1"/>
    <n v="7"/>
    <n v="24"/>
    <n v="14"/>
    <n v="46"/>
    <n v="1"/>
    <n v="0"/>
    <n v="39679.199999999997"/>
    <n v="0"/>
    <n v="0"/>
    <n v="0"/>
    <n v="0"/>
  </r>
  <r>
    <d v="2024-01-01T00:00:00"/>
    <n v="1606697"/>
    <s v="La Marina Day Care Inc"/>
    <x v="0"/>
    <x v="1"/>
    <s v="513 W 12TH ST"/>
    <s v="Dallas, TX"/>
    <x v="0"/>
    <x v="0"/>
    <n v="22867.97"/>
    <n v="30143.57"/>
    <n v="4"/>
    <n v="11"/>
    <n v="18"/>
    <n v="35"/>
    <n v="66"/>
    <n v="0"/>
    <n v="0"/>
    <n v="30143.57"/>
    <n v="0"/>
    <n v="0"/>
    <n v="0"/>
    <n v="0"/>
  </r>
  <r>
    <d v="2024-01-01T00:00:00"/>
    <n v="1613796"/>
    <s v="KCE Champions LLC International Leadership"/>
    <x v="0"/>
    <x v="1"/>
    <s v="3301 N SHILOH RD"/>
    <s v="Garland, TX"/>
    <x v="57"/>
    <x v="0"/>
    <n v="3477.88"/>
    <n v="4290.88"/>
    <m/>
    <m/>
    <n v="2"/>
    <n v="12"/>
    <n v="14"/>
    <n v="0"/>
    <n v="0"/>
    <n v="4290.88"/>
    <n v="0"/>
    <n v="0"/>
    <n v="0"/>
    <n v="0"/>
  </r>
  <r>
    <d v="2024-01-01T00:00:00"/>
    <n v="1613916"/>
    <s v="Marci Usrey"/>
    <x v="2"/>
    <x v="2"/>
    <s v="1429 PIKES PEAK"/>
    <s v="Mesquite, TX"/>
    <x v="38"/>
    <x v="0"/>
    <n v="339.37"/>
    <n v="424.89"/>
    <m/>
    <m/>
    <n v="1"/>
    <m/>
    <n v="1"/>
    <n v="0"/>
    <n v="0"/>
    <n v="424.89"/>
    <n v="0"/>
    <n v="0"/>
    <n v="0"/>
    <n v="0"/>
  </r>
  <r>
    <d v="2024-01-01T00:00:00"/>
    <n v="1617379"/>
    <s v="Quail Valley Preparatory School"/>
    <x v="0"/>
    <x v="2"/>
    <s v="662 S EDMONDS LN"/>
    <s v="LEWISVILLE, TX"/>
    <x v="43"/>
    <x v="3"/>
    <n v="602.85"/>
    <n v="321.52"/>
    <m/>
    <n v="1"/>
    <m/>
    <m/>
    <n v="1"/>
    <n v="1"/>
    <n v="0"/>
    <n v="321.52"/>
    <n v="0"/>
    <n v="0"/>
    <n v="0"/>
    <n v="0"/>
  </r>
  <r>
    <d v="2024-01-01T00:00:00"/>
    <n v="1618341"/>
    <s v="Myrtle Williams-Autrey"/>
    <x v="2"/>
    <x v="1"/>
    <s v="305 CRYSTAL LAKE DR"/>
    <s v="DESOTO, TX"/>
    <x v="8"/>
    <x v="0"/>
    <n v="720.74"/>
    <n v="915.74"/>
    <m/>
    <n v="1"/>
    <n v="1"/>
    <m/>
    <n v="2"/>
    <n v="0"/>
    <n v="0"/>
    <n v="915.74"/>
    <n v="0"/>
    <n v="0"/>
    <n v="0"/>
    <n v="0"/>
  </r>
  <r>
    <d v="2024-01-01T00:00:00"/>
    <n v="1621558"/>
    <s v="Soaring Kids Childcare"/>
    <x v="2"/>
    <x v="1"/>
    <s v="5025 MONTEGO BAY DR"/>
    <s v="Irving, TX"/>
    <x v="23"/>
    <x v="0"/>
    <n v="673.6"/>
    <n v="835.72"/>
    <m/>
    <n v="1"/>
    <m/>
    <m/>
    <n v="1"/>
    <n v="0"/>
    <n v="0"/>
    <n v="835.72"/>
    <n v="0"/>
    <n v="1"/>
    <n v="0"/>
    <n v="1"/>
  </r>
  <r>
    <d v="2024-01-01T00:00:00"/>
    <n v="1622261"/>
    <s v="Hart To Heart Child Care"/>
    <x v="2"/>
    <x v="1"/>
    <s v="1115 BREWER DR"/>
    <s v="CEDAR HILL, TX"/>
    <x v="79"/>
    <x v="0"/>
    <n v="1058.74"/>
    <n v="1347.6"/>
    <m/>
    <n v="2"/>
    <m/>
    <m/>
    <n v="2"/>
    <n v="0"/>
    <n v="0"/>
    <n v="1347.6"/>
    <n v="1"/>
    <n v="0"/>
    <n v="0"/>
    <n v="1"/>
  </r>
  <r>
    <d v="2024-01-01T00:00:00"/>
    <n v="1622284"/>
    <s v="Orees Playhouse Daycare"/>
    <x v="2"/>
    <x v="1"/>
    <s v="427 SUMMERTREE LN"/>
    <s v="DESOTO, TX"/>
    <x v="8"/>
    <x v="0"/>
    <n v="4332.34"/>
    <n v="6720.61"/>
    <m/>
    <n v="3"/>
    <n v="3"/>
    <n v="2"/>
    <n v="8"/>
    <n v="0"/>
    <n v="0"/>
    <n v="6720.61"/>
    <n v="0"/>
    <n v="0"/>
    <n v="0"/>
    <n v="0"/>
  </r>
  <r>
    <d v="2024-01-01T00:00:00"/>
    <n v="1624709"/>
    <s v="Browns Early Discovery School"/>
    <x v="0"/>
    <x v="0"/>
    <s v="550 W DANIELDALE RD"/>
    <s v="DUNCANVILLE, TX"/>
    <x v="66"/>
    <x v="0"/>
    <n v="16368.33"/>
    <n v="21217.05"/>
    <m/>
    <m/>
    <n v="15"/>
    <n v="5"/>
    <n v="20"/>
    <n v="0"/>
    <n v="0"/>
    <n v="21217.05"/>
    <n v="0"/>
    <n v="0"/>
    <n v="0"/>
    <n v="0"/>
  </r>
  <r>
    <d v="2024-01-01T00:00:00"/>
    <n v="1626145"/>
    <s v="Jefferson Little Learners Academy"/>
    <x v="2"/>
    <x v="1"/>
    <s v="1104 CANYON RDG"/>
    <s v="CEDAR HILL, TX"/>
    <x v="79"/>
    <x v="0"/>
    <n v="3310.35"/>
    <n v="4307.1000000000004"/>
    <n v="1"/>
    <n v="2"/>
    <n v="2"/>
    <m/>
    <n v="5"/>
    <n v="0"/>
    <n v="0"/>
    <n v="4307.1000000000004"/>
    <n v="0"/>
    <n v="1"/>
    <n v="0"/>
    <n v="1"/>
  </r>
  <r>
    <d v="2024-01-01T00:00:00"/>
    <n v="1626786"/>
    <s v="Beautiful Beginners Christian Academy 2"/>
    <x v="0"/>
    <x v="1"/>
    <s v="1600 PENNSYLVANIA AVE"/>
    <s v="Dallas, TX"/>
    <x v="1"/>
    <x v="0"/>
    <n v="3774.64"/>
    <n v="4432.5600000000004"/>
    <m/>
    <n v="2"/>
    <n v="4"/>
    <m/>
    <n v="6"/>
    <n v="0"/>
    <n v="0"/>
    <n v="4432.5600000000004"/>
    <n v="0"/>
    <n v="0"/>
    <n v="0"/>
    <n v="0"/>
  </r>
  <r>
    <d v="2024-01-01T00:00:00"/>
    <n v="1627276"/>
    <s v="Small Miracles Academy-Mesquite Campus"/>
    <x v="0"/>
    <x v="2"/>
    <s v="2301 MESQUITE VALLEY RD"/>
    <s v="Mesquite, TX"/>
    <x v="38"/>
    <x v="0"/>
    <n v="32421.18"/>
    <n v="40646.68"/>
    <n v="6"/>
    <n v="6"/>
    <n v="20"/>
    <n v="14"/>
    <n v="44"/>
    <n v="0"/>
    <n v="0"/>
    <n v="40646.68"/>
    <n v="0"/>
    <n v="1"/>
    <n v="0"/>
    <n v="1"/>
  </r>
  <r>
    <d v="2024-01-01T00:00:00"/>
    <n v="1628075"/>
    <s v="Wanda Turner"/>
    <x v="3"/>
    <x v="4"/>
    <s v="10240 OAK BRANCH LN"/>
    <s v="Dallas, TX"/>
    <x v="48"/>
    <x v="0"/>
    <n v="223.65"/>
    <n v="276.25"/>
    <m/>
    <m/>
    <n v="1"/>
    <n v="1"/>
    <n v="2"/>
    <n v="0"/>
    <n v="0"/>
    <n v="276.25"/>
    <n v="0"/>
    <n v="0"/>
    <n v="0"/>
    <n v="0"/>
  </r>
  <r>
    <d v="2024-01-01T00:00:00"/>
    <n v="1629311"/>
    <s v="Bluebonnet Learning Center"/>
    <x v="0"/>
    <x v="1"/>
    <s v="1414 E COLLINS BLVD"/>
    <s v="RICHARDSON, TX"/>
    <x v="20"/>
    <x v="0"/>
    <n v="2122.1999999999998"/>
    <n v="2725.05"/>
    <m/>
    <n v="1"/>
    <n v="2"/>
    <m/>
    <n v="3"/>
    <n v="0"/>
    <n v="0"/>
    <n v="2725.05"/>
    <n v="0"/>
    <n v="0"/>
    <n v="0"/>
    <n v="0"/>
  </r>
  <r>
    <d v="2024-01-01T00:00:00"/>
    <n v="1629321"/>
    <s v="Candy Cane Corner"/>
    <x v="0"/>
    <x v="2"/>
    <s v="1000 W LAMPASAS ST"/>
    <s v="ENNIS, TX"/>
    <x v="107"/>
    <x v="5"/>
    <n v="2147.27"/>
    <n v="2441.0300000000002"/>
    <m/>
    <n v="2"/>
    <n v="1"/>
    <n v="1"/>
    <n v="4"/>
    <n v="0"/>
    <n v="0"/>
    <n v="2441.0300000000002"/>
    <n v="0"/>
    <n v="0"/>
    <n v="0"/>
    <n v="0"/>
  </r>
  <r>
    <d v="2024-01-01T00:00:00"/>
    <n v="1630090"/>
    <s v="Abugida Academy"/>
    <x v="0"/>
    <x v="1"/>
    <s v="11501 PLANO RD"/>
    <s v="Dallas, TX"/>
    <x v="2"/>
    <x v="0"/>
    <n v="69518.399999999994"/>
    <n v="90023.06"/>
    <n v="5"/>
    <n v="23"/>
    <n v="40"/>
    <n v="40"/>
    <n v="105"/>
    <n v="1"/>
    <n v="0"/>
    <n v="90023.06"/>
    <n v="1"/>
    <n v="0"/>
    <n v="1"/>
    <n v="2"/>
  </r>
  <r>
    <d v="2024-01-01T00:00:00"/>
    <n v="1630566"/>
    <s v="Smile of A Child Learning Center"/>
    <x v="0"/>
    <x v="2"/>
    <s v="515 N SAINT AUGUSTINE DR"/>
    <s v="Dallas, TX"/>
    <x v="36"/>
    <x v="0"/>
    <n v="11444.42"/>
    <n v="13882.91"/>
    <m/>
    <n v="1"/>
    <n v="7"/>
    <n v="9"/>
    <n v="17"/>
    <n v="0"/>
    <n v="0"/>
    <n v="13882.91"/>
    <n v="0"/>
    <n v="0"/>
    <n v="0"/>
    <n v="0"/>
  </r>
  <r>
    <d v="2024-01-01T00:00:00"/>
    <n v="1630926"/>
    <s v="KCE Champions LLC at Uplift Luna"/>
    <x v="0"/>
    <x v="1"/>
    <s v="9743 E R L THORNTON FWY"/>
    <s v="Dallas, TX"/>
    <x v="61"/>
    <x v="0"/>
    <n v="2993.76"/>
    <n v="3742.2"/>
    <m/>
    <m/>
    <n v="1"/>
    <n v="9"/>
    <n v="10"/>
    <n v="0"/>
    <n v="0"/>
    <n v="3742.2"/>
    <n v="0"/>
    <n v="0"/>
    <n v="0"/>
    <n v="0"/>
  </r>
  <r>
    <d v="2024-01-01T00:00:00"/>
    <n v="1631462"/>
    <s v="Stella Hill Solis"/>
    <x v="2"/>
    <x v="0"/>
    <s v="2515 LAPSLEY ST"/>
    <s v="Dallas, TX"/>
    <x v="69"/>
    <x v="0"/>
    <n v="3495"/>
    <n v="4518.63"/>
    <m/>
    <n v="2"/>
    <n v="2"/>
    <n v="2"/>
    <n v="6"/>
    <n v="0"/>
    <n v="0"/>
    <n v="4518.63"/>
    <n v="0"/>
    <n v="0"/>
    <n v="0"/>
    <n v="0"/>
  </r>
  <r>
    <d v="2024-01-01T00:00:00"/>
    <n v="1631906"/>
    <s v="Little Scholars Learning Center"/>
    <x v="0"/>
    <x v="0"/>
    <s v="1518 JOHN WEST RD"/>
    <s v="Dallas, TX"/>
    <x v="61"/>
    <x v="0"/>
    <n v="18975.150000000001"/>
    <n v="25505.51"/>
    <m/>
    <m/>
    <n v="11"/>
    <n v="17"/>
    <n v="27"/>
    <n v="0"/>
    <n v="0"/>
    <n v="25505.51"/>
    <n v="0"/>
    <n v="0"/>
    <n v="0"/>
    <n v="0"/>
  </r>
  <r>
    <d v="2024-01-01T00:00:00"/>
    <n v="1632492"/>
    <s v="Saintsville Baptist Church Childcare"/>
    <x v="0"/>
    <x v="0"/>
    <s v="1816 MCCLELLAN CT"/>
    <s v="FORT WORTH, TX"/>
    <x v="108"/>
    <x v="2"/>
    <n v="815.05"/>
    <n v="1047.51"/>
    <m/>
    <n v="1"/>
    <m/>
    <m/>
    <n v="1"/>
    <n v="0"/>
    <n v="0"/>
    <n v="1047.51"/>
    <n v="0"/>
    <n v="0"/>
    <n v="0"/>
    <n v="0"/>
  </r>
  <r>
    <d v="2024-01-01T00:00:00"/>
    <n v="1633126"/>
    <s v="Priceless Childcare and Learning Center"/>
    <x v="0"/>
    <x v="1"/>
    <s v="5335 BROADWAY BLVD STE 214"/>
    <s v="Garland, TX"/>
    <x v="27"/>
    <x v="0"/>
    <n v="21582.54"/>
    <n v="26989.83"/>
    <m/>
    <n v="5"/>
    <n v="15"/>
    <n v="10"/>
    <n v="29"/>
    <n v="0"/>
    <n v="0"/>
    <n v="26989.83"/>
    <n v="0"/>
    <n v="1"/>
    <n v="0"/>
    <n v="1"/>
  </r>
  <r>
    <d v="2024-01-01T00:00:00"/>
    <n v="1635036"/>
    <s v="YMCA Solar Prep for Girls"/>
    <x v="0"/>
    <x v="1"/>
    <s v="2617 N HENDERSON AVE"/>
    <s v="Dallas, TX"/>
    <x v="52"/>
    <x v="0"/>
    <n v="329.94"/>
    <n v="403.26"/>
    <m/>
    <m/>
    <n v="1"/>
    <m/>
    <n v="1"/>
    <n v="0"/>
    <n v="0"/>
    <n v="403.26"/>
    <n v="0"/>
    <n v="0"/>
    <n v="1"/>
    <n v="1"/>
  </r>
  <r>
    <d v="2024-01-01T00:00:00"/>
    <n v="1638148"/>
    <s v="Elvin Tilley"/>
    <x v="3"/>
    <x v="4"/>
    <s v="830 BATCHLER RD"/>
    <s v="RED OAK, TX"/>
    <x v="34"/>
    <x v="5"/>
    <n v="144.30000000000001"/>
    <n v="111.9"/>
    <m/>
    <m/>
    <m/>
    <n v="2"/>
    <n v="2"/>
    <n v="0"/>
    <n v="0"/>
    <n v="111.9"/>
    <n v="0"/>
    <n v="0"/>
    <n v="0"/>
    <n v="0"/>
  </r>
  <r>
    <d v="2024-01-01T00:00:00"/>
    <n v="1638164"/>
    <s v="Youth Conversion TL Marsalis"/>
    <x v="0"/>
    <x v="1"/>
    <s v="5640 S MARSALIS AVE"/>
    <s v="Dallas, TX"/>
    <x v="18"/>
    <x v="0"/>
    <n v="922.28"/>
    <n v="967.93"/>
    <m/>
    <m/>
    <n v="1"/>
    <n v="2"/>
    <n v="3"/>
    <n v="0"/>
    <n v="0"/>
    <n v="967.93"/>
    <n v="0"/>
    <n v="0"/>
    <n v="0"/>
    <n v="0"/>
  </r>
  <r>
    <d v="2024-01-01T00:00:00"/>
    <n v="1638625"/>
    <s v="Engineers of Tomorrow STEM Preschool"/>
    <x v="0"/>
    <x v="1"/>
    <s v="1615 N HAMPTON RD STE 240"/>
    <s v="DESOTO, TX"/>
    <x v="8"/>
    <x v="0"/>
    <n v="6202.99"/>
    <n v="8503.58"/>
    <m/>
    <n v="5"/>
    <n v="8"/>
    <n v="1"/>
    <n v="13"/>
    <n v="0"/>
    <n v="0"/>
    <n v="8503.58"/>
    <n v="0"/>
    <n v="0"/>
    <n v="0"/>
    <n v="0"/>
  </r>
  <r>
    <d v="2024-01-01T00:00:00"/>
    <n v="1641308"/>
    <s v="LionHeart Childrens Academy"/>
    <x v="0"/>
    <x v="1"/>
    <s v="2301 PREMIER DR"/>
    <s v="PLANO, TX"/>
    <x v="103"/>
    <x v="1"/>
    <n v="6003"/>
    <n v="7785.7"/>
    <n v="1"/>
    <n v="3"/>
    <n v="3"/>
    <m/>
    <n v="7"/>
    <n v="0"/>
    <n v="0"/>
    <n v="7785.7"/>
    <n v="0"/>
    <n v="0"/>
    <n v="0"/>
    <n v="0"/>
  </r>
  <r>
    <d v="2024-01-01T00:00:00"/>
    <n v="1642886"/>
    <s v="Kids Country Childcare and Learning Center"/>
    <x v="0"/>
    <x v="2"/>
    <s v="9571 SKILLMAN ST"/>
    <s v="Dallas, TX"/>
    <x v="2"/>
    <x v="0"/>
    <n v="37196.47"/>
    <n v="48637.34"/>
    <n v="10"/>
    <n v="5"/>
    <n v="17"/>
    <n v="13"/>
    <n v="45"/>
    <n v="0"/>
    <n v="0"/>
    <n v="48637.34"/>
    <n v="0"/>
    <n v="0"/>
    <n v="0"/>
    <n v="0"/>
  </r>
  <r>
    <d v="2024-01-01T00:00:00"/>
    <n v="1643707"/>
    <s v="Creative Steps Academy LLC"/>
    <x v="0"/>
    <x v="0"/>
    <s v="3249 W NORTHWEST HWY"/>
    <s v="Dallas, TX"/>
    <x v="105"/>
    <x v="0"/>
    <n v="36899.14"/>
    <n v="42991.49"/>
    <n v="2"/>
    <n v="12"/>
    <n v="17"/>
    <n v="15"/>
    <n v="44"/>
    <n v="0"/>
    <n v="0"/>
    <n v="42991.49"/>
    <n v="0"/>
    <n v="0"/>
    <n v="0"/>
    <n v="0"/>
  </r>
  <r>
    <d v="2024-01-01T00:00:00"/>
    <n v="1644586"/>
    <s v="Moores Faithful 2 Learning"/>
    <x v="0"/>
    <x v="1"/>
    <s v="2120 N SAINT AUGUSTINE DR STE 120"/>
    <s v="Dallas, TX"/>
    <x v="48"/>
    <x v="0"/>
    <n v="11239.08"/>
    <n v="15013.11"/>
    <m/>
    <n v="2"/>
    <n v="10"/>
    <n v="11"/>
    <n v="23"/>
    <n v="0"/>
    <n v="0"/>
    <n v="15013.11"/>
    <n v="0"/>
    <n v="0"/>
    <n v="0"/>
    <n v="0"/>
  </r>
  <r>
    <d v="2024-01-01T00:00:00"/>
    <n v="1645333"/>
    <s v="April Hicks"/>
    <x v="1"/>
    <x v="1"/>
    <s v="101 SOUTHWESTERN DR"/>
    <s v="FORNEY, TX"/>
    <x v="109"/>
    <x v="6"/>
    <n v="1470.19"/>
    <n v="1915.34"/>
    <n v="1"/>
    <m/>
    <m/>
    <n v="1"/>
    <n v="2"/>
    <n v="0"/>
    <n v="0"/>
    <n v="1915.34"/>
    <n v="0"/>
    <n v="0"/>
    <n v="0"/>
    <n v="0"/>
  </r>
  <r>
    <d v="2024-01-01T00:00:00"/>
    <n v="1645732"/>
    <s v="Kids USA Montessori"/>
    <x v="0"/>
    <x v="1"/>
    <s v="2707 W 15TH ST"/>
    <s v="PLANO, TX"/>
    <x v="103"/>
    <x v="1"/>
    <n v="2766.81"/>
    <n v="3730.12"/>
    <m/>
    <n v="1"/>
    <n v="4"/>
    <m/>
    <n v="4"/>
    <n v="0"/>
    <n v="0"/>
    <n v="3730.12"/>
    <n v="0"/>
    <n v="0"/>
    <n v="0"/>
    <n v="0"/>
  </r>
  <r>
    <d v="2024-01-01T00:00:00"/>
    <n v="1645733"/>
    <s v="Dallas Darlings Daycare Licensed Child Care Home"/>
    <x v="2"/>
    <x v="1"/>
    <s v="924 RED OAK CREEK DR"/>
    <s v="RED OAK, TX"/>
    <x v="34"/>
    <x v="5"/>
    <n v="3768.8"/>
    <n v="5246.78"/>
    <n v="2"/>
    <n v="2"/>
    <n v="3"/>
    <m/>
    <n v="6"/>
    <n v="0"/>
    <n v="0"/>
    <n v="5246.78"/>
    <n v="0"/>
    <n v="0"/>
    <n v="0"/>
    <n v="0"/>
  </r>
  <r>
    <d v="2024-01-01T00:00:00"/>
    <n v="1645740"/>
    <s v="Handprints Child Care 16 LLC dba Handprints Academ"/>
    <x v="0"/>
    <x v="1"/>
    <s v="120 S BIRMINGHAM ST"/>
    <s v="Wylie, TX"/>
    <x v="81"/>
    <x v="1"/>
    <n v="2206.11"/>
    <n v="3016.84"/>
    <m/>
    <n v="2"/>
    <n v="1"/>
    <m/>
    <n v="3"/>
    <n v="0"/>
    <n v="0"/>
    <n v="3016.84"/>
    <n v="0"/>
    <n v="0"/>
    <n v="0"/>
    <n v="0"/>
  </r>
  <r>
    <d v="2024-01-01T00:00:00"/>
    <n v="1646114"/>
    <s v="Miles Of Smiles Learning Center"/>
    <x v="0"/>
    <x v="1"/>
    <s v="107 N HAMPTON RD"/>
    <s v="DESOTO, TX"/>
    <x v="8"/>
    <x v="0"/>
    <n v="12870.25"/>
    <n v="16588.689999999999"/>
    <n v="2"/>
    <n v="6"/>
    <n v="10"/>
    <n v="13"/>
    <n v="31"/>
    <n v="0"/>
    <n v="0"/>
    <n v="16588.689999999999"/>
    <n v="1"/>
    <n v="0"/>
    <n v="0"/>
    <n v="1"/>
  </r>
  <r>
    <d v="2024-01-01T00:00:00"/>
    <n v="1646541"/>
    <s v="Play Time Academy"/>
    <x v="2"/>
    <x v="0"/>
    <s v="2018 HICKORY TREE RD"/>
    <s v="Balch Springs, TX"/>
    <x v="56"/>
    <x v="0"/>
    <n v="4934.01"/>
    <n v="6249.08"/>
    <m/>
    <n v="2"/>
    <n v="3"/>
    <n v="1"/>
    <n v="6"/>
    <n v="0"/>
    <n v="0"/>
    <n v="6249.08"/>
    <n v="0"/>
    <n v="0"/>
    <n v="0"/>
    <n v="0"/>
  </r>
  <r>
    <d v="2024-01-01T00:00:00"/>
    <n v="1646881"/>
    <s v="Future Generations Christian Child Care Center"/>
    <x v="0"/>
    <x v="2"/>
    <s v="1415 DR MARTIN LUTHER KING JR"/>
    <s v="WAXAHACHIE, TX"/>
    <x v="110"/>
    <x v="5"/>
    <n v="801.75"/>
    <n v="1074.47"/>
    <m/>
    <m/>
    <n v="1"/>
    <m/>
    <n v="1"/>
    <n v="0"/>
    <n v="0"/>
    <n v="1074.47"/>
    <n v="0"/>
    <n v="0"/>
    <n v="0"/>
    <n v="0"/>
  </r>
  <r>
    <d v="2024-01-01T00:00:00"/>
    <n v="1646971"/>
    <s v="Irving Kidz Academy"/>
    <x v="0"/>
    <x v="0"/>
    <s v="325 E AIRPORT  FRWY"/>
    <s v="Irving, TX"/>
    <x v="15"/>
    <x v="0"/>
    <n v="35300.1"/>
    <n v="43794.97"/>
    <n v="5"/>
    <n v="8"/>
    <n v="17"/>
    <n v="14"/>
    <n v="44"/>
    <n v="0"/>
    <n v="0"/>
    <n v="43794.97"/>
    <n v="1"/>
    <n v="0"/>
    <n v="0"/>
    <n v="1"/>
  </r>
  <r>
    <d v="2024-01-01T00:00:00"/>
    <n v="1647633"/>
    <s v="Twin Oaks Private School"/>
    <x v="0"/>
    <x v="2"/>
    <s v="1001 E MAIN ST"/>
    <s v="ALLEN, TX"/>
    <x v="16"/>
    <x v="1"/>
    <n v="2667.17"/>
    <n v="3345.55"/>
    <m/>
    <n v="1"/>
    <n v="3"/>
    <m/>
    <n v="4"/>
    <n v="0"/>
    <n v="0"/>
    <n v="3345.55"/>
    <n v="0"/>
    <n v="0"/>
    <n v="0"/>
    <n v="0"/>
  </r>
  <r>
    <d v="2024-01-01T00:00:00"/>
    <n v="1648406"/>
    <s v="A Heart to Give Early Childhood Center"/>
    <x v="0"/>
    <x v="1"/>
    <s v="106 BARROWS PL"/>
    <s v="DESOTO, TX"/>
    <x v="8"/>
    <x v="0"/>
    <n v="39277.89"/>
    <n v="48957.07"/>
    <n v="7"/>
    <n v="14"/>
    <n v="20"/>
    <n v="26"/>
    <n v="65"/>
    <n v="2"/>
    <n v="0"/>
    <n v="48957.07"/>
    <n v="0"/>
    <n v="0"/>
    <n v="0"/>
    <n v="0"/>
  </r>
  <r>
    <d v="2024-01-01T00:00:00"/>
    <n v="1648562"/>
    <s v="Tammies Tots"/>
    <x v="2"/>
    <x v="1"/>
    <s v="4021 ARIZONA ST"/>
    <s v="SACHSE, TX"/>
    <x v="83"/>
    <x v="0"/>
    <n v="1585.01"/>
    <n v="2034.61"/>
    <m/>
    <n v="2"/>
    <n v="1"/>
    <m/>
    <n v="3"/>
    <n v="0"/>
    <n v="0"/>
    <n v="2034.61"/>
    <n v="0"/>
    <n v="0"/>
    <n v="0"/>
    <n v="0"/>
  </r>
  <r>
    <d v="2024-01-01T00:00:00"/>
    <n v="1649399"/>
    <s v="Kids Company Academy Learning Center DFW LLC"/>
    <x v="0"/>
    <x v="0"/>
    <s v="6751 MATLOCK RD STE 101"/>
    <s v="ARLINGTON, TX"/>
    <x v="58"/>
    <x v="2"/>
    <n v="5214.96"/>
    <n v="6541.91"/>
    <n v="1"/>
    <n v="2"/>
    <n v="1"/>
    <n v="2"/>
    <n v="6"/>
    <n v="0"/>
    <n v="0"/>
    <n v="6541.91"/>
    <n v="0"/>
    <n v="0"/>
    <n v="0"/>
    <n v="0"/>
  </r>
  <r>
    <d v="2024-01-01T00:00:00"/>
    <n v="1649406"/>
    <s v="Richland Academy"/>
    <x v="0"/>
    <x v="0"/>
    <s v="9850 WALNUT ST"/>
    <s v="Dallas, TX"/>
    <x v="2"/>
    <x v="0"/>
    <n v="76888.639999999999"/>
    <n v="102487.7"/>
    <n v="10"/>
    <n v="21"/>
    <n v="45"/>
    <n v="78"/>
    <n v="149"/>
    <n v="0"/>
    <n v="0"/>
    <n v="102487.7"/>
    <n v="0"/>
    <n v="0"/>
    <n v="0"/>
    <n v="0"/>
  </r>
  <r>
    <d v="2024-01-01T00:00:00"/>
    <n v="1651374"/>
    <s v="Happy Flower Day Care"/>
    <x v="0"/>
    <x v="1"/>
    <s v="3030 N JOSEY LN STE 119"/>
    <s v="CARROLLTON, TX"/>
    <x v="10"/>
    <x v="3"/>
    <n v="5516.27"/>
    <n v="7308.09"/>
    <m/>
    <n v="2"/>
    <n v="5"/>
    <m/>
    <n v="7"/>
    <n v="0"/>
    <n v="0"/>
    <n v="7308.09"/>
    <n v="0"/>
    <n v="0"/>
    <n v="0"/>
    <n v="0"/>
  </r>
  <r>
    <d v="2024-01-01T00:00:00"/>
    <n v="1652329"/>
    <s v="Altrice Mosely"/>
    <x v="3"/>
    <x v="4"/>
    <s v="1007 BOQUILLAS CT"/>
    <s v="Dallas, TX"/>
    <x v="36"/>
    <x v="0"/>
    <n v="264.95"/>
    <n v="325.39999999999998"/>
    <m/>
    <m/>
    <m/>
    <n v="3"/>
    <n v="3"/>
    <n v="0"/>
    <n v="0"/>
    <n v="325.39999999999998"/>
    <n v="0"/>
    <n v="0"/>
    <n v="0"/>
    <n v="0"/>
  </r>
  <r>
    <d v="2024-01-01T00:00:00"/>
    <n v="1653616"/>
    <s v="Kids Time Before and After School Program"/>
    <x v="0"/>
    <x v="1"/>
    <s v="5909 UNIVERSITY HILLS BLVD"/>
    <s v="Dallas, TX"/>
    <x v="18"/>
    <x v="0"/>
    <n v="8736.11"/>
    <n v="11079.81"/>
    <m/>
    <m/>
    <n v="4"/>
    <n v="9"/>
    <n v="13"/>
    <n v="0"/>
    <n v="0"/>
    <n v="11079.81"/>
    <n v="1"/>
    <n v="0"/>
    <n v="0"/>
    <n v="1"/>
  </r>
  <r>
    <d v="2024-01-01T00:00:00"/>
    <n v="1654186"/>
    <s v="Cornerstone Learning Center 2"/>
    <x v="0"/>
    <x v="2"/>
    <s v="814 S BELT LINE RD"/>
    <s v="Dallas, TX"/>
    <x v="75"/>
    <x v="0"/>
    <n v="30787.8"/>
    <n v="39624.339999999997"/>
    <n v="5"/>
    <n v="12"/>
    <n v="15"/>
    <n v="27"/>
    <n v="58"/>
    <n v="4"/>
    <n v="0"/>
    <n v="39624.339999999997"/>
    <n v="0"/>
    <n v="0"/>
    <n v="0"/>
    <n v="0"/>
  </r>
  <r>
    <d v="2024-01-01T00:00:00"/>
    <n v="1654398"/>
    <s v="Precious Kargo Academy"/>
    <x v="0"/>
    <x v="0"/>
    <s v="802 S BECKLEY AVE"/>
    <s v="Dallas, TX"/>
    <x v="64"/>
    <x v="0"/>
    <n v="77887.37"/>
    <n v="100812.83"/>
    <n v="9"/>
    <n v="15"/>
    <n v="42"/>
    <n v="41"/>
    <n v="104"/>
    <n v="6"/>
    <n v="0"/>
    <n v="100812.83"/>
    <n v="0"/>
    <n v="0"/>
    <n v="0"/>
    <n v="0"/>
  </r>
  <r>
    <d v="2024-01-01T00:00:00"/>
    <n v="1655311"/>
    <s v="Shady Grove Learning Center"/>
    <x v="0"/>
    <x v="2"/>
    <s v="3200 W SHADY GROVE RD"/>
    <s v="Irving, TX"/>
    <x v="62"/>
    <x v="0"/>
    <n v="53941.7"/>
    <n v="70180.39"/>
    <n v="8"/>
    <n v="8"/>
    <n v="28"/>
    <n v="27"/>
    <n v="69"/>
    <n v="1"/>
    <n v="0"/>
    <n v="70180.39"/>
    <n v="0"/>
    <n v="0"/>
    <n v="0"/>
    <n v="0"/>
  </r>
  <r>
    <d v="2024-01-01T00:00:00"/>
    <n v="1655917"/>
    <s v="Prestigious Learning Academy"/>
    <x v="0"/>
    <x v="1"/>
    <s v="1906 N STORY RD"/>
    <s v="Irving, TX"/>
    <x v="12"/>
    <x v="0"/>
    <n v="29931.599999999999"/>
    <n v="38866.21"/>
    <n v="8"/>
    <n v="6"/>
    <n v="19"/>
    <n v="25"/>
    <n v="56"/>
    <n v="0"/>
    <n v="0"/>
    <n v="38866.21"/>
    <n v="0"/>
    <n v="1"/>
    <n v="1"/>
    <n v="2"/>
  </r>
  <r>
    <d v="2024-01-01T00:00:00"/>
    <n v="1656854"/>
    <s v="Poised for Success Learning Academy"/>
    <x v="0"/>
    <x v="0"/>
    <s v="3637 BROADWAY BLVD STE A"/>
    <s v="Garland, TX"/>
    <x v="27"/>
    <x v="0"/>
    <n v="10426.870000000001"/>
    <n v="11642.99"/>
    <n v="3"/>
    <n v="3"/>
    <n v="6"/>
    <n v="3"/>
    <n v="14"/>
    <n v="0"/>
    <n v="0"/>
    <n v="11642.99"/>
    <n v="0"/>
    <n v="0"/>
    <n v="0"/>
    <n v="0"/>
  </r>
  <r>
    <d v="2024-01-01T00:00:00"/>
    <n v="1657828"/>
    <s v="KCE Champions LLCILTX-Lancaster"/>
    <x v="0"/>
    <x v="1"/>
    <s v="1900 PLEASANT RUN RD"/>
    <s v="LANCASTER, TX"/>
    <x v="82"/>
    <x v="0"/>
    <n v="1287.01"/>
    <n v="1663.11"/>
    <m/>
    <m/>
    <m/>
    <n v="3"/>
    <n v="3"/>
    <n v="0"/>
    <n v="0"/>
    <n v="1663.11"/>
    <n v="0"/>
    <n v="0"/>
    <n v="0"/>
    <n v="0"/>
  </r>
  <r>
    <d v="2024-01-01T00:00:00"/>
    <n v="1657835"/>
    <s v="KCE Champions LLC Uplift-White Rock Hills"/>
    <x v="0"/>
    <x v="1"/>
    <s v="7370 VALLEY GLEN DR"/>
    <s v="Dallas, TX"/>
    <x v="61"/>
    <x v="0"/>
    <n v="3661.87"/>
    <n v="4243.71"/>
    <m/>
    <m/>
    <n v="1"/>
    <n v="11"/>
    <n v="12"/>
    <n v="0"/>
    <n v="0"/>
    <n v="4243.71"/>
    <n v="0"/>
    <n v="0"/>
    <n v="0"/>
    <n v="0"/>
  </r>
  <r>
    <d v="2024-01-01T00:00:00"/>
    <n v="1660707"/>
    <s v="Handprints Child Care 17 LLC dba Handprints Academ"/>
    <x v="0"/>
    <x v="1"/>
    <s v="2418 COLLEGE AVE"/>
    <s v="Garland, TX"/>
    <x v="85"/>
    <x v="0"/>
    <n v="9716.73"/>
    <n v="14653.86"/>
    <n v="3"/>
    <n v="5"/>
    <n v="8"/>
    <n v="7"/>
    <n v="23"/>
    <n v="0"/>
    <n v="0"/>
    <n v="14653.86"/>
    <n v="0"/>
    <n v="0"/>
    <n v="1"/>
    <n v="1"/>
  </r>
  <r>
    <d v="2024-01-01T00:00:00"/>
    <n v="1660718"/>
    <s v="Appleseed Academy"/>
    <x v="0"/>
    <x v="1"/>
    <s v="4346 N GALLOWAY AVE"/>
    <s v="Mesquite, TX"/>
    <x v="42"/>
    <x v="0"/>
    <n v="13366.7"/>
    <n v="17590.97"/>
    <m/>
    <m/>
    <n v="11"/>
    <n v="15"/>
    <n v="26"/>
    <n v="0"/>
    <n v="0"/>
    <n v="17590.97"/>
    <n v="0"/>
    <n v="0"/>
    <n v="0"/>
    <n v="0"/>
  </r>
  <r>
    <d v="2024-01-01T00:00:00"/>
    <n v="1661014"/>
    <s v="Enchanted Courtyard Childcare Development Center I"/>
    <x v="0"/>
    <x v="2"/>
    <s v="1400 E BELT LINE RD"/>
    <s v="CARROLLTON, TX"/>
    <x v="65"/>
    <x v="0"/>
    <n v="11686.06"/>
    <n v="15995.91"/>
    <n v="1"/>
    <n v="2"/>
    <n v="7"/>
    <n v="9"/>
    <n v="19"/>
    <n v="0"/>
    <n v="0"/>
    <n v="15995.91"/>
    <n v="0"/>
    <n v="1"/>
    <n v="0"/>
    <n v="1"/>
  </r>
  <r>
    <d v="2024-01-01T00:00:00"/>
    <n v="1661118"/>
    <s v="Sweet Peas Child Care"/>
    <x v="2"/>
    <x v="0"/>
    <s v="816 WOODRIDGE DR"/>
    <s v="DESOTO, TX"/>
    <x v="8"/>
    <x v="0"/>
    <n v="12356.01"/>
    <n v="16710.36"/>
    <n v="3"/>
    <n v="3"/>
    <n v="9"/>
    <n v="2"/>
    <n v="17"/>
    <n v="0"/>
    <n v="0"/>
    <n v="16710.36"/>
    <n v="0"/>
    <n v="0"/>
    <n v="1"/>
    <n v="1"/>
  </r>
  <r>
    <d v="2024-01-01T00:00:00"/>
    <n v="1663846"/>
    <s v="Little Scholars Academy"/>
    <x v="0"/>
    <x v="0"/>
    <s v="14045 WATERFALL WAY"/>
    <s v="Dallas, TX"/>
    <x v="46"/>
    <x v="0"/>
    <n v="9267.85"/>
    <n v="12838.46"/>
    <n v="3"/>
    <n v="6"/>
    <n v="2"/>
    <n v="2"/>
    <n v="12"/>
    <n v="0"/>
    <n v="0"/>
    <n v="12838.46"/>
    <n v="0"/>
    <n v="0"/>
    <n v="0"/>
    <n v="0"/>
  </r>
  <r>
    <d v="2024-01-01T00:00:00"/>
    <n v="1663857"/>
    <s v="Little Scholars Academy"/>
    <x v="0"/>
    <x v="0"/>
    <s v="1200 W SPRING VALLEY RD"/>
    <s v="RICHARDSON, TX"/>
    <x v="21"/>
    <x v="0"/>
    <n v="34669.839999999997"/>
    <n v="44253.62"/>
    <m/>
    <m/>
    <n v="23"/>
    <n v="30"/>
    <n v="53"/>
    <n v="0"/>
    <n v="0"/>
    <n v="44253.62"/>
    <n v="0"/>
    <n v="0"/>
    <n v="0"/>
    <n v="0"/>
  </r>
  <r>
    <d v="2024-01-01T00:00:00"/>
    <n v="1664247"/>
    <s v="Legacy Kids Academy of Rowlett"/>
    <x v="0"/>
    <x v="0"/>
    <s v="5800 CHIESA RD"/>
    <s v="ROWLETT, TX"/>
    <x v="84"/>
    <x v="0"/>
    <n v="31559.759999999998"/>
    <n v="40196.67"/>
    <n v="3"/>
    <n v="13"/>
    <n v="25"/>
    <n v="10"/>
    <n v="50"/>
    <n v="1"/>
    <n v="0"/>
    <n v="40196.67"/>
    <n v="0"/>
    <n v="0"/>
    <n v="0"/>
    <n v="0"/>
  </r>
  <r>
    <d v="2024-01-01T00:00:00"/>
    <n v="1664367"/>
    <s v="Handprints Child Care 18 LLC"/>
    <x v="0"/>
    <x v="4"/>
    <s v="310 W BELT LINE RD"/>
    <s v="CEDAR HILL, TX"/>
    <x v="79"/>
    <x v="0"/>
    <n v="15835.72"/>
    <n v="20652.96"/>
    <n v="1"/>
    <n v="6"/>
    <n v="15"/>
    <n v="14"/>
    <n v="35"/>
    <n v="0"/>
    <n v="0"/>
    <n v="20652.96"/>
    <n v="0"/>
    <n v="0"/>
    <n v="1"/>
    <n v="1"/>
  </r>
  <r>
    <d v="2024-01-01T00:00:00"/>
    <n v="1664613"/>
    <s v="Oak Leaf Kids Academy"/>
    <x v="0"/>
    <x v="1"/>
    <s v="3602 CHAHA RD"/>
    <s v="ROWLETT, TX"/>
    <x v="39"/>
    <x v="0"/>
    <n v="63673.24"/>
    <n v="79957.179999999993"/>
    <n v="9"/>
    <n v="20"/>
    <n v="31"/>
    <n v="41"/>
    <n v="97"/>
    <n v="0"/>
    <n v="0"/>
    <n v="79957.179999999993"/>
    <n v="0"/>
    <n v="0"/>
    <n v="1"/>
    <n v="1"/>
  </r>
  <r>
    <d v="2024-01-01T00:00:00"/>
    <n v="1665776"/>
    <s v="Ratcliff Early Learning Academy"/>
    <x v="0"/>
    <x v="1"/>
    <s v="417 W OHIO AVE"/>
    <s v="Dallas, TX"/>
    <x v="9"/>
    <x v="0"/>
    <n v="15834.45"/>
    <n v="19779.310000000001"/>
    <n v="1"/>
    <n v="6"/>
    <n v="16"/>
    <n v="20"/>
    <n v="42"/>
    <n v="0"/>
    <n v="0"/>
    <n v="19779.310000000001"/>
    <n v="1"/>
    <n v="0"/>
    <n v="0"/>
    <n v="1"/>
  </r>
  <r>
    <d v="2024-01-01T00:00:00"/>
    <n v="1666469"/>
    <s v="Small Miracles Academy Sachse"/>
    <x v="0"/>
    <x v="1"/>
    <s v="5545 BROOKVIEW DR"/>
    <s v="SACHSE, TX"/>
    <x v="83"/>
    <x v="0"/>
    <n v="7766.34"/>
    <n v="8992.14"/>
    <n v="1"/>
    <n v="3"/>
    <n v="4"/>
    <n v="5"/>
    <n v="13"/>
    <n v="1"/>
    <n v="0"/>
    <n v="8992.14"/>
    <n v="0"/>
    <n v="0"/>
    <n v="0"/>
    <n v="0"/>
  </r>
  <r>
    <d v="2024-01-01T00:00:00"/>
    <n v="1667353"/>
    <s v="Blessed Little Angels Academy"/>
    <x v="0"/>
    <x v="1"/>
    <s v="2615 GUS THOMASSON RD"/>
    <s v="Dallas, TX"/>
    <x v="61"/>
    <x v="0"/>
    <n v="5098.1400000000003"/>
    <n v="6670.23"/>
    <n v="1"/>
    <n v="1"/>
    <n v="3"/>
    <n v="3"/>
    <n v="7"/>
    <n v="0"/>
    <n v="0"/>
    <n v="6670.23"/>
    <n v="0"/>
    <n v="0"/>
    <n v="0"/>
    <n v="0"/>
  </r>
  <r>
    <d v="2024-01-01T00:00:00"/>
    <n v="1668278"/>
    <s v="The Ivy League Child Development Center / Outreach"/>
    <x v="0"/>
    <x v="0"/>
    <s v="7111 MARVIN D LOVE FWY STE 210"/>
    <s v="Dallas, TX"/>
    <x v="55"/>
    <x v="0"/>
    <n v="58701.37"/>
    <n v="76077.69"/>
    <n v="8"/>
    <n v="13"/>
    <n v="26"/>
    <n v="29"/>
    <n v="73"/>
    <n v="0"/>
    <n v="0"/>
    <n v="76077.69"/>
    <n v="0"/>
    <n v="0"/>
    <n v="0"/>
    <n v="0"/>
  </r>
  <r>
    <d v="2024-01-01T00:00:00"/>
    <n v="1668320"/>
    <s v="Awesome Kidz 2 Learning Center"/>
    <x v="0"/>
    <x v="1"/>
    <s v="931 W PIONEER PKWY"/>
    <s v="ARLINGTON, TX"/>
    <x v="78"/>
    <x v="2"/>
    <n v="4028.45"/>
    <n v="5330.48"/>
    <m/>
    <n v="1"/>
    <n v="3"/>
    <n v="3"/>
    <n v="7"/>
    <n v="0"/>
    <n v="0"/>
    <n v="5330.48"/>
    <n v="0"/>
    <n v="0"/>
    <n v="0"/>
    <n v="0"/>
  </r>
  <r>
    <d v="2024-01-01T00:00:00"/>
    <n v="1669256"/>
    <s v="Little Learners Daycare"/>
    <x v="0"/>
    <x v="1"/>
    <s v="3405 CUSTER RD STE 100"/>
    <s v="PLANO, TX"/>
    <x v="22"/>
    <x v="1"/>
    <n v="559.5"/>
    <n v="732.39"/>
    <m/>
    <n v="1"/>
    <m/>
    <m/>
    <n v="1"/>
    <n v="0"/>
    <n v="0"/>
    <n v="732.39"/>
    <n v="0"/>
    <n v="0"/>
    <n v="0"/>
    <n v="0"/>
  </r>
  <r>
    <d v="2024-01-01T00:00:00"/>
    <n v="1669694"/>
    <s v="Heartland Montessori Academy Irving"/>
    <x v="0"/>
    <x v="1"/>
    <s v="899 W WALNUT HILL LN"/>
    <s v="Irving, TX"/>
    <x v="23"/>
    <x v="0"/>
    <n v="1376"/>
    <n v="2080.81"/>
    <m/>
    <n v="1"/>
    <n v="2"/>
    <m/>
    <n v="2"/>
    <n v="0"/>
    <n v="0"/>
    <n v="2080.81"/>
    <n v="0"/>
    <n v="0"/>
    <n v="0"/>
    <n v="0"/>
  </r>
  <r>
    <d v="2024-01-01T00:00:00"/>
    <n v="1669897"/>
    <s v="Hope Christian Childcare and Academy"/>
    <x v="0"/>
    <x v="1"/>
    <s v="2210 KELLY BLVD"/>
    <s v="CARROLLTON, TX"/>
    <x v="65"/>
    <x v="0"/>
    <n v="6321.14"/>
    <n v="7365.04"/>
    <n v="3"/>
    <n v="3"/>
    <n v="5"/>
    <n v="1"/>
    <n v="12"/>
    <n v="1"/>
    <n v="0"/>
    <n v="7365.04"/>
    <n v="0"/>
    <n v="0"/>
    <n v="0"/>
    <n v="0"/>
  </r>
  <r>
    <d v="2024-01-01T00:00:00"/>
    <n v="1669909"/>
    <s v="Serenity Child Development"/>
    <x v="2"/>
    <x v="2"/>
    <s v="716 RAIN LILY DR"/>
    <s v="DESOTO, TX"/>
    <x v="8"/>
    <x v="0"/>
    <n v="848.73"/>
    <n v="1975.34"/>
    <n v="1"/>
    <n v="1"/>
    <n v="1"/>
    <m/>
    <n v="3"/>
    <n v="0"/>
    <n v="0"/>
    <n v="1975.34"/>
    <n v="0"/>
    <n v="0"/>
    <n v="0"/>
    <n v="0"/>
  </r>
  <r>
    <d v="2024-01-01T00:00:00"/>
    <n v="1670195"/>
    <s v="Linda Jackson"/>
    <x v="1"/>
    <x v="1"/>
    <s v="1513 HONEY BEE LN"/>
    <s v="LANCASTER, TX"/>
    <x v="26"/>
    <x v="0"/>
    <n v="2366.33"/>
    <n v="3071.05"/>
    <n v="1"/>
    <m/>
    <n v="1"/>
    <n v="2"/>
    <n v="4"/>
    <n v="0"/>
    <n v="0"/>
    <n v="3071.05"/>
    <n v="1"/>
    <n v="0"/>
    <n v="0"/>
    <n v="1"/>
  </r>
  <r>
    <d v="2024-01-01T00:00:00"/>
    <n v="1670412"/>
    <s v="Handprints Child Care 19 LLC dba Handprints Academ"/>
    <x v="0"/>
    <x v="1"/>
    <s v="412 W BROAD ST"/>
    <s v="FORNEY, TX"/>
    <x v="109"/>
    <x v="6"/>
    <n v="3677.66"/>
    <n v="4907.6899999999996"/>
    <m/>
    <n v="1"/>
    <n v="3"/>
    <n v="3"/>
    <n v="7"/>
    <n v="0"/>
    <n v="0"/>
    <n v="4907.6899999999996"/>
    <n v="0"/>
    <n v="0"/>
    <n v="0"/>
    <n v="0"/>
  </r>
  <r>
    <d v="2024-01-01T00:00:00"/>
    <n v="1670452"/>
    <s v="Lighthouse Academy"/>
    <x v="0"/>
    <x v="2"/>
    <s v="951 N LAKESHORE DR"/>
    <s v="ROCKWALL, TX"/>
    <x v="37"/>
    <x v="4"/>
    <n v="1675.18"/>
    <n v="2079.3200000000002"/>
    <m/>
    <n v="2"/>
    <m/>
    <m/>
    <n v="2"/>
    <n v="0"/>
    <n v="0"/>
    <n v="2079.3200000000002"/>
    <n v="0"/>
    <n v="0"/>
    <n v="0"/>
    <n v="0"/>
  </r>
  <r>
    <d v="2024-01-01T00:00:00"/>
    <n v="1671603"/>
    <s v="Tiny Tots University"/>
    <x v="2"/>
    <x v="1"/>
    <s v="1403 LEVEE LN"/>
    <s v="CEDAR HILL, TX"/>
    <x v="79"/>
    <x v="0"/>
    <n v="1517.2"/>
    <n v="1961.19"/>
    <n v="1"/>
    <n v="1"/>
    <m/>
    <m/>
    <n v="2"/>
    <n v="0"/>
    <n v="0"/>
    <n v="1961.19"/>
    <n v="1"/>
    <n v="0"/>
    <n v="0"/>
    <n v="1"/>
  </r>
  <r>
    <d v="2024-01-01T00:00:00"/>
    <n v="1671918"/>
    <s v="Yorktown Spanish School"/>
    <x v="0"/>
    <x v="1"/>
    <s v="123 E COLORADO BLVD"/>
    <s v="Dallas, TX"/>
    <x v="64"/>
    <x v="0"/>
    <n v="2501.1999999999998"/>
    <n v="3242.93"/>
    <m/>
    <n v="1"/>
    <n v="2"/>
    <m/>
    <n v="3"/>
    <n v="0"/>
    <n v="0"/>
    <n v="3242.93"/>
    <n v="0"/>
    <n v="0"/>
    <n v="0"/>
    <n v="0"/>
  </r>
  <r>
    <d v="2024-01-01T00:00:00"/>
    <n v="1673333"/>
    <s v="La Escuelita Spanish Immersion Preschool"/>
    <x v="2"/>
    <x v="0"/>
    <s v="3619 BLUE RIDGE BLVD"/>
    <s v="Dallas, TX"/>
    <x v="63"/>
    <x v="0"/>
    <n v="486.6"/>
    <n v="652.20000000000005"/>
    <m/>
    <m/>
    <n v="1"/>
    <m/>
    <n v="1"/>
    <n v="0"/>
    <n v="0"/>
    <n v="652.20000000000005"/>
    <n v="0"/>
    <n v="0"/>
    <n v="0"/>
    <n v="0"/>
  </r>
  <r>
    <d v="2024-01-01T00:00:00"/>
    <n v="1673358"/>
    <s v="Daddy Daycare / Preschool"/>
    <x v="0"/>
    <x v="2"/>
    <s v="7701 N RICHLAND BLVD"/>
    <s v="NORTH RICHLAND HILLS, TX"/>
    <x v="111"/>
    <x v="2"/>
    <n v="1851.67"/>
    <n v="2402.67"/>
    <n v="1"/>
    <n v="1"/>
    <m/>
    <m/>
    <n v="2"/>
    <n v="0"/>
    <n v="0"/>
    <n v="2402.67"/>
    <n v="0"/>
    <n v="0"/>
    <n v="0"/>
    <n v="0"/>
  </r>
  <r>
    <d v="2024-01-01T00:00:00"/>
    <n v="1673788"/>
    <s v="Nanas Touch Home Daycare"/>
    <x v="2"/>
    <x v="1"/>
    <s v="1335 PENNSYLVANIA AVE"/>
    <s v="LANCASTER, TX"/>
    <x v="26"/>
    <x v="0"/>
    <n v="2152.8000000000002"/>
    <n v="2768"/>
    <n v="2"/>
    <n v="1"/>
    <n v="2"/>
    <m/>
    <n v="5"/>
    <n v="0"/>
    <n v="0"/>
    <n v="2768"/>
    <n v="0"/>
    <n v="0"/>
    <n v="0"/>
    <n v="0"/>
  </r>
  <r>
    <d v="2024-01-01T00:00:00"/>
    <n v="1674011"/>
    <s v="Danielle Joseph"/>
    <x v="1"/>
    <x v="1"/>
    <s v="3313 ESTERS RD APT 1060"/>
    <s v="Irving, TX"/>
    <x v="15"/>
    <x v="0"/>
    <n v="2308.9"/>
    <n v="3069.15"/>
    <n v="2"/>
    <n v="1"/>
    <n v="2"/>
    <m/>
    <n v="5"/>
    <n v="1"/>
    <n v="0"/>
    <n v="3069.15"/>
    <n v="0"/>
    <n v="0"/>
    <n v="0"/>
    <n v="0"/>
  </r>
  <r>
    <d v="2024-01-01T00:00:00"/>
    <n v="1674932"/>
    <s v="Irving Montessori Academy"/>
    <x v="0"/>
    <x v="1"/>
    <s v="3801 W NORTHGATE DR"/>
    <s v="Irving, TX"/>
    <x v="15"/>
    <x v="0"/>
    <n v="39170.29"/>
    <n v="50409.86"/>
    <n v="4"/>
    <n v="13"/>
    <n v="25"/>
    <n v="11"/>
    <n v="52"/>
    <n v="0"/>
    <n v="0"/>
    <n v="50409.86"/>
    <n v="1"/>
    <n v="0"/>
    <n v="0"/>
    <n v="1"/>
  </r>
  <r>
    <d v="2024-01-01T00:00:00"/>
    <n v="1674961"/>
    <s v="Lena Pope Early Learning Center UNTHSC Campus"/>
    <x v="0"/>
    <x v="0"/>
    <s v="3620 MODLIN AVE"/>
    <s v="FORT WORTH, TX"/>
    <x v="112"/>
    <x v="2"/>
    <n v="1664.84"/>
    <n v="2146.2600000000002"/>
    <m/>
    <n v="1"/>
    <n v="1"/>
    <m/>
    <n v="2"/>
    <n v="0"/>
    <n v="0"/>
    <n v="2146.2600000000002"/>
    <n v="0"/>
    <n v="0"/>
    <n v="0"/>
    <n v="0"/>
  </r>
  <r>
    <d v="2024-01-01T00:00:00"/>
    <n v="1674993"/>
    <s v="Tiny 1s Treasured Learning Center"/>
    <x v="0"/>
    <x v="1"/>
    <s v="3418 S BECKLEY AVE"/>
    <s v="Dallas, TX"/>
    <x v="9"/>
    <x v="0"/>
    <n v="24880.36"/>
    <n v="30211.19"/>
    <n v="4"/>
    <n v="7"/>
    <n v="11"/>
    <n v="12"/>
    <n v="34"/>
    <n v="1"/>
    <n v="0"/>
    <n v="30211.19"/>
    <n v="0"/>
    <n v="0"/>
    <n v="1"/>
    <n v="1"/>
  </r>
  <r>
    <d v="2024-01-01T00:00:00"/>
    <n v="1675675"/>
    <s v="Legacy KinderCare"/>
    <x v="0"/>
    <x v="4"/>
    <s v="6819 COMMUNICATIONS PKWY"/>
    <s v="PLANO, TX"/>
    <x v="60"/>
    <x v="1"/>
    <n v="5537.6"/>
    <n v="8259.6299999999992"/>
    <n v="1"/>
    <n v="4"/>
    <n v="3"/>
    <m/>
    <n v="8"/>
    <n v="0"/>
    <n v="0"/>
    <n v="8259.6299999999992"/>
    <n v="0"/>
    <n v="0"/>
    <n v="0"/>
    <n v="0"/>
  </r>
  <r>
    <d v="2024-01-01T00:00:00"/>
    <n v="1675775"/>
    <s v="The Sloan School"/>
    <x v="0"/>
    <x v="1"/>
    <s v="3131 N O CONNOR RD"/>
    <s v="Irving, TX"/>
    <x v="15"/>
    <x v="0"/>
    <n v="4743.5200000000004"/>
    <n v="5433.37"/>
    <m/>
    <n v="1"/>
    <n v="3"/>
    <n v="3"/>
    <n v="7"/>
    <n v="0"/>
    <n v="0"/>
    <n v="5433.37"/>
    <n v="0"/>
    <n v="0"/>
    <n v="0"/>
    <n v="0"/>
  </r>
  <r>
    <d v="2024-01-01T00:00:00"/>
    <n v="1676214"/>
    <s v="Johnnie Williams"/>
    <x v="3"/>
    <x v="4"/>
    <s v="7131 AL PATTERSON DR"/>
    <s v="Dallas, TX"/>
    <x v="18"/>
    <x v="0"/>
    <n v="43"/>
    <n v="89.06"/>
    <m/>
    <n v="1"/>
    <m/>
    <m/>
    <n v="1"/>
    <n v="0"/>
    <n v="0"/>
    <n v="89.06"/>
    <n v="0"/>
    <n v="0"/>
    <n v="0"/>
    <n v="0"/>
  </r>
  <r>
    <d v="2024-01-01T00:00:00"/>
    <n v="1676412"/>
    <s v="Wynns ChildCare"/>
    <x v="2"/>
    <x v="0"/>
    <s v="2040 PECAN CREEK DR"/>
    <s v="Mesquite, TX"/>
    <x v="25"/>
    <x v="0"/>
    <n v="507.4"/>
    <n v="827.07"/>
    <m/>
    <n v="1"/>
    <m/>
    <m/>
    <n v="1"/>
    <n v="0"/>
    <n v="0"/>
    <n v="827.07"/>
    <n v="0"/>
    <n v="0"/>
    <n v="0"/>
    <n v="0"/>
  </r>
  <r>
    <d v="2024-01-01T00:00:00"/>
    <n v="1676513"/>
    <s v="Crescent City Academy Haltom City"/>
    <x v="0"/>
    <x v="0"/>
    <s v="5713 DANA DR"/>
    <s v="HALTOM CITY, TX"/>
    <x v="113"/>
    <x v="2"/>
    <n v="588.96"/>
    <n v="734.47"/>
    <m/>
    <m/>
    <m/>
    <n v="1"/>
    <n v="1"/>
    <n v="0"/>
    <n v="0"/>
    <n v="734.47"/>
    <n v="0"/>
    <n v="0"/>
    <n v="0"/>
    <n v="0"/>
  </r>
  <r>
    <d v="2024-01-01T00:00:00"/>
    <n v="1677080"/>
    <s v="Richardson ISD Merriman Park Elementary"/>
    <x v="0"/>
    <x v="1"/>
    <s v="7101 WINEDALE DR"/>
    <s v="Dallas, TX"/>
    <x v="93"/>
    <x v="0"/>
    <n v="89.89"/>
    <n v="25.58"/>
    <m/>
    <m/>
    <m/>
    <n v="1"/>
    <n v="1"/>
    <n v="0"/>
    <n v="0"/>
    <n v="25.58"/>
    <n v="0"/>
    <n v="0"/>
    <n v="0"/>
    <n v="0"/>
  </r>
  <r>
    <d v="2024-01-01T00:00:00"/>
    <n v="1677395"/>
    <s v="Lots of Luv Child Care"/>
    <x v="0"/>
    <x v="1"/>
    <s v="9090 SKILLMAN ST STE 186A"/>
    <s v="Dallas, TX"/>
    <x v="2"/>
    <x v="0"/>
    <n v="5989.64"/>
    <n v="7006.85"/>
    <m/>
    <m/>
    <n v="12"/>
    <n v="11"/>
    <n v="23"/>
    <n v="2"/>
    <n v="0"/>
    <n v="7006.85"/>
    <n v="1"/>
    <n v="0"/>
    <n v="0"/>
    <n v="1"/>
  </r>
  <r>
    <d v="2024-01-01T00:00:00"/>
    <n v="1677398"/>
    <s v="Ace Kids Academy"/>
    <x v="0"/>
    <x v="2"/>
    <s v="4330 O BANION RD"/>
    <s v="Garland, TX"/>
    <x v="27"/>
    <x v="0"/>
    <n v="76701.320000000007"/>
    <n v="100890.09"/>
    <n v="11"/>
    <n v="19"/>
    <n v="40"/>
    <n v="43"/>
    <n v="107"/>
    <n v="0"/>
    <n v="17.14"/>
    <n v="100907.23"/>
    <n v="1"/>
    <n v="0"/>
    <n v="0"/>
    <n v="1"/>
  </r>
  <r>
    <d v="2024-01-01T00:00:00"/>
    <n v="1677764"/>
    <s v="Lighthouse Academy"/>
    <x v="0"/>
    <x v="2"/>
    <s v="3727 DILIDO RD STE 132"/>
    <s v="Dallas, TX"/>
    <x v="61"/>
    <x v="0"/>
    <n v="21988.31"/>
    <n v="27879.46"/>
    <m/>
    <n v="2"/>
    <n v="11"/>
    <n v="22"/>
    <n v="35"/>
    <n v="0"/>
    <n v="0"/>
    <n v="27879.46"/>
    <n v="0"/>
    <n v="0"/>
    <n v="0"/>
    <n v="0"/>
  </r>
  <r>
    <d v="2024-01-01T00:00:00"/>
    <n v="1678333"/>
    <s v="Lakysa Hines"/>
    <x v="1"/>
    <x v="0"/>
    <s v="903 TRACY CT"/>
    <s v="DUNCANVILLE, TX"/>
    <x v="66"/>
    <x v="0"/>
    <n v="901.72"/>
    <n v="1187.6500000000001"/>
    <m/>
    <m/>
    <m/>
    <n v="3"/>
    <n v="3"/>
    <n v="0"/>
    <n v="0"/>
    <n v="1187.6500000000001"/>
    <n v="0"/>
    <n v="0"/>
    <n v="1"/>
    <n v="1"/>
  </r>
  <r>
    <d v="2024-01-01T00:00:00"/>
    <n v="1678602"/>
    <s v="NV Kids Academy"/>
    <x v="0"/>
    <x v="1"/>
    <s v="1035 WESTMOUNT AVE"/>
    <s v="Dallas, TX"/>
    <x v="45"/>
    <x v="0"/>
    <n v="11336.8"/>
    <n v="14315.88"/>
    <n v="2"/>
    <n v="5"/>
    <n v="8"/>
    <m/>
    <n v="15"/>
    <n v="1"/>
    <n v="0"/>
    <n v="14315.88"/>
    <n v="0"/>
    <n v="1"/>
    <n v="0"/>
    <n v="1"/>
  </r>
  <r>
    <d v="2024-01-01T00:00:00"/>
    <n v="1678661"/>
    <s v="Angels Little Palace"/>
    <x v="2"/>
    <x v="0"/>
    <s v="4609 OAKWOOD DR"/>
    <s v="Garland, TX"/>
    <x v="27"/>
    <x v="0"/>
    <n v="2560.4899999999998"/>
    <n v="3315.05"/>
    <n v="1"/>
    <n v="1"/>
    <n v="1"/>
    <m/>
    <n v="3"/>
    <n v="0"/>
    <n v="0"/>
    <n v="3315.05"/>
    <n v="0"/>
    <n v="0"/>
    <n v="0"/>
    <n v="0"/>
  </r>
  <r>
    <d v="2024-01-01T00:00:00"/>
    <n v="1678828"/>
    <s v="Divine Joy"/>
    <x v="2"/>
    <x v="1"/>
    <s v="5329 DAYTONA DR"/>
    <s v="Garland, TX"/>
    <x v="27"/>
    <x v="0"/>
    <n v="705.6"/>
    <n v="1030.31"/>
    <m/>
    <n v="1"/>
    <m/>
    <m/>
    <n v="1"/>
    <n v="0"/>
    <n v="0"/>
    <n v="1030.31"/>
    <n v="0"/>
    <n v="0"/>
    <n v="0"/>
    <n v="0"/>
  </r>
  <r>
    <d v="2024-01-01T00:00:00"/>
    <n v="1678897"/>
    <s v="Kids Creative Learning Academy"/>
    <x v="0"/>
    <x v="1"/>
    <s v="4120 14TH ST"/>
    <s v="PLANO, TX"/>
    <x v="4"/>
    <x v="1"/>
    <n v="666.4"/>
    <n v="1922.8"/>
    <n v="1"/>
    <m/>
    <m/>
    <n v="2"/>
    <n v="3"/>
    <n v="0"/>
    <n v="0"/>
    <n v="1922.8"/>
    <n v="0"/>
    <n v="0"/>
    <n v="0"/>
    <n v="0"/>
  </r>
  <r>
    <d v="2024-01-01T00:00:00"/>
    <n v="1679279"/>
    <s v="ShaQuella Anderson"/>
    <x v="1"/>
    <x v="1"/>
    <s v="9415 WOLF RUN DR"/>
    <s v="Dallas, TX"/>
    <x v="48"/>
    <x v="0"/>
    <n v="2340.5"/>
    <n v="2425.0700000000002"/>
    <n v="1"/>
    <n v="4"/>
    <m/>
    <m/>
    <n v="5"/>
    <n v="0"/>
    <n v="0"/>
    <n v="2425.0700000000002"/>
    <n v="0"/>
    <n v="0"/>
    <n v="1"/>
    <n v="1"/>
  </r>
  <r>
    <d v="2024-01-01T00:00:00"/>
    <n v="1679528"/>
    <s v="Voice of Hope Ministries - Uplift Grand"/>
    <x v="0"/>
    <x v="1"/>
    <s v="118 NE 2ND ST"/>
    <s v="GRAND PRAIRIE, TX"/>
    <x v="3"/>
    <x v="0"/>
    <n v="385.44"/>
    <n v="436.87"/>
    <m/>
    <m/>
    <m/>
    <n v="3"/>
    <n v="3"/>
    <n v="0"/>
    <n v="0"/>
    <n v="436.87"/>
    <n v="0"/>
    <n v="0"/>
    <n v="0"/>
    <n v="0"/>
  </r>
  <r>
    <d v="2024-01-01T00:00:00"/>
    <n v="1679700"/>
    <s v="Children Of Light Christian Academy Center INC"/>
    <x v="2"/>
    <x v="1"/>
    <s v="12928 PARKER CT"/>
    <s v="Balch Springs, TX"/>
    <x v="56"/>
    <x v="0"/>
    <n v="3344.4"/>
    <n v="4291.46"/>
    <m/>
    <n v="1"/>
    <n v="6"/>
    <n v="4"/>
    <n v="10"/>
    <n v="0"/>
    <n v="0"/>
    <n v="4291.46"/>
    <n v="1"/>
    <n v="0"/>
    <n v="0"/>
    <n v="1"/>
  </r>
  <r>
    <d v="2024-01-01T00:00:00"/>
    <n v="1679944"/>
    <s v="East Ridge Academy"/>
    <x v="0"/>
    <x v="4"/>
    <s v="6310 EASTRIDGE DR"/>
    <s v="Dallas, TX"/>
    <x v="93"/>
    <x v="0"/>
    <n v="54514.3"/>
    <n v="69138.41"/>
    <n v="5"/>
    <n v="17"/>
    <n v="38"/>
    <n v="18"/>
    <n v="74"/>
    <n v="0"/>
    <n v="0"/>
    <n v="69138.41"/>
    <n v="0"/>
    <n v="0"/>
    <n v="0"/>
    <n v="0"/>
  </r>
  <r>
    <d v="2024-01-01T00:00:00"/>
    <n v="1680169"/>
    <s v="YMCA Personalized Prep Sam Houston"/>
    <x v="0"/>
    <x v="1"/>
    <s v="2827 THROCKMORTON ST"/>
    <s v="Dallas, TX"/>
    <x v="114"/>
    <x v="0"/>
    <n v="348.27"/>
    <n v="641.54999999999995"/>
    <m/>
    <m/>
    <m/>
    <n v="2"/>
    <n v="2"/>
    <n v="0"/>
    <n v="0"/>
    <n v="641.54999999999995"/>
    <n v="0"/>
    <n v="0"/>
    <n v="0"/>
    <n v="0"/>
  </r>
  <r>
    <d v="2024-01-01T00:00:00"/>
    <n v="1680190"/>
    <s v="DeSoto Childrens Academy"/>
    <x v="0"/>
    <x v="0"/>
    <s v="901 N POLK ST"/>
    <s v="DESOTO, TX"/>
    <x v="8"/>
    <x v="0"/>
    <n v="14030.85"/>
    <n v="18233.73"/>
    <m/>
    <n v="1"/>
    <n v="25"/>
    <n v="8"/>
    <n v="33"/>
    <n v="0"/>
    <n v="0"/>
    <n v="18233.73"/>
    <n v="0"/>
    <n v="0"/>
    <n v="1"/>
    <n v="1"/>
  </r>
  <r>
    <d v="2024-01-01T00:00:00"/>
    <n v="1680354"/>
    <s v="Isaiah Jones"/>
    <x v="3"/>
    <x v="4"/>
    <s v="1309 AMERICANA LN"/>
    <s v="Mesquite, TX"/>
    <x v="42"/>
    <x v="0"/>
    <n v="144.30000000000001"/>
    <n v="172.75"/>
    <m/>
    <m/>
    <m/>
    <n v="2"/>
    <n v="2"/>
    <n v="0"/>
    <n v="0"/>
    <n v="172.75"/>
    <n v="0"/>
    <n v="0"/>
    <n v="0"/>
    <n v="0"/>
  </r>
  <r>
    <d v="2024-01-01T00:00:00"/>
    <n v="1681044"/>
    <s v="My Little Hearts Learning Center Inc"/>
    <x v="0"/>
    <x v="2"/>
    <s v="668 BEATTY DR"/>
    <s v="GRAND PRAIRIE, TX"/>
    <x v="44"/>
    <x v="0"/>
    <n v="56879.06"/>
    <n v="74921.88"/>
    <n v="9"/>
    <n v="19"/>
    <n v="22"/>
    <n v="26"/>
    <n v="74"/>
    <n v="3"/>
    <n v="0"/>
    <n v="74921.88"/>
    <n v="1"/>
    <n v="0"/>
    <n v="1"/>
    <n v="2"/>
  </r>
  <r>
    <d v="2024-01-01T00:00:00"/>
    <n v="1681960"/>
    <s v="The Gifted Minds"/>
    <x v="0"/>
    <x v="1"/>
    <s v="2550 W RED BIRD LN STE 412"/>
    <s v="Dallas, TX"/>
    <x v="55"/>
    <x v="0"/>
    <n v="4211.7"/>
    <n v="5450.46"/>
    <n v="1"/>
    <n v="2"/>
    <n v="3"/>
    <m/>
    <n v="6"/>
    <n v="0"/>
    <n v="0"/>
    <n v="5450.46"/>
    <n v="0"/>
    <n v="0"/>
    <n v="0"/>
    <n v="0"/>
  </r>
  <r>
    <d v="2024-01-01T00:00:00"/>
    <n v="1682585"/>
    <s v="Dominga Coronado"/>
    <x v="3"/>
    <x v="4"/>
    <s v="2526 COYOTE TRL"/>
    <s v="GRANBURY, TX"/>
    <x v="115"/>
    <x v="7"/>
    <n v="53.35"/>
    <n v="150.38"/>
    <m/>
    <m/>
    <n v="1"/>
    <n v="1"/>
    <n v="2"/>
    <n v="0"/>
    <n v="0"/>
    <n v="150.38"/>
    <n v="0"/>
    <n v="0"/>
    <n v="0"/>
    <n v="0"/>
  </r>
  <r>
    <d v="2024-01-01T00:00:00"/>
    <n v="1682749"/>
    <s v="Mothers Touch Childcare"/>
    <x v="2"/>
    <x v="0"/>
    <s v="2503 WYNNEWOOD DR"/>
    <s v="Dallas, TX"/>
    <x v="9"/>
    <x v="0"/>
    <n v="2033.64"/>
    <n v="2619.34"/>
    <m/>
    <m/>
    <n v="2"/>
    <n v="1"/>
    <n v="3"/>
    <n v="0"/>
    <n v="300"/>
    <n v="2919.34"/>
    <n v="0"/>
    <n v="0"/>
    <n v="0"/>
    <n v="0"/>
  </r>
  <r>
    <d v="2024-01-01T00:00:00"/>
    <n v="1682751"/>
    <s v="Munger Square Child Care Center"/>
    <x v="0"/>
    <x v="2"/>
    <s v="5302 JUNIUS ST"/>
    <s v="Dallas, TX"/>
    <x v="11"/>
    <x v="0"/>
    <n v="4339.04"/>
    <n v="5202.03"/>
    <n v="2"/>
    <m/>
    <n v="3"/>
    <m/>
    <n v="5"/>
    <n v="0"/>
    <n v="0"/>
    <n v="5202.03"/>
    <n v="0"/>
    <n v="1"/>
    <n v="0"/>
    <n v="1"/>
  </r>
  <r>
    <d v="2024-01-01T00:00:00"/>
    <n v="1682816"/>
    <s v="Lacey McElroy"/>
    <x v="1"/>
    <x v="1"/>
    <s v="1019 BABBLING BROOK LN"/>
    <s v="LANCASTER, TX"/>
    <x v="26"/>
    <x v="0"/>
    <n v="6253.28"/>
    <n v="8257.27"/>
    <n v="2"/>
    <n v="2"/>
    <n v="5"/>
    <n v="6"/>
    <n v="14"/>
    <n v="0"/>
    <n v="0"/>
    <n v="8257.27"/>
    <n v="0"/>
    <n v="0"/>
    <n v="0"/>
    <n v="0"/>
  </r>
  <r>
    <d v="2024-01-01T00:00:00"/>
    <n v="1683709"/>
    <s v="Horizon Lighthouse Childrens Academy"/>
    <x v="0"/>
    <x v="0"/>
    <s v="5600 HORIZON RD"/>
    <s v="ROCKWALL, TX"/>
    <x v="100"/>
    <x v="4"/>
    <n v="6349.38"/>
    <n v="8281.7999999999993"/>
    <m/>
    <n v="2"/>
    <n v="2"/>
    <n v="3"/>
    <n v="7"/>
    <n v="0"/>
    <n v="0"/>
    <n v="8281.7999999999993"/>
    <n v="0"/>
    <n v="0"/>
    <n v="0"/>
    <n v="0"/>
  </r>
  <r>
    <d v="2024-01-01T00:00:00"/>
    <n v="1684339"/>
    <s v="Jeanettes Little Haven Enrichment Center"/>
    <x v="0"/>
    <x v="1"/>
    <s v="6868 WALLING LN"/>
    <s v="Dallas, TX"/>
    <x v="93"/>
    <x v="0"/>
    <n v="32477"/>
    <n v="41838.47"/>
    <n v="7"/>
    <n v="14"/>
    <n v="28"/>
    <n v="16"/>
    <n v="61"/>
    <n v="2"/>
    <n v="0"/>
    <n v="41838.47"/>
    <n v="0"/>
    <n v="0"/>
    <n v="0"/>
    <n v="0"/>
  </r>
  <r>
    <d v="2024-01-01T00:00:00"/>
    <n v="1684618"/>
    <s v="Candi Christian Academy"/>
    <x v="0"/>
    <x v="0"/>
    <s v="2846 S BECKLEY AVE"/>
    <s v="Dallas, TX"/>
    <x v="9"/>
    <x v="0"/>
    <n v="59513.13"/>
    <n v="77868.2"/>
    <n v="6"/>
    <n v="26"/>
    <n v="23"/>
    <n v="26"/>
    <n v="75"/>
    <n v="2"/>
    <n v="0"/>
    <n v="77868.2"/>
    <n v="0"/>
    <n v="0"/>
    <n v="0"/>
    <n v="0"/>
  </r>
  <r>
    <d v="2024-01-01T00:00:00"/>
    <n v="1684625"/>
    <s v="Vidas Stepping Stones Learning Center"/>
    <x v="0"/>
    <x v="2"/>
    <s v="2602 JONES ST"/>
    <s v="GREENVILLE, TX"/>
    <x v="116"/>
    <x v="8"/>
    <n v="110.52"/>
    <n v="939.42"/>
    <n v="1"/>
    <n v="1"/>
    <m/>
    <m/>
    <n v="2"/>
    <n v="0"/>
    <n v="0"/>
    <n v="939.42"/>
    <n v="0"/>
    <n v="0"/>
    <n v="0"/>
    <n v="0"/>
  </r>
  <r>
    <d v="2024-01-01T00:00:00"/>
    <n v="1684673"/>
    <s v="Little Einsteins Learning Center LLC"/>
    <x v="0"/>
    <x v="0"/>
    <s v="9205 SKILLMAN ST STE 117"/>
    <s v="Dallas, TX"/>
    <x v="2"/>
    <x v="0"/>
    <n v="37558.089999999997"/>
    <n v="46744.69"/>
    <n v="9"/>
    <n v="9"/>
    <n v="21"/>
    <n v="19"/>
    <n v="57"/>
    <n v="3"/>
    <n v="0"/>
    <n v="46744.69"/>
    <n v="0"/>
    <n v="1"/>
    <n v="0"/>
    <n v="1"/>
  </r>
  <r>
    <d v="2024-01-01T00:00:00"/>
    <n v="1685022"/>
    <s v="Magic Land Child Care and Learning Center"/>
    <x v="0"/>
    <x v="1"/>
    <s v="1517 W BUCKINGHAM RD"/>
    <s v="Garland, TX"/>
    <x v="85"/>
    <x v="0"/>
    <n v="17908.38"/>
    <n v="23040.43"/>
    <n v="3"/>
    <n v="4"/>
    <n v="8"/>
    <n v="32"/>
    <n v="46"/>
    <n v="0"/>
    <n v="0"/>
    <n v="23040.43"/>
    <n v="0"/>
    <n v="0"/>
    <n v="0"/>
    <n v="0"/>
  </r>
  <r>
    <d v="2024-01-01T00:00:00"/>
    <n v="1685159"/>
    <s v="Bright Minds Learning Center LLC"/>
    <x v="0"/>
    <x v="2"/>
    <s v="2726 W ILLINOIS AVE"/>
    <s v="Dallas, TX"/>
    <x v="63"/>
    <x v="0"/>
    <n v="32691.7"/>
    <n v="42573.79"/>
    <n v="3"/>
    <n v="9"/>
    <n v="31"/>
    <n v="28"/>
    <n v="70"/>
    <n v="0"/>
    <n v="0"/>
    <n v="42573.79"/>
    <n v="0"/>
    <n v="0"/>
    <n v="0"/>
    <n v="0"/>
  </r>
  <r>
    <d v="2024-01-01T00:00:00"/>
    <n v="1685379"/>
    <s v="Grace Christian Preschool of Carrollton"/>
    <x v="0"/>
    <x v="1"/>
    <s v="1700 S JOSEY LN"/>
    <s v="CARROLLTON, TX"/>
    <x v="65"/>
    <x v="0"/>
    <n v="31366.54"/>
    <n v="40543.65"/>
    <n v="5"/>
    <n v="11"/>
    <n v="16"/>
    <n v="7"/>
    <n v="39"/>
    <n v="0"/>
    <n v="0"/>
    <n v="40543.65"/>
    <n v="0"/>
    <n v="1"/>
    <n v="0"/>
    <n v="1"/>
  </r>
  <r>
    <d v="2024-01-01T00:00:00"/>
    <n v="1685384"/>
    <s v="Journeys Child Development Center"/>
    <x v="0"/>
    <x v="0"/>
    <s v="1326 N STATE HIGHWAY 161"/>
    <s v="GRAND PRAIRIE, TX"/>
    <x v="3"/>
    <x v="0"/>
    <n v="26651.72"/>
    <n v="35989.71"/>
    <n v="2"/>
    <n v="6"/>
    <n v="14"/>
    <n v="12"/>
    <n v="34"/>
    <n v="0"/>
    <n v="0"/>
    <n v="35989.71"/>
    <n v="0"/>
    <n v="0"/>
    <n v="0"/>
    <n v="0"/>
  </r>
  <r>
    <d v="2024-01-01T00:00:00"/>
    <n v="1685904"/>
    <s v="Hope Day School"/>
    <x v="0"/>
    <x v="1"/>
    <s v="5910 CEDAR SPRINGS RD"/>
    <s v="Dallas, TX"/>
    <x v="49"/>
    <x v="0"/>
    <n v="8276.2000000000007"/>
    <n v="9466.35"/>
    <n v="1"/>
    <n v="4"/>
    <n v="6"/>
    <m/>
    <n v="11"/>
    <n v="0"/>
    <n v="0"/>
    <n v="9466.35"/>
    <n v="0"/>
    <n v="0"/>
    <n v="0"/>
    <n v="0"/>
  </r>
  <r>
    <d v="2024-01-01T00:00:00"/>
    <n v="1685918"/>
    <s v="Childrens Park North"/>
    <x v="0"/>
    <x v="1"/>
    <s v="695 W RUSK ST"/>
    <s v="ROCKWALL, TX"/>
    <x v="37"/>
    <x v="4"/>
    <n v="697.68"/>
    <n v="1170.8800000000001"/>
    <m/>
    <m/>
    <n v="2"/>
    <n v="1"/>
    <n v="3"/>
    <n v="0"/>
    <n v="0"/>
    <n v="1170.8800000000001"/>
    <n v="0"/>
    <n v="0"/>
    <n v="0"/>
    <n v="0"/>
  </r>
  <r>
    <d v="2024-01-01T00:00:00"/>
    <n v="1685952"/>
    <s v="Education Station"/>
    <x v="0"/>
    <x v="1"/>
    <s v="2328 E GRAUWYLER RD"/>
    <s v="Irving, TX"/>
    <x v="12"/>
    <x v="0"/>
    <n v="2332.62"/>
    <n v="3242.1"/>
    <n v="1"/>
    <n v="2"/>
    <n v="2"/>
    <n v="1"/>
    <n v="6"/>
    <n v="0"/>
    <n v="0"/>
    <n v="3242.1"/>
    <n v="0"/>
    <n v="0"/>
    <n v="0"/>
    <n v="0"/>
  </r>
  <r>
    <d v="2024-01-01T00:00:00"/>
    <n v="1686235"/>
    <s v="PolicingChildCare.Com Inc. DBA Priceless Child Car"/>
    <x v="0"/>
    <x v="1"/>
    <s v="5103 MAGNA CARTA BLVD STE 110"/>
    <s v="GRAND PRAIRIE, TX"/>
    <x v="44"/>
    <x v="2"/>
    <n v="1381.1"/>
    <n v="1789.07"/>
    <n v="1"/>
    <n v="1"/>
    <m/>
    <m/>
    <n v="2"/>
    <n v="0"/>
    <n v="0"/>
    <n v="1789.07"/>
    <n v="0"/>
    <n v="0"/>
    <n v="0"/>
    <n v="0"/>
  </r>
  <r>
    <d v="2024-01-01T00:00:00"/>
    <n v="1687281"/>
    <s v="My Small Wonders"/>
    <x v="0"/>
    <x v="1"/>
    <s v="2310 STUTZ DR"/>
    <s v="Dallas, TX"/>
    <x v="49"/>
    <x v="0"/>
    <n v="3403.4"/>
    <n v="4406.0200000000004"/>
    <n v="1"/>
    <n v="3"/>
    <n v="3"/>
    <m/>
    <n v="5"/>
    <n v="0"/>
    <n v="0"/>
    <n v="4406.0200000000004"/>
    <n v="0"/>
    <n v="0"/>
    <n v="0"/>
    <n v="0"/>
  </r>
  <r>
    <d v="2024-01-01T00:00:00"/>
    <n v="1687946"/>
    <s v="New Harmony Academy"/>
    <x v="0"/>
    <x v="1"/>
    <s v="200 REA AVE"/>
    <s v="LANCASTER, TX"/>
    <x v="82"/>
    <x v="0"/>
    <n v="16893.509999999998"/>
    <n v="24102.71"/>
    <n v="4"/>
    <n v="7"/>
    <n v="7"/>
    <n v="3"/>
    <n v="21"/>
    <n v="0"/>
    <n v="0"/>
    <n v="24102.71"/>
    <n v="0"/>
    <n v="0"/>
    <n v="1"/>
    <n v="1"/>
  </r>
  <r>
    <d v="2024-01-01T00:00:00"/>
    <n v="1688433"/>
    <s v="Luv Em / Leave Em Professional Learning"/>
    <x v="0"/>
    <x v="1"/>
    <s v="1235 W SUBLETT RD"/>
    <s v="ARLINGTON, TX"/>
    <x v="32"/>
    <x v="2"/>
    <n v="1966.49"/>
    <n v="2544.8000000000002"/>
    <m/>
    <n v="1"/>
    <n v="2"/>
    <m/>
    <n v="3"/>
    <n v="0"/>
    <n v="0"/>
    <n v="2544.8000000000002"/>
    <n v="0"/>
    <n v="0"/>
    <n v="0"/>
    <n v="0"/>
  </r>
  <r>
    <d v="2024-01-01T00:00:00"/>
    <n v="1689082"/>
    <s v="Gloria Archibong"/>
    <x v="1"/>
    <x v="1"/>
    <s v="3138 TRES LOGOS LN"/>
    <s v="Dallas, TX"/>
    <x v="61"/>
    <x v="0"/>
    <n v="979.34"/>
    <n v="1187.19"/>
    <m/>
    <m/>
    <n v="2"/>
    <n v="1"/>
    <n v="3"/>
    <n v="0"/>
    <n v="0"/>
    <n v="1187.19"/>
    <n v="0"/>
    <n v="0"/>
    <n v="0"/>
    <n v="0"/>
  </r>
  <r>
    <d v="2024-01-01T00:00:00"/>
    <n v="1690275"/>
    <s v="KIDS Humpty Dumpty Academy LLC"/>
    <x v="0"/>
    <x v="0"/>
    <s v="1601 E ABRAM ST"/>
    <s v="ARLINGTON, TX"/>
    <x v="67"/>
    <x v="2"/>
    <n v="960.29"/>
    <n v="2520.91"/>
    <n v="1"/>
    <n v="1"/>
    <n v="1"/>
    <m/>
    <n v="3"/>
    <n v="0"/>
    <n v="0"/>
    <n v="2520.91"/>
    <n v="0"/>
    <n v="0"/>
    <n v="0"/>
    <n v="0"/>
  </r>
  <r>
    <d v="2024-01-01T00:00:00"/>
    <n v="1690387"/>
    <s v="Riding Rainbows Child Development Center"/>
    <x v="0"/>
    <x v="1"/>
    <s v="7605 C F HAWN FWY"/>
    <s v="Dallas, TX"/>
    <x v="36"/>
    <x v="0"/>
    <n v="24193.98"/>
    <n v="31227.05"/>
    <m/>
    <m/>
    <n v="14"/>
    <n v="20"/>
    <n v="34"/>
    <n v="0"/>
    <n v="0"/>
    <n v="31227.05"/>
    <n v="0"/>
    <n v="1"/>
    <n v="0"/>
    <n v="1"/>
  </r>
  <r>
    <d v="2024-01-01T00:00:00"/>
    <n v="1691302"/>
    <s v="First Steps Academy / Daycare"/>
    <x v="0"/>
    <x v="1"/>
    <s v="10120 MONROE DR"/>
    <s v="Dallas, TX"/>
    <x v="117"/>
    <x v="0"/>
    <n v="16263.14"/>
    <n v="20885.04"/>
    <n v="5"/>
    <n v="4"/>
    <n v="14"/>
    <n v="2"/>
    <n v="24"/>
    <n v="2"/>
    <n v="0"/>
    <n v="20885.04"/>
    <n v="0"/>
    <n v="0"/>
    <n v="0"/>
    <n v="0"/>
  </r>
  <r>
    <d v="2024-01-01T00:00:00"/>
    <n v="1692558"/>
    <s v="Lakesha Lawrence"/>
    <x v="1"/>
    <x v="3"/>
    <s v="2900 DUNNBROOK CT"/>
    <s v="SEAGOVILLE, TX"/>
    <x v="99"/>
    <x v="0"/>
    <n v="3422.88"/>
    <n v="4419.29"/>
    <n v="1"/>
    <n v="2"/>
    <n v="1"/>
    <n v="1"/>
    <n v="5"/>
    <n v="0"/>
    <n v="0"/>
    <n v="4419.29"/>
    <n v="0"/>
    <n v="0"/>
    <n v="0"/>
    <n v="0"/>
  </r>
  <r>
    <d v="2024-01-01T00:00:00"/>
    <n v="1692985"/>
    <s v="Kids R Kids Learning Academy of West McKinney"/>
    <x v="0"/>
    <x v="1"/>
    <s v="9070 WESTRIDGE"/>
    <s v="MCKINNEY, TX"/>
    <x v="91"/>
    <x v="1"/>
    <n v="1397.11"/>
    <n v="1806.85"/>
    <m/>
    <m/>
    <n v="1"/>
    <n v="1"/>
    <n v="2"/>
    <n v="0"/>
    <n v="0"/>
    <n v="1806.85"/>
    <n v="0"/>
    <n v="0"/>
    <n v="0"/>
    <n v="0"/>
  </r>
  <r>
    <d v="2024-01-01T00:00:00"/>
    <n v="1693040"/>
    <s v="Sherrell McKnight"/>
    <x v="3"/>
    <x v="4"/>
    <s v="5805 WHITTLESEY RD"/>
    <s v="FORT WORTH, TX"/>
    <x v="97"/>
    <x v="2"/>
    <n v="945.3"/>
    <n v="1233"/>
    <m/>
    <m/>
    <n v="2"/>
    <n v="2"/>
    <n v="4"/>
    <n v="0"/>
    <n v="0"/>
    <n v="1233"/>
    <n v="0"/>
    <n v="0"/>
    <n v="0"/>
    <n v="0"/>
  </r>
  <r>
    <d v="2024-01-01T00:00:00"/>
    <n v="1693119"/>
    <s v="Thelma Thomas"/>
    <x v="3"/>
    <x v="4"/>
    <s v="1029 CARMODY DR"/>
    <s v="Mesquite, TX"/>
    <x v="38"/>
    <x v="0"/>
    <n v="464.95"/>
    <n v="581.54999999999995"/>
    <m/>
    <m/>
    <n v="1"/>
    <n v="3"/>
    <n v="4"/>
    <n v="0"/>
    <n v="0"/>
    <n v="581.54999999999995"/>
    <n v="0"/>
    <n v="0"/>
    <n v="0"/>
    <n v="0"/>
  </r>
  <r>
    <d v="2024-01-01T00:00:00"/>
    <n v="1693120"/>
    <s v="Discovery School"/>
    <x v="0"/>
    <x v="1"/>
    <s v="4805 GUS THOMASSON RD"/>
    <s v="Mesquite, TX"/>
    <x v="42"/>
    <x v="0"/>
    <n v="36737.79"/>
    <n v="50094.64"/>
    <n v="10"/>
    <n v="12"/>
    <n v="23"/>
    <n v="15"/>
    <n v="58"/>
    <n v="1"/>
    <n v="0"/>
    <n v="50094.64"/>
    <n v="0"/>
    <n v="1"/>
    <n v="0"/>
    <n v="1"/>
  </r>
  <r>
    <d v="2024-01-01T00:00:00"/>
    <n v="1693512"/>
    <s v="Ready Set Jump Learning Center LLC"/>
    <x v="0"/>
    <x v="0"/>
    <s v="7200 JOHN T WHITE RD"/>
    <s v="FORT WORTH, TX"/>
    <x v="118"/>
    <x v="2"/>
    <n v="893.05"/>
    <n v="1154.0999999999999"/>
    <m/>
    <n v="1"/>
    <m/>
    <m/>
    <n v="1"/>
    <n v="0"/>
    <n v="0"/>
    <n v="1154.0999999999999"/>
    <n v="0"/>
    <n v="0"/>
    <n v="0"/>
    <n v="0"/>
  </r>
  <r>
    <d v="2024-01-01T00:00:00"/>
    <n v="1693709"/>
    <s v="AlphaBEST Sunnyvale Sunnyvale"/>
    <x v="0"/>
    <x v="1"/>
    <s v="300 N COLLINS RD"/>
    <s v="SUNNYVALE, TX"/>
    <x v="14"/>
    <x v="0"/>
    <n v="232.38"/>
    <n v="272.33"/>
    <m/>
    <m/>
    <m/>
    <n v="1"/>
    <n v="1"/>
    <n v="0"/>
    <n v="0"/>
    <n v="272.33"/>
    <n v="0"/>
    <n v="0"/>
    <n v="0"/>
    <n v="0"/>
  </r>
  <r>
    <d v="2024-01-01T00:00:00"/>
    <n v="1694560"/>
    <s v="St. Paul Christian Academy"/>
    <x v="0"/>
    <x v="1"/>
    <s v="5725 S MARSALIS AVE"/>
    <s v="Dallas, TX"/>
    <x v="18"/>
    <x v="0"/>
    <n v="11025.32"/>
    <n v="14607.33"/>
    <n v="4"/>
    <n v="7"/>
    <n v="10"/>
    <n v="6"/>
    <n v="26"/>
    <n v="0"/>
    <n v="0"/>
    <n v="14607.33"/>
    <n v="0"/>
    <n v="0"/>
    <n v="0"/>
    <n v="0"/>
  </r>
  <r>
    <d v="2024-01-01T00:00:00"/>
    <n v="1694744"/>
    <s v="KCE Champions LLC Uplift-Infinity"/>
    <x v="0"/>
    <x v="1"/>
    <s v="1401 S MACARTHUR BLVD"/>
    <s v="Irving, TX"/>
    <x v="62"/>
    <x v="0"/>
    <n v="1050.76"/>
    <n v="1047.3599999999999"/>
    <m/>
    <m/>
    <n v="1"/>
    <n v="4"/>
    <n v="5"/>
    <n v="0"/>
    <n v="0"/>
    <n v="1047.3599999999999"/>
    <n v="0"/>
    <n v="0"/>
    <n v="0"/>
    <n v="0"/>
  </r>
  <r>
    <d v="2024-01-01T00:00:00"/>
    <n v="1694755"/>
    <s v="AlphaBest Buckner Prep-Cityscape"/>
    <x v="0"/>
    <x v="1"/>
    <s v="8510 MILITARY PKWY"/>
    <s v="Dallas, TX"/>
    <x v="48"/>
    <x v="0"/>
    <n v="674.5"/>
    <n v="774.79"/>
    <m/>
    <m/>
    <n v="3"/>
    <n v="4"/>
    <n v="7"/>
    <n v="0"/>
    <n v="0"/>
    <n v="774.79"/>
    <n v="0"/>
    <n v="0"/>
    <n v="0"/>
    <n v="0"/>
  </r>
  <r>
    <d v="2024-01-01T00:00:00"/>
    <n v="1695066"/>
    <s v="Bright Beginnings Child Development Center"/>
    <x v="0"/>
    <x v="1"/>
    <s v="7525 MILITARY PKWY"/>
    <s v="Dallas, TX"/>
    <x v="48"/>
    <x v="0"/>
    <n v="36723.800000000003"/>
    <n v="47539.11"/>
    <n v="3"/>
    <n v="11"/>
    <n v="16"/>
    <n v="20"/>
    <n v="49"/>
    <n v="0"/>
    <n v="295"/>
    <n v="47834.11"/>
    <n v="0"/>
    <n v="0"/>
    <n v="0"/>
    <n v="0"/>
  </r>
  <r>
    <d v="2024-01-01T00:00:00"/>
    <n v="1695201"/>
    <s v="Koti Academy of Grand Prairie"/>
    <x v="0"/>
    <x v="1"/>
    <s v="615 W MARSHALL DR"/>
    <s v="GRAND PRAIRIE, TX"/>
    <x v="90"/>
    <x v="0"/>
    <n v="13625.46"/>
    <n v="17112.349999999999"/>
    <n v="2"/>
    <n v="3"/>
    <n v="10"/>
    <n v="8"/>
    <n v="22"/>
    <n v="0"/>
    <n v="0"/>
    <n v="17112.349999999999"/>
    <n v="1"/>
    <n v="1"/>
    <n v="0"/>
    <n v="2"/>
  </r>
  <r>
    <d v="2024-01-01T00:00:00"/>
    <n v="1695471"/>
    <s v="Moody Family Childcare / Youth Services Center"/>
    <x v="0"/>
    <x v="1"/>
    <s v="1651 MATILDA ST"/>
    <s v="Dallas, TX"/>
    <x v="52"/>
    <x v="0"/>
    <n v="49700.46"/>
    <n v="65184.03"/>
    <n v="8"/>
    <n v="18"/>
    <n v="30"/>
    <n v="37"/>
    <n v="91"/>
    <n v="5"/>
    <n v="0"/>
    <n v="65184.03"/>
    <n v="1"/>
    <n v="0"/>
    <n v="0"/>
    <n v="1"/>
  </r>
  <r>
    <d v="2024-01-01T00:00:00"/>
    <n v="1695894"/>
    <s v="Spring Creek Private School"/>
    <x v="0"/>
    <x v="0"/>
    <s v="14855 SPRING CREEK RD"/>
    <s v="Dallas, TX"/>
    <x v="71"/>
    <x v="0"/>
    <n v="46506.36"/>
    <n v="55788.31"/>
    <n v="2"/>
    <n v="11"/>
    <n v="21"/>
    <n v="31"/>
    <n v="64"/>
    <n v="0"/>
    <n v="0"/>
    <n v="55788.31"/>
    <n v="1"/>
    <n v="1"/>
    <n v="0"/>
    <n v="2"/>
  </r>
  <r>
    <d v="2024-01-01T00:00:00"/>
    <n v="1696124"/>
    <s v="Kreative Learning With Friends Childcare"/>
    <x v="2"/>
    <x v="1"/>
    <s v="231 BLUFFVIEW DR"/>
    <s v="Mesquite, TX"/>
    <x v="42"/>
    <x v="0"/>
    <n v="2695.9"/>
    <n v="3522"/>
    <m/>
    <n v="4"/>
    <n v="3"/>
    <m/>
    <n v="5"/>
    <n v="0"/>
    <n v="0"/>
    <n v="3522"/>
    <n v="0"/>
    <n v="0"/>
    <n v="0"/>
    <n v="0"/>
  </r>
  <r>
    <d v="2024-01-01T00:00:00"/>
    <n v="1696258"/>
    <s v="Kacy Brandon"/>
    <x v="1"/>
    <x v="1"/>
    <s v="4515 ROSEMONT AVE"/>
    <s v="GRAND PRAIRIE, TX"/>
    <x v="44"/>
    <x v="0"/>
    <n v="756.8"/>
    <n v="1002.31"/>
    <n v="1"/>
    <n v="1"/>
    <m/>
    <m/>
    <n v="1"/>
    <n v="0"/>
    <n v="0"/>
    <n v="1002.31"/>
    <n v="0"/>
    <n v="0"/>
    <n v="0"/>
    <n v="0"/>
  </r>
  <r>
    <d v="2024-01-01T00:00:00"/>
    <n v="1696472"/>
    <s v="Tanya Lynn Lawrence"/>
    <x v="1"/>
    <x v="1"/>
    <s v="940 NOKOMIS RD"/>
    <s v="LANCASTER, TX"/>
    <x v="82"/>
    <x v="0"/>
    <n v="1161.8399999999999"/>
    <n v="1490.34"/>
    <m/>
    <m/>
    <n v="2"/>
    <n v="2"/>
    <n v="4"/>
    <n v="0"/>
    <n v="0"/>
    <n v="1490.34"/>
    <n v="0"/>
    <n v="0"/>
    <n v="1"/>
    <n v="1"/>
  </r>
  <r>
    <d v="2024-01-01T00:00:00"/>
    <n v="1696485"/>
    <s v="Precious Lambs Learning Center Inc"/>
    <x v="0"/>
    <x v="1"/>
    <s v="723 W PLEASANT RUN RD STE 300"/>
    <s v="LANCASTER, TX"/>
    <x v="82"/>
    <x v="0"/>
    <n v="30556.14"/>
    <n v="40441.11"/>
    <n v="4"/>
    <n v="10"/>
    <n v="12"/>
    <n v="17"/>
    <n v="43"/>
    <n v="3"/>
    <n v="0"/>
    <n v="40441.11"/>
    <n v="0"/>
    <n v="0"/>
    <n v="1"/>
    <n v="1"/>
  </r>
  <r>
    <d v="2024-01-01T00:00:00"/>
    <n v="1696778"/>
    <s v="Tamara Walker"/>
    <x v="3"/>
    <x v="4"/>
    <s v="100 BISON MEADOW DR"/>
    <s v="WAXAHACHIE, TX"/>
    <x v="110"/>
    <x v="5"/>
    <n v="73.900000000000006"/>
    <n v="6.53"/>
    <m/>
    <m/>
    <n v="1"/>
    <n v="1"/>
    <n v="2"/>
    <n v="0"/>
    <n v="0"/>
    <n v="6.53"/>
    <n v="0"/>
    <n v="0"/>
    <n v="0"/>
    <n v="0"/>
  </r>
  <r>
    <d v="2024-01-01T00:00:00"/>
    <n v="1696942"/>
    <s v="Norma Gallegos"/>
    <x v="2"/>
    <x v="1"/>
    <s v="620 QUAIL HOLLOW DR"/>
    <s v="Mesquite, TX"/>
    <x v="42"/>
    <x v="0"/>
    <n v="6947.69"/>
    <n v="8643.14"/>
    <m/>
    <n v="1"/>
    <n v="7"/>
    <n v="3"/>
    <n v="11"/>
    <n v="0"/>
    <n v="0"/>
    <n v="8643.14"/>
    <n v="1"/>
    <n v="0"/>
    <n v="0"/>
    <n v="1"/>
  </r>
  <r>
    <d v="2024-01-01T00:00:00"/>
    <n v="1697009"/>
    <s v="YMCA Britain"/>
    <x v="0"/>
    <x v="1"/>
    <s v="631 EDMONDSON DR"/>
    <s v="Irving, TX"/>
    <x v="62"/>
    <x v="0"/>
    <n v="79.98"/>
    <n v="91.77"/>
    <m/>
    <m/>
    <n v="1"/>
    <n v="1"/>
    <n v="2"/>
    <n v="0"/>
    <n v="0"/>
    <n v="91.77"/>
    <n v="0"/>
    <n v="0"/>
    <n v="0"/>
    <n v="0"/>
  </r>
  <r>
    <d v="2024-01-01T00:00:00"/>
    <n v="1697170"/>
    <s v="Inspire"/>
    <x v="0"/>
    <x v="1"/>
    <s v="6423 WALNUT HILL LN"/>
    <s v="Dallas, TX"/>
    <x v="86"/>
    <x v="0"/>
    <n v="0"/>
    <n v="0"/>
    <m/>
    <m/>
    <m/>
    <n v="1"/>
    <n v="1"/>
    <n v="0"/>
    <n v="0"/>
    <n v="0"/>
    <n v="0"/>
    <n v="0"/>
    <n v="0"/>
    <n v="0"/>
  </r>
  <r>
    <d v="2024-01-01T00:00:00"/>
    <n v="1697222"/>
    <s v="Catrina A Butler"/>
    <x v="1"/>
    <x v="1"/>
    <s v="4002 CARL ST"/>
    <s v="Dallas, TX"/>
    <x v="33"/>
    <x v="0"/>
    <n v="1487.5"/>
    <n v="1968.84"/>
    <n v="1"/>
    <n v="2"/>
    <n v="1"/>
    <m/>
    <n v="3"/>
    <n v="0"/>
    <n v="0"/>
    <n v="1968.84"/>
    <n v="0"/>
    <n v="0"/>
    <n v="0"/>
    <n v="0"/>
  </r>
  <r>
    <d v="2024-01-01T00:00:00"/>
    <n v="1697428"/>
    <s v="YMCA J. Haley"/>
    <x v="0"/>
    <x v="1"/>
    <s v="1100 SCHULZE DR"/>
    <s v="Irving, TX"/>
    <x v="62"/>
    <x v="0"/>
    <n v="104.21"/>
    <n v="153.25"/>
    <m/>
    <m/>
    <m/>
    <n v="1"/>
    <n v="1"/>
    <n v="0"/>
    <n v="0"/>
    <n v="153.25"/>
    <n v="0"/>
    <n v="0"/>
    <n v="0"/>
    <n v="0"/>
  </r>
  <r>
    <d v="2024-01-01T00:00:00"/>
    <n v="1697662"/>
    <s v="Where Kidz Connect Academy Inc"/>
    <x v="0"/>
    <x v="1"/>
    <s v="402 LEE ST"/>
    <s v="CEDAR HILL, TX"/>
    <x v="79"/>
    <x v="0"/>
    <n v="8032"/>
    <n v="10554"/>
    <n v="2"/>
    <n v="4"/>
    <n v="8"/>
    <n v="3"/>
    <n v="17"/>
    <n v="0"/>
    <n v="0"/>
    <n v="10554"/>
    <n v="1"/>
    <n v="0"/>
    <n v="0"/>
    <n v="1"/>
  </r>
  <r>
    <d v="2024-01-01T00:00:00"/>
    <n v="1697806"/>
    <s v="Little Dragons Learning Center"/>
    <x v="0"/>
    <x v="1"/>
    <s v="801 SW 19TH ST"/>
    <s v="GRAND PRAIRIE, TX"/>
    <x v="90"/>
    <x v="0"/>
    <n v="2885.73"/>
    <n v="3737.72"/>
    <m/>
    <n v="5"/>
    <n v="1"/>
    <m/>
    <n v="5"/>
    <n v="0"/>
    <n v="0"/>
    <n v="3737.72"/>
    <n v="1"/>
    <n v="0"/>
    <n v="1"/>
    <n v="2"/>
  </r>
  <r>
    <d v="2024-01-01T00:00:00"/>
    <n v="1698547"/>
    <s v="Londons Kings and Queens Academy"/>
    <x v="0"/>
    <x v="1"/>
    <s v="625 W PLEASANT RUN RD"/>
    <s v="LANCASTER, TX"/>
    <x v="82"/>
    <x v="0"/>
    <n v="10229.06"/>
    <n v="13505.53"/>
    <m/>
    <n v="3"/>
    <n v="14"/>
    <n v="8"/>
    <n v="25"/>
    <n v="0"/>
    <n v="0"/>
    <n v="13505.53"/>
    <n v="0"/>
    <n v="0"/>
    <n v="0"/>
    <n v="0"/>
  </r>
  <r>
    <d v="2024-01-01T00:00:00"/>
    <n v="1698628"/>
    <s v="Kiasha Williams"/>
    <x v="3"/>
    <x v="4"/>
    <s v="10010 FOREST LN APT 521"/>
    <s v="Dallas, TX"/>
    <x v="2"/>
    <x v="0"/>
    <n v="383.3"/>
    <n v="527.33000000000004"/>
    <m/>
    <m/>
    <m/>
    <n v="2"/>
    <n v="2"/>
    <n v="0"/>
    <n v="0"/>
    <n v="527.33000000000004"/>
    <n v="0"/>
    <n v="0"/>
    <n v="0"/>
    <n v="0"/>
  </r>
  <r>
    <d v="2024-01-01T00:00:00"/>
    <n v="1698629"/>
    <s v="Frog Academy of Creekside Village LLC"/>
    <x v="0"/>
    <x v="0"/>
    <s v="720 N SHILOH RD"/>
    <s v="Garland, TX"/>
    <x v="85"/>
    <x v="0"/>
    <n v="23951.01"/>
    <n v="31911.97"/>
    <n v="4"/>
    <n v="4"/>
    <n v="11"/>
    <n v="16"/>
    <n v="35"/>
    <n v="0"/>
    <n v="0"/>
    <n v="31911.97"/>
    <n v="0"/>
    <n v="1"/>
    <n v="0"/>
    <n v="1"/>
  </r>
  <r>
    <d v="2024-01-01T00:00:00"/>
    <n v="1699445"/>
    <s v="Leaders Bilingual Academy Daycare"/>
    <x v="0"/>
    <x v="1"/>
    <s v="1115 W SHADY GROVE RD"/>
    <s v="Irving, TX"/>
    <x v="62"/>
    <x v="0"/>
    <n v="25420.52"/>
    <n v="33099.699999999997"/>
    <n v="4"/>
    <n v="11"/>
    <n v="20"/>
    <n v="10"/>
    <n v="44"/>
    <n v="0"/>
    <n v="0"/>
    <n v="33099.699999999997"/>
    <n v="0"/>
    <n v="0"/>
    <n v="1"/>
    <n v="1"/>
  </r>
  <r>
    <d v="2024-01-01T00:00:00"/>
    <n v="1700683"/>
    <s v="Laugh N Learn Academy"/>
    <x v="2"/>
    <x v="1"/>
    <s v="4111 OCEAN REEF"/>
    <s v="Mesquite, TX"/>
    <x v="42"/>
    <x v="0"/>
    <n v="9518.5400000000009"/>
    <n v="12433.61"/>
    <n v="1"/>
    <m/>
    <n v="4"/>
    <n v="9"/>
    <n v="14"/>
    <n v="0"/>
    <n v="0"/>
    <n v="12433.61"/>
    <n v="0"/>
    <n v="0"/>
    <n v="0"/>
    <n v="0"/>
  </r>
  <r>
    <d v="2024-01-01T00:00:00"/>
    <n v="1700939"/>
    <s v="Excel Academy"/>
    <x v="0"/>
    <x v="1"/>
    <s v="504 RANCH TRL"/>
    <s v="Irving, TX"/>
    <x v="35"/>
    <x v="0"/>
    <n v="19223.759999999998"/>
    <n v="24456.46"/>
    <n v="1"/>
    <n v="4"/>
    <n v="10"/>
    <n v="10"/>
    <n v="25"/>
    <n v="0"/>
    <n v="0"/>
    <n v="24456.46"/>
    <n v="0"/>
    <n v="0"/>
    <n v="0"/>
    <n v="0"/>
  </r>
  <r>
    <d v="2024-01-01T00:00:00"/>
    <n v="1701250"/>
    <s v="American Care Academy Pleasant Grove"/>
    <x v="0"/>
    <x v="0"/>
    <s v="1227 N MASTERS DR"/>
    <s v="Dallas, TX"/>
    <x v="36"/>
    <x v="0"/>
    <n v="78296.34"/>
    <n v="102018.05"/>
    <n v="13"/>
    <n v="23"/>
    <n v="33"/>
    <n v="23"/>
    <n v="92"/>
    <n v="7"/>
    <n v="0"/>
    <n v="102018.05"/>
    <n v="0"/>
    <n v="0"/>
    <n v="0"/>
    <n v="0"/>
  </r>
  <r>
    <d v="2024-01-01T00:00:00"/>
    <n v="1701317"/>
    <s v="The Learning Station"/>
    <x v="0"/>
    <x v="1"/>
    <s v="130 S MOORE RD"/>
    <s v="COPPELL, TX"/>
    <x v="30"/>
    <x v="0"/>
    <n v="9314.2800000000007"/>
    <n v="12503.83"/>
    <n v="2"/>
    <n v="3"/>
    <n v="5"/>
    <n v="3"/>
    <n v="13"/>
    <n v="0"/>
    <n v="0"/>
    <n v="12503.83"/>
    <n v="0"/>
    <n v="0"/>
    <n v="0"/>
    <n v="0"/>
  </r>
  <r>
    <d v="2024-01-01T00:00:00"/>
    <n v="1701395"/>
    <s v="The Parent Helper Daycare / Learning Center"/>
    <x v="0"/>
    <x v="1"/>
    <s v="3939 S POLK ST STE 110"/>
    <s v="Dallas, TX"/>
    <x v="9"/>
    <x v="0"/>
    <n v="17843.759999999998"/>
    <n v="24169.57"/>
    <n v="5"/>
    <n v="9"/>
    <n v="16"/>
    <n v="13"/>
    <n v="42"/>
    <n v="0"/>
    <n v="0"/>
    <n v="24169.57"/>
    <n v="0"/>
    <n v="0"/>
    <n v="0"/>
    <n v="0"/>
  </r>
  <r>
    <d v="2024-01-01T00:00:00"/>
    <n v="1701823"/>
    <s v="Sweet Start Childcare"/>
    <x v="0"/>
    <x v="1"/>
    <s v="115 W BELT LINE RD"/>
    <s v="DESOTO, TX"/>
    <x v="8"/>
    <x v="0"/>
    <n v="36426.93"/>
    <n v="45484.34"/>
    <n v="7"/>
    <n v="10"/>
    <n v="22"/>
    <n v="8"/>
    <n v="47"/>
    <n v="0"/>
    <n v="0"/>
    <n v="45484.34"/>
    <n v="0"/>
    <n v="0"/>
    <n v="0"/>
    <n v="0"/>
  </r>
  <r>
    <d v="2024-01-01T00:00:00"/>
    <n v="1702152"/>
    <s v="The Little Red House Learning Center"/>
    <x v="0"/>
    <x v="1"/>
    <s v="3700 SAN JACINTO ST"/>
    <s v="Dallas, TX"/>
    <x v="28"/>
    <x v="0"/>
    <n v="15655.62"/>
    <n v="18670.830000000002"/>
    <n v="7"/>
    <n v="4"/>
    <n v="8"/>
    <n v="1"/>
    <n v="19"/>
    <n v="0"/>
    <n v="0"/>
    <n v="18670.830000000002"/>
    <n v="1"/>
    <n v="0"/>
    <n v="0"/>
    <n v="1"/>
  </r>
  <r>
    <d v="2024-01-01T00:00:00"/>
    <n v="1702385"/>
    <s v="LaToya Dashe White"/>
    <x v="1"/>
    <x v="0"/>
    <s v="1122 CLINTON ST"/>
    <s v="Garland, TX"/>
    <x v="19"/>
    <x v="0"/>
    <n v="3743.13"/>
    <n v="3324.19"/>
    <n v="2"/>
    <n v="2"/>
    <n v="2"/>
    <m/>
    <n v="5"/>
    <n v="0"/>
    <n v="295"/>
    <n v="3619.19"/>
    <n v="0"/>
    <n v="0"/>
    <n v="1"/>
    <n v="1"/>
  </r>
  <r>
    <d v="2024-01-01T00:00:00"/>
    <n v="1702594"/>
    <s v="4 Heaven Sakes Learning Center"/>
    <x v="0"/>
    <x v="1"/>
    <s v="11231 ALVIN ST STE 2"/>
    <s v="Dallas, TX"/>
    <x v="92"/>
    <x v="0"/>
    <n v="11245.6"/>
    <n v="15563.03"/>
    <n v="1"/>
    <n v="2"/>
    <n v="11"/>
    <n v="12"/>
    <n v="26"/>
    <n v="0"/>
    <n v="0"/>
    <n v="15563.03"/>
    <n v="0"/>
    <n v="0"/>
    <n v="1"/>
    <n v="1"/>
  </r>
  <r>
    <d v="2024-01-01T00:00:00"/>
    <n v="1702982"/>
    <s v="Cadence Academy"/>
    <x v="0"/>
    <x v="1"/>
    <s v="2117 E ROSEMEADE PKWY"/>
    <s v="CARROLLTON, TX"/>
    <x v="10"/>
    <x v="3"/>
    <n v="21655.57"/>
    <n v="30359.66"/>
    <n v="4"/>
    <n v="2"/>
    <n v="14"/>
    <n v="13"/>
    <n v="33"/>
    <n v="0"/>
    <n v="0"/>
    <n v="30359.66"/>
    <n v="0"/>
    <n v="0"/>
    <n v="0"/>
    <n v="0"/>
  </r>
  <r>
    <d v="2024-01-01T00:00:00"/>
    <n v="1703087"/>
    <s v="Our KidsTreehouse"/>
    <x v="0"/>
    <x v="1"/>
    <s v="1106 COLQUITT RD"/>
    <s v="TERRELL, TX"/>
    <x v="119"/>
    <x v="6"/>
    <n v="1165.5899999999999"/>
    <n v="1491.08"/>
    <m/>
    <n v="1"/>
    <n v="1"/>
    <n v="2"/>
    <n v="3"/>
    <n v="0"/>
    <n v="0"/>
    <n v="1491.08"/>
    <n v="0"/>
    <n v="0"/>
    <n v="0"/>
    <n v="0"/>
  </r>
  <r>
    <d v="2024-01-01T00:00:00"/>
    <n v="1703544"/>
    <s v="The Childrens Courtyard Inc"/>
    <x v="0"/>
    <x v="1"/>
    <s v="5555 LAKE RIDGE PKWY"/>
    <s v="GRAND PRAIRIE, TX"/>
    <x v="44"/>
    <x v="2"/>
    <n v="16027.53"/>
    <n v="20845.07"/>
    <n v="1"/>
    <n v="7"/>
    <n v="11"/>
    <n v="2"/>
    <n v="20"/>
    <n v="0"/>
    <n v="0"/>
    <n v="20845.07"/>
    <n v="0"/>
    <n v="0"/>
    <n v="0"/>
    <n v="0"/>
  </r>
  <r>
    <d v="2024-01-01T00:00:00"/>
    <n v="1703563"/>
    <s v="Pearis Preparatory Academy"/>
    <x v="0"/>
    <x v="2"/>
    <s v="3814 MARYLAND AVE"/>
    <s v="Dallas, TX"/>
    <x v="6"/>
    <x v="0"/>
    <n v="15692.17"/>
    <n v="21068.99"/>
    <n v="2"/>
    <n v="6"/>
    <n v="7"/>
    <n v="7"/>
    <n v="22"/>
    <n v="1"/>
    <n v="0"/>
    <n v="21068.99"/>
    <n v="0"/>
    <n v="0"/>
    <n v="0"/>
    <n v="0"/>
  </r>
  <r>
    <d v="2024-01-01T00:00:00"/>
    <n v="1703645"/>
    <s v="Tony Little Clubhouse"/>
    <x v="0"/>
    <x v="1"/>
    <s v="6909 SCYENE RD"/>
    <s v="Dallas, TX"/>
    <x v="48"/>
    <x v="0"/>
    <n v="11143.8"/>
    <n v="14072.27"/>
    <n v="1"/>
    <n v="7"/>
    <n v="11"/>
    <n v="2"/>
    <n v="20"/>
    <n v="0"/>
    <n v="0"/>
    <n v="14072.27"/>
    <n v="0"/>
    <n v="1"/>
    <n v="0"/>
    <n v="1"/>
  </r>
  <r>
    <d v="2024-01-01T00:00:00"/>
    <n v="1704015"/>
    <s v="Dilworth Discovery Christian Childcare"/>
    <x v="2"/>
    <x v="1"/>
    <s v="1715 ALHAMBRA ST"/>
    <s v="Dallas, TX"/>
    <x v="36"/>
    <x v="0"/>
    <n v="2018.09"/>
    <n v="2690.06"/>
    <n v="1"/>
    <n v="1"/>
    <n v="1"/>
    <m/>
    <n v="3"/>
    <n v="0"/>
    <n v="0"/>
    <n v="2690.06"/>
    <n v="0"/>
    <n v="0"/>
    <n v="0"/>
    <n v="0"/>
  </r>
  <r>
    <d v="2024-01-01T00:00:00"/>
    <n v="1704278"/>
    <s v="Circle Creek Early Care and Education"/>
    <x v="0"/>
    <x v="2"/>
    <s v="2544 CLAY MATHIS RD"/>
    <s v="Mesquite, TX"/>
    <x v="25"/>
    <x v="0"/>
    <n v="50825.29"/>
    <n v="63999.95"/>
    <n v="1"/>
    <n v="16"/>
    <n v="22"/>
    <n v="33"/>
    <n v="71"/>
    <n v="1"/>
    <n v="0"/>
    <n v="63999.95"/>
    <n v="1"/>
    <n v="0"/>
    <n v="1"/>
    <n v="2"/>
  </r>
  <r>
    <d v="2024-01-01T00:00:00"/>
    <n v="1705573"/>
    <s v="Preschool on Shiloh"/>
    <x v="0"/>
    <x v="1"/>
    <s v="410 N SHILOH RD"/>
    <s v="Garland, TX"/>
    <x v="85"/>
    <x v="0"/>
    <n v="9182.51"/>
    <n v="13727.99"/>
    <n v="6"/>
    <n v="3"/>
    <n v="5"/>
    <n v="1"/>
    <n v="14"/>
    <n v="0"/>
    <n v="0"/>
    <n v="13727.99"/>
    <n v="0"/>
    <n v="0"/>
    <n v="0"/>
    <n v="0"/>
  </r>
  <r>
    <d v="2024-01-01T00:00:00"/>
    <n v="1705597"/>
    <s v="Edith Hudgens"/>
    <x v="3"/>
    <x v="4"/>
    <s v="4243 CARL ST"/>
    <s v="Dallas, TX"/>
    <x v="33"/>
    <x v="0"/>
    <n v="0"/>
    <n v="87.69"/>
    <m/>
    <n v="1"/>
    <m/>
    <n v="3"/>
    <n v="4"/>
    <n v="0"/>
    <n v="0"/>
    <n v="87.69"/>
    <n v="0"/>
    <n v="0"/>
    <n v="0"/>
    <n v="0"/>
  </r>
  <r>
    <d v="2024-01-01T00:00:00"/>
    <n v="1705865"/>
    <s v="Childcare Network 171"/>
    <x v="0"/>
    <x v="1"/>
    <s v="707 S CEDAR RIDGE DR"/>
    <s v="DUNCANVILLE, TX"/>
    <x v="66"/>
    <x v="0"/>
    <n v="75522.39"/>
    <n v="96873"/>
    <n v="10"/>
    <n v="24"/>
    <n v="42"/>
    <n v="26"/>
    <n v="102"/>
    <n v="1"/>
    <n v="0"/>
    <n v="96873"/>
    <n v="1"/>
    <n v="0"/>
    <n v="0"/>
    <n v="1"/>
  </r>
  <r>
    <d v="2024-01-01T00:00:00"/>
    <n v="1707039"/>
    <s v="Childcare Paradise Learning Center"/>
    <x v="0"/>
    <x v="1"/>
    <s v="2146 E OVERTON RD"/>
    <s v="Dallas, TX"/>
    <x v="6"/>
    <x v="0"/>
    <n v="16732.900000000001"/>
    <n v="19678.939999999999"/>
    <n v="4"/>
    <n v="5"/>
    <n v="16"/>
    <n v="7"/>
    <n v="30"/>
    <n v="0"/>
    <n v="295"/>
    <n v="19973.939999999999"/>
    <n v="0"/>
    <n v="1"/>
    <n v="0"/>
    <n v="1"/>
  </r>
  <r>
    <d v="2024-01-01T00:00:00"/>
    <n v="1707089"/>
    <s v="Omegas Dream"/>
    <x v="2"/>
    <x v="2"/>
    <s v="6404 CINNAMON OAKS DR"/>
    <s v="Dallas, TX"/>
    <x v="18"/>
    <x v="0"/>
    <n v="3538.3"/>
    <n v="5711.35"/>
    <m/>
    <n v="3"/>
    <n v="5"/>
    <m/>
    <n v="7"/>
    <n v="0"/>
    <n v="295"/>
    <n v="6006.35"/>
    <n v="0"/>
    <n v="0"/>
    <n v="0"/>
    <n v="0"/>
  </r>
  <r>
    <d v="2024-01-01T00:00:00"/>
    <n v="1707192"/>
    <s v="Nitras House"/>
    <x v="2"/>
    <x v="0"/>
    <s v="242 N BRYAN CIR"/>
    <s v="Mesquite, TX"/>
    <x v="38"/>
    <x v="0"/>
    <n v="2358.4899999999998"/>
    <n v="3039.02"/>
    <n v="1"/>
    <n v="1"/>
    <n v="1"/>
    <m/>
    <n v="3"/>
    <n v="0"/>
    <n v="0"/>
    <n v="3039.02"/>
    <n v="0"/>
    <n v="0"/>
    <n v="0"/>
    <n v="0"/>
  </r>
  <r>
    <d v="2024-01-01T00:00:00"/>
    <n v="1707194"/>
    <s v="Brainiacs Learning Academy"/>
    <x v="0"/>
    <x v="1"/>
    <s v="109 E US HIGHWAY 80 STE A"/>
    <s v="FORNEY, TX"/>
    <x v="109"/>
    <x v="6"/>
    <n v="1167.56"/>
    <n v="1490.11"/>
    <m/>
    <n v="1"/>
    <n v="1"/>
    <n v="1"/>
    <n v="3"/>
    <n v="0"/>
    <n v="0"/>
    <n v="1490.11"/>
    <n v="0"/>
    <n v="0"/>
    <n v="0"/>
    <n v="0"/>
  </r>
  <r>
    <d v="2024-01-01T00:00:00"/>
    <n v="1707285"/>
    <s v="Ms. Kays Legacy In Home Daycare"/>
    <x v="2"/>
    <x v="1"/>
    <s v="1525 CHAPMAN ST"/>
    <s v="CEDAR HILL, TX"/>
    <x v="79"/>
    <x v="0"/>
    <n v="1341.14"/>
    <n v="1730.93"/>
    <m/>
    <n v="1"/>
    <n v="1"/>
    <m/>
    <n v="2"/>
    <n v="0"/>
    <n v="17.14"/>
    <n v="1748.0700000000002"/>
    <n v="0"/>
    <n v="0"/>
    <n v="0"/>
    <n v="0"/>
  </r>
  <r>
    <d v="2024-01-01T00:00:00"/>
    <n v="1708063"/>
    <s v="Poohs Playhouse Learning Center"/>
    <x v="2"/>
    <x v="1"/>
    <s v="11310 QUAIL RUN ST"/>
    <s v="Dallas, TX"/>
    <x v="96"/>
    <x v="0"/>
    <n v="5021.2299999999996"/>
    <n v="6217.45"/>
    <m/>
    <n v="3"/>
    <n v="3"/>
    <n v="3"/>
    <n v="9"/>
    <n v="0"/>
    <n v="0"/>
    <n v="6217.45"/>
    <n v="0"/>
    <n v="0"/>
    <n v="1"/>
    <n v="1"/>
  </r>
  <r>
    <d v="2024-01-01T00:00:00"/>
    <n v="1708412"/>
    <s v="KCE Champions LLC Uplift-Peak"/>
    <x v="0"/>
    <x v="1"/>
    <s v="1474 ANNEX AVE"/>
    <s v="Dallas, TX"/>
    <x v="28"/>
    <x v="0"/>
    <n v="2933.19"/>
    <n v="3545.49"/>
    <m/>
    <m/>
    <m/>
    <n v="14"/>
    <n v="14"/>
    <n v="0"/>
    <n v="0"/>
    <n v="3545.49"/>
    <n v="0"/>
    <n v="0"/>
    <n v="0"/>
    <n v="0"/>
  </r>
  <r>
    <d v="2024-01-01T00:00:00"/>
    <n v="1709109"/>
    <s v="Cynthia Hudson"/>
    <x v="3"/>
    <x v="4"/>
    <s v="4210 MEHALIA DR"/>
    <s v="Dallas, TX"/>
    <x v="18"/>
    <x v="0"/>
    <n v="110.1"/>
    <n v="121.45"/>
    <m/>
    <m/>
    <m/>
    <n v="2"/>
    <n v="2"/>
    <n v="0"/>
    <n v="0"/>
    <n v="121.45"/>
    <n v="0"/>
    <n v="0"/>
    <n v="0"/>
    <n v="0"/>
  </r>
  <r>
    <d v="2024-01-01T00:00:00"/>
    <n v="1709215"/>
    <s v="Tiphanie Hernandez"/>
    <x v="1"/>
    <x v="1"/>
    <s v="4910 HOPEWELL DR"/>
    <s v="Garland, TX"/>
    <x v="27"/>
    <x v="0"/>
    <n v="3268.3"/>
    <n v="4263"/>
    <n v="1"/>
    <n v="1"/>
    <n v="2"/>
    <m/>
    <n v="4"/>
    <n v="0"/>
    <n v="0"/>
    <n v="4263"/>
    <n v="0"/>
    <n v="0"/>
    <n v="0"/>
    <n v="0"/>
  </r>
  <r>
    <d v="2024-01-01T00:00:00"/>
    <n v="1709295"/>
    <s v="Happy Flower Montessori Academy"/>
    <x v="0"/>
    <x v="1"/>
    <s v="913 LEXINGTON DR"/>
    <s v="PLANO, TX"/>
    <x v="103"/>
    <x v="1"/>
    <n v="10933.34"/>
    <n v="14339.12"/>
    <n v="2"/>
    <n v="3"/>
    <n v="8"/>
    <m/>
    <n v="13"/>
    <n v="0"/>
    <n v="0"/>
    <n v="14339.12"/>
    <n v="0"/>
    <n v="0"/>
    <n v="0"/>
    <n v="0"/>
  </r>
  <r>
    <d v="2024-01-01T00:00:00"/>
    <n v="1709326"/>
    <s v="KCE Champions LLC Uplift-Gradus"/>
    <x v="0"/>
    <x v="1"/>
    <s v="121 SEAHAWK DR"/>
    <s v="DESOTO, TX"/>
    <x v="8"/>
    <x v="0"/>
    <n v="3003.9"/>
    <n v="3926.65"/>
    <m/>
    <m/>
    <n v="4"/>
    <n v="6"/>
    <n v="10"/>
    <n v="0"/>
    <n v="0"/>
    <n v="3926.65"/>
    <n v="0"/>
    <n v="0"/>
    <n v="0"/>
    <n v="0"/>
  </r>
  <r>
    <d v="2024-01-01T00:00:00"/>
    <n v="1709450"/>
    <s v="Cradle to Crayon Learning Center"/>
    <x v="0"/>
    <x v="1"/>
    <s v="2400 E GRAUWYLER RD STE B"/>
    <s v="Irving, TX"/>
    <x v="12"/>
    <x v="0"/>
    <n v="11017.34"/>
    <n v="14297.52"/>
    <m/>
    <n v="4"/>
    <n v="11"/>
    <n v="4"/>
    <n v="18"/>
    <n v="0"/>
    <n v="0"/>
    <n v="14297.52"/>
    <n v="0"/>
    <n v="0"/>
    <n v="0"/>
    <n v="0"/>
  </r>
  <r>
    <d v="2024-01-01T00:00:00"/>
    <n v="1709609"/>
    <s v="Almaria Titus"/>
    <x v="1"/>
    <x v="1"/>
    <s v="319 CHAPMAN ST"/>
    <s v="CEDAR HILL, TX"/>
    <x v="79"/>
    <x v="0"/>
    <n v="2929.5"/>
    <n v="3964.02"/>
    <n v="1"/>
    <n v="2"/>
    <n v="1"/>
    <n v="2"/>
    <n v="6"/>
    <n v="0"/>
    <n v="0"/>
    <n v="3964.02"/>
    <n v="1"/>
    <n v="0"/>
    <n v="0"/>
    <n v="1"/>
  </r>
  <r>
    <d v="2024-01-01T00:00:00"/>
    <n v="1709977"/>
    <s v="Kidz Are People Too Early Childhood Academy"/>
    <x v="0"/>
    <x v="1"/>
    <s v="107 W DANIELDALE RD"/>
    <s v="DUNCANVILLE, TX"/>
    <x v="66"/>
    <x v="0"/>
    <n v="62376.87"/>
    <n v="70800.259999999995"/>
    <n v="6"/>
    <n v="20"/>
    <n v="36"/>
    <n v="48"/>
    <n v="109"/>
    <n v="1"/>
    <n v="0"/>
    <n v="70800.259999999995"/>
    <n v="0"/>
    <n v="0"/>
    <n v="0"/>
    <n v="0"/>
  </r>
  <r>
    <d v="2024-01-01T00:00:00"/>
    <n v="1710075"/>
    <s v="Destiny Learning Center"/>
    <x v="0"/>
    <x v="0"/>
    <s v="7620 FERGUSON RD"/>
    <s v="Dallas, TX"/>
    <x v="61"/>
    <x v="0"/>
    <n v="26982.57"/>
    <n v="34583.660000000003"/>
    <n v="3"/>
    <n v="4"/>
    <n v="15"/>
    <n v="13"/>
    <n v="35"/>
    <n v="0"/>
    <n v="0"/>
    <n v="34583.660000000003"/>
    <n v="0"/>
    <n v="1"/>
    <n v="0"/>
    <n v="1"/>
  </r>
  <r>
    <d v="2024-01-01T00:00:00"/>
    <n v="1710185"/>
    <s v="Kawanaka Fields"/>
    <x v="1"/>
    <x v="1"/>
    <s v="1502 SPRINGWOOD DR"/>
    <s v="Mesquite, TX"/>
    <x v="25"/>
    <x v="0"/>
    <n v="2684.22"/>
    <n v="3561.24"/>
    <m/>
    <n v="1"/>
    <n v="1"/>
    <n v="5"/>
    <n v="7"/>
    <n v="0"/>
    <n v="0"/>
    <n v="3561.24"/>
    <n v="0"/>
    <n v="0"/>
    <n v="0"/>
    <n v="0"/>
  </r>
  <r>
    <d v="2024-01-01T00:00:00"/>
    <n v="1710836"/>
    <s v="BRANDI EDMONDSON"/>
    <x v="1"/>
    <x v="1"/>
    <s v="1625 OAK GLEN TRL"/>
    <s v="Dallas, TX"/>
    <x v="40"/>
    <x v="0"/>
    <n v="959.31"/>
    <n v="1212.1199999999999"/>
    <m/>
    <n v="1"/>
    <m/>
    <n v="2"/>
    <n v="3"/>
    <n v="0"/>
    <n v="17.14"/>
    <n v="1229.26"/>
    <n v="1"/>
    <n v="0"/>
    <n v="1"/>
    <n v="2"/>
  </r>
  <r>
    <d v="2024-01-01T00:00:00"/>
    <n v="1710960"/>
    <s v="YMCA Uplift Williams"/>
    <x v="0"/>
    <x v="1"/>
    <s v="1750 VICEROY DR"/>
    <s v="Dallas, TX"/>
    <x v="49"/>
    <x v="0"/>
    <n v="746.77"/>
    <n v="1355.73"/>
    <m/>
    <m/>
    <n v="2"/>
    <n v="4"/>
    <n v="6"/>
    <n v="0"/>
    <n v="0"/>
    <n v="1355.73"/>
    <n v="0"/>
    <n v="0"/>
    <n v="0"/>
    <n v="0"/>
  </r>
  <r>
    <d v="2024-01-01T00:00:00"/>
    <n v="1712166"/>
    <s v="LaunchPad Learning Center"/>
    <x v="0"/>
    <x v="1"/>
    <s v="1520 LAVON DR"/>
    <s v="Garland, TX"/>
    <x v="19"/>
    <x v="0"/>
    <n v="5408.53"/>
    <n v="6485.3"/>
    <n v="2"/>
    <n v="3"/>
    <n v="4"/>
    <m/>
    <n v="9"/>
    <n v="1"/>
    <n v="0"/>
    <n v="6485.3"/>
    <n v="0"/>
    <n v="0"/>
    <n v="0"/>
    <n v="0"/>
  </r>
  <r>
    <d v="2024-01-01T00:00:00"/>
    <n v="1713056"/>
    <s v="Daniel / Solomon Wisdom Center"/>
    <x v="0"/>
    <x v="1"/>
    <s v="120 E BEDFORD EULESS RD"/>
    <s v="HURST, TX"/>
    <x v="120"/>
    <x v="2"/>
    <n v="689.2"/>
    <n v="881.19"/>
    <m/>
    <n v="1"/>
    <m/>
    <m/>
    <n v="1"/>
    <n v="0"/>
    <n v="0"/>
    <n v="881.19"/>
    <n v="0"/>
    <n v="0"/>
    <n v="0"/>
    <n v="0"/>
  </r>
  <r>
    <d v="2024-01-01T00:00:00"/>
    <n v="1713133"/>
    <s v="EXCEL Learning Center"/>
    <x v="0"/>
    <x v="1"/>
    <s v="200 DALTON DR"/>
    <s v="DESOTO, TX"/>
    <x v="8"/>
    <x v="0"/>
    <n v="2992.52"/>
    <n v="3711.53"/>
    <m/>
    <n v="2"/>
    <n v="3"/>
    <m/>
    <n v="4"/>
    <n v="0"/>
    <n v="0"/>
    <n v="3711.53"/>
    <n v="0"/>
    <n v="0"/>
    <n v="0"/>
    <n v="0"/>
  </r>
  <r>
    <d v="2024-01-01T00:00:00"/>
    <n v="1713204"/>
    <s v="Kidz Learning Academy"/>
    <x v="2"/>
    <x v="1"/>
    <s v="1342 BARREL DR"/>
    <s v="Dallas, TX"/>
    <x v="75"/>
    <x v="0"/>
    <n v="1128.72"/>
    <n v="1279.29"/>
    <m/>
    <n v="1"/>
    <n v="1"/>
    <m/>
    <n v="2"/>
    <n v="0"/>
    <n v="0"/>
    <n v="1279.29"/>
    <n v="0"/>
    <n v="0"/>
    <n v="0"/>
    <n v="0"/>
  </r>
  <r>
    <d v="2024-01-01T00:00:00"/>
    <n v="1713345"/>
    <s v="Youth Conversion at Harry Stone Montessori"/>
    <x v="0"/>
    <x v="1"/>
    <s v="4747 VETERANS DR"/>
    <s v="Dallas, TX"/>
    <x v="6"/>
    <x v="0"/>
    <n v="2414.62"/>
    <n v="3168.62"/>
    <m/>
    <m/>
    <n v="2"/>
    <n v="5"/>
    <n v="7"/>
    <n v="0"/>
    <n v="0"/>
    <n v="3168.62"/>
    <n v="0"/>
    <n v="0"/>
    <n v="0"/>
    <n v="0"/>
  </r>
  <r>
    <d v="2024-01-01T00:00:00"/>
    <n v="1713368"/>
    <s v="Castleglen Private School"/>
    <x v="0"/>
    <x v="0"/>
    <s v="602 CASTLEGLEN DR"/>
    <s v="Garland, TX"/>
    <x v="27"/>
    <x v="0"/>
    <n v="27187.08"/>
    <n v="35130.480000000003"/>
    <n v="4"/>
    <n v="10"/>
    <n v="15"/>
    <n v="21"/>
    <n v="50"/>
    <n v="0"/>
    <n v="0"/>
    <n v="35130.480000000003"/>
    <n v="0"/>
    <n v="1"/>
    <n v="0"/>
    <n v="1"/>
  </r>
  <r>
    <d v="2024-01-01T00:00:00"/>
    <n v="1713766"/>
    <s v="Kristine Steward-East"/>
    <x v="1"/>
    <x v="1"/>
    <s v="913 LANCASTER PARK DR"/>
    <s v="LANCASTER, TX"/>
    <x v="82"/>
    <x v="0"/>
    <n v="6172.4"/>
    <n v="7805.81"/>
    <m/>
    <m/>
    <n v="4"/>
    <n v="9"/>
    <n v="13"/>
    <n v="0"/>
    <n v="0"/>
    <n v="7805.81"/>
    <n v="0"/>
    <n v="0"/>
    <n v="0"/>
    <n v="0"/>
  </r>
  <r>
    <d v="2024-01-01T00:00:00"/>
    <n v="1713839"/>
    <s v="My Anointed Sisters Children"/>
    <x v="2"/>
    <x v="2"/>
    <s v="1231 S EDGEFIELD AVE"/>
    <s v="Dallas, TX"/>
    <x v="0"/>
    <x v="0"/>
    <n v="3162.75"/>
    <n v="5312.64"/>
    <m/>
    <n v="1"/>
    <n v="3"/>
    <n v="1"/>
    <n v="5"/>
    <n v="0"/>
    <n v="0"/>
    <n v="5312.64"/>
    <n v="0"/>
    <n v="0"/>
    <n v="0"/>
    <n v="0"/>
  </r>
  <r>
    <d v="2024-01-01T00:00:00"/>
    <n v="1714182"/>
    <s v="Harvest Heights Childcare / Christian Academy"/>
    <x v="0"/>
    <x v="1"/>
    <s v="2603 S HAMPTON RD"/>
    <s v="GLENN HEIGHTS, TX"/>
    <x v="34"/>
    <x v="5"/>
    <n v="1664.4"/>
    <n v="2153.19"/>
    <m/>
    <n v="2"/>
    <m/>
    <m/>
    <n v="2"/>
    <n v="0"/>
    <n v="0"/>
    <n v="2153.19"/>
    <n v="0"/>
    <n v="0"/>
    <n v="0"/>
    <n v="0"/>
  </r>
  <r>
    <d v="2024-01-01T00:00:00"/>
    <n v="1714828"/>
    <s v="Rainbow Academy"/>
    <x v="0"/>
    <x v="0"/>
    <s v="2227 CHEYENNE ST"/>
    <s v="Irving, TX"/>
    <x v="15"/>
    <x v="0"/>
    <n v="32893.79"/>
    <n v="42799.58"/>
    <n v="6"/>
    <n v="11"/>
    <n v="13"/>
    <n v="10"/>
    <n v="38"/>
    <n v="0"/>
    <n v="295"/>
    <n v="43094.58"/>
    <n v="1"/>
    <n v="0"/>
    <n v="1"/>
    <n v="2"/>
  </r>
  <r>
    <d v="2024-01-01T00:00:00"/>
    <n v="1714943"/>
    <s v="KCE Champions LLC Uplift Summit"/>
    <x v="0"/>
    <x v="1"/>
    <s v="1305 N CENTER ST"/>
    <s v="ARLINGTON, TX"/>
    <x v="17"/>
    <x v="2"/>
    <n v="1343.32"/>
    <n v="1735.82"/>
    <m/>
    <m/>
    <n v="1"/>
    <n v="2"/>
    <n v="3"/>
    <n v="0"/>
    <n v="0"/>
    <n v="1735.82"/>
    <n v="0"/>
    <n v="0"/>
    <n v="0"/>
    <n v="0"/>
  </r>
  <r>
    <d v="2024-01-01T00:00:00"/>
    <n v="1715068"/>
    <s v="Peggy Jessie"/>
    <x v="3"/>
    <x v="4"/>
    <s v="570 ROSEHILL LN"/>
    <s v="CEDAR HILL, TX"/>
    <x v="79"/>
    <x v="0"/>
    <n v="432.6"/>
    <n v="790.63"/>
    <m/>
    <m/>
    <n v="2"/>
    <n v="2"/>
    <n v="4"/>
    <n v="0"/>
    <n v="0"/>
    <n v="790.63"/>
    <n v="0"/>
    <n v="0"/>
    <n v="0"/>
    <n v="0"/>
  </r>
  <r>
    <d v="2024-01-01T00:00:00"/>
    <n v="1715801"/>
    <s v="Child Care Academy Of Texas LLC"/>
    <x v="2"/>
    <x v="1"/>
    <s v="2828 MARBURG ST"/>
    <s v="Dallas, TX"/>
    <x v="1"/>
    <x v="0"/>
    <n v="4990.8"/>
    <n v="6507.75"/>
    <m/>
    <n v="1"/>
    <n v="2"/>
    <n v="4"/>
    <n v="6"/>
    <n v="0"/>
    <n v="0"/>
    <n v="6507.75"/>
    <n v="1"/>
    <n v="0"/>
    <n v="0"/>
    <n v="1"/>
  </r>
  <r>
    <d v="2024-01-01T00:00:00"/>
    <n v="1716279"/>
    <s v="The Preferred Preschool"/>
    <x v="0"/>
    <x v="1"/>
    <s v="1615 OATES DR"/>
    <s v="Mesquite, TX"/>
    <x v="42"/>
    <x v="0"/>
    <n v="22970.83"/>
    <n v="30111.67"/>
    <n v="3"/>
    <n v="10"/>
    <n v="14"/>
    <n v="9"/>
    <n v="34"/>
    <n v="0"/>
    <n v="0"/>
    <n v="30111.67"/>
    <n v="0"/>
    <n v="0"/>
    <n v="0"/>
    <n v="0"/>
  </r>
  <r>
    <d v="2024-01-01T00:00:00"/>
    <n v="1717243"/>
    <s v="LaunchPAD"/>
    <x v="0"/>
    <x v="1"/>
    <s v="6502 MILITARY PKWY"/>
    <s v="Dallas, TX"/>
    <x v="48"/>
    <x v="0"/>
    <n v="8585.2000000000007"/>
    <n v="10629.14"/>
    <n v="3"/>
    <n v="6"/>
    <n v="9"/>
    <n v="1"/>
    <n v="18"/>
    <n v="0"/>
    <n v="0"/>
    <n v="10629.14"/>
    <n v="0"/>
    <n v="0"/>
    <n v="0"/>
    <n v="0"/>
  </r>
  <r>
    <d v="2024-01-01T00:00:00"/>
    <n v="1717792"/>
    <s v="KIDS Montessori Academy LLC"/>
    <x v="0"/>
    <x v="0"/>
    <s v="1521 E ARAPAHO RD"/>
    <s v="RICHARDSON, TX"/>
    <x v="20"/>
    <x v="0"/>
    <n v="25043.82"/>
    <n v="31787.39"/>
    <n v="2"/>
    <n v="7"/>
    <n v="13"/>
    <n v="10"/>
    <n v="32"/>
    <n v="0"/>
    <n v="0"/>
    <n v="31787.39"/>
    <n v="0"/>
    <n v="1"/>
    <n v="0"/>
    <n v="1"/>
  </r>
  <r>
    <d v="2024-01-01T00:00:00"/>
    <n v="1718207"/>
    <s v="Little Creations Learning Center LLC"/>
    <x v="0"/>
    <x v="0"/>
    <s v="817 HOLCOMB RD"/>
    <s v="Dallas, TX"/>
    <x v="36"/>
    <x v="0"/>
    <n v="52585.71"/>
    <n v="67972.58"/>
    <n v="8"/>
    <n v="13"/>
    <n v="35"/>
    <n v="37"/>
    <n v="91"/>
    <n v="0"/>
    <n v="0"/>
    <n v="67972.58"/>
    <n v="0"/>
    <n v="0"/>
    <n v="0"/>
    <n v="0"/>
  </r>
  <r>
    <d v="2024-01-01T00:00:00"/>
    <n v="1718303"/>
    <s v="Little Ivies Montessori"/>
    <x v="0"/>
    <x v="1"/>
    <s v="5509 PLEASANT VALLEY DR STE 800"/>
    <s v="PLANO, TX"/>
    <x v="22"/>
    <x v="1"/>
    <n v="894"/>
    <n v="1164.47"/>
    <m/>
    <m/>
    <n v="1"/>
    <m/>
    <n v="1"/>
    <n v="0"/>
    <n v="0"/>
    <n v="1164.47"/>
    <n v="0"/>
    <n v="0"/>
    <n v="0"/>
    <n v="0"/>
  </r>
  <r>
    <d v="2024-01-01T00:00:00"/>
    <n v="1718424"/>
    <s v="Kings / Queens To Be Learning Center"/>
    <x v="0"/>
    <x v="1"/>
    <s v="2421 MATLAND DR"/>
    <s v="Dallas, TX"/>
    <x v="55"/>
    <x v="0"/>
    <n v="14591.1"/>
    <n v="19629.82"/>
    <n v="2"/>
    <n v="3"/>
    <n v="5"/>
    <n v="15"/>
    <n v="25"/>
    <n v="0"/>
    <n v="0"/>
    <n v="19629.82"/>
    <n v="0"/>
    <n v="0"/>
    <n v="1"/>
    <n v="1"/>
  </r>
  <r>
    <d v="2024-01-01T00:00:00"/>
    <n v="1718476"/>
    <s v="Kidz N Heart"/>
    <x v="0"/>
    <x v="0"/>
    <s v="901 N POLK ST STE 365"/>
    <s v="DESOTO, TX"/>
    <x v="8"/>
    <x v="0"/>
    <n v="18746.91"/>
    <n v="24389.87"/>
    <m/>
    <n v="2"/>
    <n v="14"/>
    <n v="8"/>
    <n v="23"/>
    <n v="0"/>
    <n v="0"/>
    <n v="24389.87"/>
    <n v="0"/>
    <n v="1"/>
    <n v="0"/>
    <n v="1"/>
  </r>
  <r>
    <d v="2024-01-01T00:00:00"/>
    <n v="1718477"/>
    <s v="Angels on Earth Learning / Adventure Center"/>
    <x v="0"/>
    <x v="1"/>
    <s v="6810 SAMUELL BLVD"/>
    <s v="Dallas, TX"/>
    <x v="61"/>
    <x v="0"/>
    <n v="62292.22"/>
    <n v="79712.91"/>
    <n v="6"/>
    <n v="17"/>
    <n v="33"/>
    <n v="43"/>
    <n v="98"/>
    <n v="2"/>
    <n v="0"/>
    <n v="79712.91"/>
    <n v="0"/>
    <n v="0"/>
    <n v="1"/>
    <n v="1"/>
  </r>
  <r>
    <d v="2024-01-01T00:00:00"/>
    <n v="1718643"/>
    <s v="Kids Play Child Care"/>
    <x v="0"/>
    <x v="1"/>
    <s v="2324 OLD DENTON RD STE 120"/>
    <s v="CARROLLTON, TX"/>
    <x v="65"/>
    <x v="0"/>
    <n v="475.3"/>
    <n v="557.19000000000005"/>
    <m/>
    <m/>
    <n v="1"/>
    <m/>
    <n v="1"/>
    <n v="0"/>
    <n v="0"/>
    <n v="557.19000000000005"/>
    <n v="0"/>
    <n v="0"/>
    <n v="0"/>
    <n v="0"/>
  </r>
  <r>
    <d v="2024-01-01T00:00:00"/>
    <n v="1718684"/>
    <s v="Ursula Boyd"/>
    <x v="3"/>
    <x v="4"/>
    <s v="366 N JIM MILLER RD APT 1097"/>
    <s v="Dallas, TX"/>
    <x v="36"/>
    <x v="0"/>
    <n v="93"/>
    <n v="172.75"/>
    <m/>
    <m/>
    <m/>
    <n v="2"/>
    <n v="2"/>
    <n v="0"/>
    <n v="0"/>
    <n v="172.75"/>
    <n v="0"/>
    <n v="0"/>
    <n v="0"/>
    <n v="0"/>
  </r>
  <r>
    <d v="2024-01-01T00:00:00"/>
    <n v="1718689"/>
    <s v="Gloria Turner"/>
    <x v="1"/>
    <x v="1"/>
    <s v="1203 APRIL SHOWERS LN"/>
    <s v="LANCASTER, TX"/>
    <x v="26"/>
    <x v="0"/>
    <n v="10887.98"/>
    <n v="14182.22"/>
    <n v="2"/>
    <n v="7"/>
    <n v="6"/>
    <n v="3"/>
    <n v="17"/>
    <n v="0"/>
    <n v="0"/>
    <n v="14182.22"/>
    <n v="0"/>
    <n v="0"/>
    <n v="0"/>
    <n v="0"/>
  </r>
  <r>
    <d v="2024-01-01T00:00:00"/>
    <n v="1718938"/>
    <s v="A Special Love Childcare Academy Learning Center"/>
    <x v="0"/>
    <x v="0"/>
    <s v="4121 MARVIN D LOVE FWY STE 100"/>
    <s v="Dallas, TX"/>
    <x v="9"/>
    <x v="0"/>
    <n v="12562.08"/>
    <n v="16122.62"/>
    <n v="4"/>
    <n v="6"/>
    <n v="10"/>
    <n v="5"/>
    <n v="23"/>
    <n v="0"/>
    <n v="312.14"/>
    <n v="16434.760000000002"/>
    <n v="0"/>
    <n v="1"/>
    <n v="0"/>
    <n v="1"/>
  </r>
  <r>
    <d v="2024-01-01T00:00:00"/>
    <n v="1719088"/>
    <s v="Brave Hearts Child Care And Learning Center LLC"/>
    <x v="2"/>
    <x v="0"/>
    <s v="1101 OAKBLUFF DR"/>
    <s v="LANCASTER, TX"/>
    <x v="82"/>
    <x v="0"/>
    <n v="477.8"/>
    <n v="587.71"/>
    <m/>
    <m/>
    <m/>
    <n v="2"/>
    <n v="2"/>
    <n v="0"/>
    <n v="0"/>
    <n v="587.71"/>
    <n v="0"/>
    <n v="1"/>
    <n v="0"/>
    <n v="1"/>
  </r>
  <r>
    <d v="2024-01-01T00:00:00"/>
    <n v="1719248"/>
    <s v="CumLaude Academy LLC"/>
    <x v="0"/>
    <x v="1"/>
    <s v="1855 E BRANCH HOLLOW DR"/>
    <s v="CARROLLTON, TX"/>
    <x v="10"/>
    <x v="3"/>
    <n v="7980.24"/>
    <n v="10915.46"/>
    <n v="4"/>
    <n v="3"/>
    <n v="2"/>
    <n v="2"/>
    <n v="10"/>
    <n v="0"/>
    <n v="0"/>
    <n v="10915.46"/>
    <n v="0"/>
    <n v="0"/>
    <n v="0"/>
    <n v="0"/>
  </r>
  <r>
    <d v="2024-01-01T00:00:00"/>
    <n v="1719394"/>
    <s v="Oakhill Day School"/>
    <x v="0"/>
    <x v="0"/>
    <s v="1025 E BRAND RD"/>
    <s v="Garland, TX"/>
    <x v="57"/>
    <x v="0"/>
    <n v="32636.73"/>
    <n v="41562.49"/>
    <m/>
    <n v="10"/>
    <n v="26"/>
    <n v="20"/>
    <n v="54"/>
    <n v="2"/>
    <n v="0"/>
    <n v="41562.49"/>
    <n v="0"/>
    <n v="1"/>
    <n v="0"/>
    <n v="1"/>
  </r>
  <r>
    <d v="2024-01-01T00:00:00"/>
    <n v="1719920"/>
    <s v="Portia Gibson"/>
    <x v="1"/>
    <x v="1"/>
    <s v="1704 HILLSIDE DR"/>
    <s v="Balch Springs, TX"/>
    <x v="56"/>
    <x v="0"/>
    <n v="2539.11"/>
    <n v="3280.21"/>
    <m/>
    <n v="1"/>
    <n v="2"/>
    <n v="2"/>
    <n v="5"/>
    <n v="0"/>
    <n v="0"/>
    <n v="3280.21"/>
    <n v="0"/>
    <n v="0"/>
    <n v="0"/>
    <n v="0"/>
  </r>
  <r>
    <d v="2024-01-01T00:00:00"/>
    <n v="1720156"/>
    <s v="Keishas Kare Academy"/>
    <x v="2"/>
    <x v="0"/>
    <s v="2701 OAKMONT DR"/>
    <s v="LANCASTER, TX"/>
    <x v="26"/>
    <x v="0"/>
    <n v="683.26"/>
    <n v="875.61"/>
    <m/>
    <n v="1"/>
    <m/>
    <m/>
    <n v="1"/>
    <n v="0"/>
    <n v="295"/>
    <n v="1170.6100000000001"/>
    <n v="1"/>
    <n v="0"/>
    <n v="0"/>
    <n v="1"/>
  </r>
  <r>
    <d v="2024-01-01T00:00:00"/>
    <n v="1720256"/>
    <s v="Amazing Kidz Childcare Center LLC"/>
    <x v="0"/>
    <x v="1"/>
    <s v="1703 SUSAN DR"/>
    <s v="ARLINGTON, TX"/>
    <x v="67"/>
    <x v="2"/>
    <n v="4342.16"/>
    <n v="5719.38"/>
    <n v="1"/>
    <n v="1"/>
    <n v="5"/>
    <n v="2"/>
    <n v="8"/>
    <n v="0"/>
    <n v="0"/>
    <n v="5719.38"/>
    <n v="0"/>
    <n v="0"/>
    <n v="0"/>
    <n v="0"/>
  </r>
  <r>
    <d v="2024-01-01T00:00:00"/>
    <n v="1720403"/>
    <s v="The Perfect Place to Bee Learning Academy"/>
    <x v="0"/>
    <x v="0"/>
    <s v="1510 W POLO RD"/>
    <s v="GRAND PRAIRIE, TX"/>
    <x v="44"/>
    <x v="0"/>
    <n v="11931.32"/>
    <n v="15496.15"/>
    <m/>
    <n v="7"/>
    <n v="7"/>
    <n v="4"/>
    <n v="18"/>
    <n v="0"/>
    <n v="0"/>
    <n v="15496.15"/>
    <n v="0"/>
    <n v="0"/>
    <n v="0"/>
    <n v="0"/>
  </r>
  <r>
    <d v="2024-01-01T00:00:00"/>
    <n v="1720667"/>
    <s v="Aleesha Simmons"/>
    <x v="1"/>
    <x v="1"/>
    <s v="3029 PLAYA VISTA DR"/>
    <s v="Dallas, TX"/>
    <x v="80"/>
    <x v="0"/>
    <n v="5337"/>
    <n v="6775.83"/>
    <m/>
    <n v="5"/>
    <n v="3"/>
    <n v="6"/>
    <n v="13"/>
    <n v="0"/>
    <n v="0"/>
    <n v="6775.83"/>
    <n v="0"/>
    <n v="0"/>
    <n v="0"/>
    <n v="0"/>
  </r>
  <r>
    <d v="2024-01-01T00:00:00"/>
    <n v="1721256"/>
    <s v="Robin Searight-Stanley"/>
    <x v="1"/>
    <x v="1"/>
    <s v="7540 AMBER DR"/>
    <s v="Dallas, TX"/>
    <x v="18"/>
    <x v="0"/>
    <n v="769.44"/>
    <n v="935.31"/>
    <n v="1"/>
    <m/>
    <n v="1"/>
    <n v="2"/>
    <n v="4"/>
    <n v="0"/>
    <n v="0"/>
    <n v="935.31"/>
    <n v="0"/>
    <n v="0"/>
    <n v="0"/>
    <n v="0"/>
  </r>
  <r>
    <d v="2024-01-01T00:00:00"/>
    <n v="1721457"/>
    <s v="Kelley Jackson"/>
    <x v="1"/>
    <x v="2"/>
    <s v="728 DANDELION DR"/>
    <s v="Mesquite, TX"/>
    <x v="38"/>
    <x v="0"/>
    <n v="12734.11"/>
    <n v="16639.77"/>
    <m/>
    <n v="4"/>
    <n v="6"/>
    <n v="14"/>
    <n v="24"/>
    <n v="0"/>
    <n v="0"/>
    <n v="16639.77"/>
    <n v="0"/>
    <n v="1"/>
    <n v="0"/>
    <n v="1"/>
  </r>
  <r>
    <d v="2024-01-01T00:00:00"/>
    <n v="1721473"/>
    <s v="Bear Creek Lodge Learning Center"/>
    <x v="0"/>
    <x v="0"/>
    <s v="1000 CONCORD ST"/>
    <s v="FORNEY, TX"/>
    <x v="109"/>
    <x v="6"/>
    <n v="8093.52"/>
    <n v="10170.02"/>
    <m/>
    <n v="1"/>
    <n v="1"/>
    <n v="8"/>
    <n v="10"/>
    <n v="0"/>
    <n v="0"/>
    <n v="10170.02"/>
    <n v="0"/>
    <n v="0"/>
    <n v="0"/>
    <n v="0"/>
  </r>
  <r>
    <d v="2024-01-01T00:00:00"/>
    <n v="1721912"/>
    <s v="Lighthouse Academy-Mesquite"/>
    <x v="0"/>
    <x v="1"/>
    <s v="1515 E KEARNEY ST STE 402"/>
    <s v="Mesquite, TX"/>
    <x v="38"/>
    <x v="0"/>
    <n v="52140.59"/>
    <n v="62555.45"/>
    <n v="8"/>
    <n v="13"/>
    <n v="23"/>
    <n v="37"/>
    <n v="79"/>
    <n v="1"/>
    <n v="0"/>
    <n v="62555.45"/>
    <n v="0"/>
    <n v="0"/>
    <n v="0"/>
    <n v="0"/>
  </r>
  <r>
    <d v="2024-01-01T00:00:00"/>
    <n v="1722821"/>
    <s v="Little Dumplings DayCare LLC"/>
    <x v="0"/>
    <x v="4"/>
    <s v="2510 TEXAS DR"/>
    <s v="Irving, TX"/>
    <x v="15"/>
    <x v="0"/>
    <n v="0"/>
    <n v="-568"/>
    <m/>
    <m/>
    <n v="1"/>
    <m/>
    <n v="1"/>
    <n v="0"/>
    <n v="0"/>
    <n v="-568"/>
    <n v="0"/>
    <n v="0"/>
    <n v="0"/>
    <n v="0"/>
  </r>
  <r>
    <d v="2024-01-01T00:00:00"/>
    <n v="1724198"/>
    <s v="Fair Oaks Day School"/>
    <x v="0"/>
    <x v="2"/>
    <s v="7825 FAIR OAKS AVE"/>
    <s v="Dallas, TX"/>
    <x v="93"/>
    <x v="0"/>
    <n v="30105.07"/>
    <n v="39336.910000000003"/>
    <n v="7"/>
    <n v="12"/>
    <n v="17"/>
    <m/>
    <n v="35"/>
    <n v="1"/>
    <n v="0"/>
    <n v="39336.910000000003"/>
    <n v="0"/>
    <n v="0"/>
    <n v="0"/>
    <n v="0"/>
  </r>
  <r>
    <d v="2024-01-01T00:00:00"/>
    <n v="1724569"/>
    <s v="Sedney Bolden"/>
    <x v="1"/>
    <x v="1"/>
    <s v="511 CANARY LN"/>
    <s v="RED OAK, TX"/>
    <x v="34"/>
    <x v="5"/>
    <n v="1448.2"/>
    <n v="1672.79"/>
    <n v="2"/>
    <n v="1"/>
    <m/>
    <m/>
    <n v="3"/>
    <n v="1"/>
    <n v="0"/>
    <n v="1672.79"/>
    <n v="0"/>
    <n v="0"/>
    <n v="0"/>
    <n v="0"/>
  </r>
  <r>
    <d v="2024-01-01T00:00:00"/>
    <n v="1724823"/>
    <s v="Sandi Vaughn"/>
    <x v="3"/>
    <x v="4"/>
    <s v="4358 WOODHOLLOW DR APT 152"/>
    <s v="Dallas, TX"/>
    <x v="55"/>
    <x v="0"/>
    <n v="778.25"/>
    <n v="777.19"/>
    <m/>
    <m/>
    <m/>
    <n v="5"/>
    <n v="5"/>
    <n v="0"/>
    <n v="0"/>
    <n v="777.19"/>
    <n v="0"/>
    <n v="0"/>
    <n v="0"/>
    <n v="0"/>
  </r>
  <r>
    <d v="2024-01-01T00:00:00"/>
    <n v="1725204"/>
    <s v="Evergreen Bilingual Learning Center"/>
    <x v="0"/>
    <x v="1"/>
    <s v="1101 W LAMAR BLVD"/>
    <s v="ARLINGTON, TX"/>
    <x v="121"/>
    <x v="2"/>
    <n v="2157.4"/>
    <n v="2769.71"/>
    <m/>
    <n v="2"/>
    <n v="1"/>
    <m/>
    <n v="3"/>
    <n v="0"/>
    <n v="0"/>
    <n v="2769.71"/>
    <n v="0"/>
    <n v="0"/>
    <n v="0"/>
    <n v="0"/>
  </r>
  <r>
    <d v="2024-01-01T00:00:00"/>
    <n v="1725928"/>
    <s v="Kiddie Cloud Learning Academy"/>
    <x v="0"/>
    <x v="1"/>
    <s v="244 S BARNES DR"/>
    <s v="Garland, TX"/>
    <x v="85"/>
    <x v="0"/>
    <n v="10744.35"/>
    <n v="15272.68"/>
    <n v="4"/>
    <n v="6"/>
    <n v="3"/>
    <n v="3"/>
    <n v="16"/>
    <n v="0"/>
    <n v="0"/>
    <n v="15272.68"/>
    <n v="0"/>
    <n v="0"/>
    <n v="1"/>
    <n v="1"/>
  </r>
  <r>
    <d v="2024-01-01T00:00:00"/>
    <n v="1726265"/>
    <s v="Lionheart Childrens Academy Bent Tree Bible"/>
    <x v="0"/>
    <x v="1"/>
    <s v="4141 INTERNATIONAL PKWY"/>
    <s v="CARROLLTON, TX"/>
    <x v="10"/>
    <x v="3"/>
    <n v="6894.22"/>
    <n v="9536.44"/>
    <n v="3"/>
    <n v="4"/>
    <n v="3"/>
    <n v="1"/>
    <n v="10"/>
    <n v="1"/>
    <n v="0"/>
    <n v="9536.44"/>
    <n v="0"/>
    <n v="0"/>
    <n v="0"/>
    <n v="0"/>
  </r>
  <r>
    <d v="2024-01-01T00:00:00"/>
    <n v="1726331"/>
    <s v="Dedra Brent"/>
    <x v="1"/>
    <x v="1"/>
    <s v="3126 MARYLAND AVE"/>
    <s v="Dallas, TX"/>
    <x v="6"/>
    <x v="0"/>
    <n v="406.3"/>
    <n v="512.19000000000005"/>
    <m/>
    <m/>
    <n v="1"/>
    <m/>
    <n v="1"/>
    <n v="0"/>
    <n v="0"/>
    <n v="512.19000000000005"/>
    <n v="0"/>
    <n v="0"/>
    <n v="0"/>
    <n v="0"/>
  </r>
  <r>
    <d v="2024-01-01T00:00:00"/>
    <n v="1726361"/>
    <s v="Magnificent Learning Academy"/>
    <x v="0"/>
    <x v="4"/>
    <s v="624 N MAIN ST"/>
    <s v="DUNCANVILLE, TX"/>
    <x v="5"/>
    <x v="0"/>
    <n v="29012.87"/>
    <n v="39143.019999999997"/>
    <n v="6"/>
    <n v="11"/>
    <n v="18"/>
    <n v="16"/>
    <n v="51"/>
    <n v="0"/>
    <n v="0"/>
    <n v="39143.019999999997"/>
    <n v="0"/>
    <n v="0"/>
    <n v="0"/>
    <n v="0"/>
  </r>
  <r>
    <d v="2024-01-01T00:00:00"/>
    <n v="1726390"/>
    <s v="Innovation Station Learning Academy"/>
    <x v="0"/>
    <x v="1"/>
    <s v="1971 W PLEASANT RUN RD"/>
    <s v="LANCASTER, TX"/>
    <x v="82"/>
    <x v="0"/>
    <n v="12581.13"/>
    <n v="16621"/>
    <n v="1"/>
    <n v="9"/>
    <n v="7"/>
    <n v="15"/>
    <n v="32"/>
    <n v="0"/>
    <n v="0"/>
    <n v="16621"/>
    <n v="1"/>
    <n v="0"/>
    <n v="0"/>
    <n v="1"/>
  </r>
  <r>
    <d v="2024-01-01T00:00:00"/>
    <n v="1726407"/>
    <s v="Innovation Station Learning Academy"/>
    <x v="0"/>
    <x v="1"/>
    <s v="875 W PLEASANT RUN RD"/>
    <s v="LANCASTER, TX"/>
    <x v="82"/>
    <x v="0"/>
    <n v="22049.63"/>
    <n v="28777.69"/>
    <n v="5"/>
    <n v="8"/>
    <n v="27"/>
    <n v="16"/>
    <n v="54"/>
    <n v="0"/>
    <n v="0"/>
    <n v="28777.69"/>
    <n v="0"/>
    <n v="0"/>
    <n v="0"/>
    <n v="0"/>
  </r>
  <r>
    <d v="2024-01-01T00:00:00"/>
    <n v="1726578"/>
    <s v="Destined 4 Success Educational Learning Center"/>
    <x v="2"/>
    <x v="1"/>
    <s v="4302 LOMBARDY DR"/>
    <s v="VENUS, TX"/>
    <x v="122"/>
    <x v="9"/>
    <n v="924.6"/>
    <n v="1165.8"/>
    <n v="1"/>
    <m/>
    <m/>
    <m/>
    <n v="1"/>
    <n v="0"/>
    <n v="0"/>
    <n v="1165.8"/>
    <n v="0"/>
    <n v="0"/>
    <n v="0"/>
    <n v="0"/>
  </r>
  <r>
    <d v="2024-01-01T00:00:00"/>
    <n v="1726603"/>
    <s v="The Blue House Learning Center"/>
    <x v="2"/>
    <x v="2"/>
    <s v="9730 BRUTON RD"/>
    <s v="Dallas, TX"/>
    <x v="36"/>
    <x v="0"/>
    <n v="5714.81"/>
    <n v="7180.22"/>
    <n v="1"/>
    <n v="3"/>
    <n v="4"/>
    <n v="5"/>
    <n v="13"/>
    <n v="0"/>
    <n v="0"/>
    <n v="7180.22"/>
    <n v="0"/>
    <n v="1"/>
    <n v="0"/>
    <n v="1"/>
  </r>
  <r>
    <d v="2024-01-01T00:00:00"/>
    <n v="1726621"/>
    <s v="Stars / Stripes STEAM Preschool"/>
    <x v="2"/>
    <x v="1"/>
    <s v="604 HORSESHOE CT"/>
    <s v="DESOTO, TX"/>
    <x v="8"/>
    <x v="0"/>
    <n v="482"/>
    <n v="940.29"/>
    <m/>
    <m/>
    <n v="1"/>
    <m/>
    <n v="1"/>
    <n v="0"/>
    <n v="0"/>
    <n v="940.29"/>
    <n v="0"/>
    <n v="0"/>
    <n v="0"/>
    <n v="0"/>
  </r>
  <r>
    <d v="2024-01-01T00:00:00"/>
    <n v="1727098"/>
    <s v="Growing Seeds Academy"/>
    <x v="0"/>
    <x v="1"/>
    <s v="2610 WILLIAM BREWSTER DR"/>
    <s v="Irving, TX"/>
    <x v="15"/>
    <x v="0"/>
    <n v="3585.6"/>
    <n v="5301.82"/>
    <m/>
    <n v="3"/>
    <n v="3"/>
    <m/>
    <n v="6"/>
    <n v="0"/>
    <n v="0"/>
    <n v="5301.82"/>
    <n v="0"/>
    <n v="0"/>
    <n v="0"/>
    <n v="0"/>
  </r>
  <r>
    <d v="2024-01-01T00:00:00"/>
    <n v="1727161"/>
    <s v="Topcare Learning Adventure"/>
    <x v="2"/>
    <x v="1"/>
    <s v="1233 RIO VISTA DR"/>
    <s v="DESOTO, TX"/>
    <x v="8"/>
    <x v="0"/>
    <n v="2477.9899999999998"/>
    <n v="3191.6"/>
    <m/>
    <n v="2"/>
    <m/>
    <n v="2"/>
    <n v="4"/>
    <n v="0"/>
    <n v="17.14"/>
    <n v="3208.74"/>
    <n v="0"/>
    <n v="1"/>
    <n v="0"/>
    <n v="1"/>
  </r>
  <r>
    <d v="2024-01-01T00:00:00"/>
    <n v="1727663"/>
    <s v="CumLaude Academy LLC"/>
    <x v="0"/>
    <x v="1"/>
    <s v="18211 KELLY BLVD"/>
    <s v="Dallas, TX"/>
    <x v="31"/>
    <x v="3"/>
    <n v="6341.27"/>
    <n v="7989.38"/>
    <m/>
    <n v="2"/>
    <n v="3"/>
    <n v="5"/>
    <n v="10"/>
    <n v="0"/>
    <n v="0"/>
    <n v="7989.38"/>
    <n v="0"/>
    <n v="0"/>
    <n v="0"/>
    <n v="0"/>
  </r>
  <r>
    <d v="2024-01-01T00:00:00"/>
    <n v="1727846"/>
    <s v="Tamara Meeks"/>
    <x v="3"/>
    <x v="4"/>
    <s v="151 E LITTLE CREEK RD APT A9"/>
    <s v="CEDAR HILL, TX"/>
    <x v="79"/>
    <x v="0"/>
    <n v="1303.5999999999999"/>
    <n v="1449.31"/>
    <m/>
    <n v="1"/>
    <n v="1"/>
    <n v="4"/>
    <n v="6"/>
    <n v="0"/>
    <n v="0"/>
    <n v="1449.31"/>
    <n v="0"/>
    <n v="0"/>
    <n v="0"/>
    <n v="0"/>
  </r>
  <r>
    <d v="2024-01-01T00:00:00"/>
    <n v="1728064"/>
    <s v="Handprints Child Care 24 LLC"/>
    <x v="0"/>
    <x v="1"/>
    <s v="2763 N BELT LINE RD"/>
    <s v="SUNNYVALE, TX"/>
    <x v="14"/>
    <x v="0"/>
    <n v="16668.900000000001"/>
    <n v="22654.02"/>
    <n v="3"/>
    <n v="13"/>
    <n v="9"/>
    <n v="11"/>
    <n v="35"/>
    <n v="0"/>
    <n v="34.28"/>
    <n v="22688.3"/>
    <n v="1"/>
    <n v="0"/>
    <n v="0"/>
    <n v="1"/>
  </r>
  <r>
    <d v="2024-01-01T00:00:00"/>
    <n v="1729078"/>
    <s v="Kaelas Kids Academy"/>
    <x v="2"/>
    <x v="1"/>
    <s v="5004 FRONTIER LN"/>
    <s v="PLANO, TX"/>
    <x v="22"/>
    <x v="1"/>
    <n v="592.6"/>
    <n v="716.99"/>
    <m/>
    <n v="1"/>
    <m/>
    <m/>
    <n v="1"/>
    <n v="0"/>
    <n v="0"/>
    <n v="716.99"/>
    <n v="0"/>
    <n v="0"/>
    <n v="0"/>
    <n v="0"/>
  </r>
  <r>
    <d v="2024-01-01T00:00:00"/>
    <n v="1729253"/>
    <s v="Browns Earlybird Academy 4"/>
    <x v="0"/>
    <x v="2"/>
    <s v="2499 S COLLINS ST"/>
    <s v="ARLINGTON, TX"/>
    <x v="13"/>
    <x v="2"/>
    <n v="3363.52"/>
    <n v="4232.91"/>
    <m/>
    <n v="1"/>
    <m/>
    <n v="3"/>
    <n v="4"/>
    <n v="0"/>
    <n v="0"/>
    <n v="4232.91"/>
    <n v="0"/>
    <n v="0"/>
    <n v="0"/>
    <n v="0"/>
  </r>
  <r>
    <d v="2024-01-01T00:00:00"/>
    <n v="1729598"/>
    <s v="Frog Academy of New Community Church"/>
    <x v="0"/>
    <x v="2"/>
    <s v="2600 EASTGLEN BLVD"/>
    <s v="Mesquite, TX"/>
    <x v="25"/>
    <x v="0"/>
    <n v="32253.94"/>
    <n v="43414.12"/>
    <n v="5"/>
    <n v="15"/>
    <n v="16"/>
    <n v="12"/>
    <n v="46"/>
    <n v="0"/>
    <n v="0"/>
    <n v="43414.12"/>
    <n v="1"/>
    <n v="0"/>
    <n v="0"/>
    <n v="1"/>
  </r>
  <r>
    <d v="2024-01-01T00:00:00"/>
    <n v="1729655"/>
    <s v="Shannons Lil Angels Hutchins"/>
    <x v="0"/>
    <x v="1"/>
    <s v="700 N JJ LEMMON RD"/>
    <s v="HUTCHINS, TX"/>
    <x v="123"/>
    <x v="0"/>
    <n v="4295.75"/>
    <n v="7207.74"/>
    <n v="3"/>
    <n v="5"/>
    <n v="5"/>
    <m/>
    <n v="12"/>
    <n v="0"/>
    <n v="0"/>
    <n v="7207.74"/>
    <n v="0"/>
    <n v="0"/>
    <n v="0"/>
    <n v="0"/>
  </r>
  <r>
    <d v="2024-01-01T00:00:00"/>
    <n v="1729976"/>
    <s v="Dallas Life Child Development Center"/>
    <x v="0"/>
    <x v="0"/>
    <s v="1100 CADIZ ST"/>
    <s v="Dallas, TX"/>
    <x v="1"/>
    <x v="0"/>
    <n v="22785.29"/>
    <n v="25060.09"/>
    <n v="4"/>
    <n v="10"/>
    <n v="11"/>
    <n v="15"/>
    <n v="40"/>
    <n v="13"/>
    <n v="0"/>
    <n v="25060.09"/>
    <n v="0"/>
    <n v="1"/>
    <n v="0"/>
    <n v="1"/>
  </r>
  <r>
    <d v="2024-01-01T00:00:00"/>
    <n v="1731801"/>
    <s v="Pennys Childcare and Learning Center"/>
    <x v="0"/>
    <x v="1"/>
    <s v="7440 S WESTMORELAND RD"/>
    <s v="Dallas, TX"/>
    <x v="55"/>
    <x v="0"/>
    <n v="4532.3599999999997"/>
    <n v="6395.22"/>
    <n v="1"/>
    <n v="6"/>
    <n v="1"/>
    <m/>
    <n v="8"/>
    <n v="0"/>
    <n v="0"/>
    <n v="6395.22"/>
    <n v="0"/>
    <n v="0"/>
    <n v="0"/>
    <n v="0"/>
  </r>
  <r>
    <d v="2024-01-01T00:00:00"/>
    <n v="1732035"/>
    <s v="Journey of Faith Christian Learning Center"/>
    <x v="0"/>
    <x v="1"/>
    <s v="321 COOPER ST"/>
    <s v="CEDAR HILL, TX"/>
    <x v="79"/>
    <x v="0"/>
    <n v="24085.24"/>
    <n v="31650.61"/>
    <n v="4"/>
    <n v="5"/>
    <n v="10"/>
    <n v="12"/>
    <n v="31"/>
    <n v="0"/>
    <n v="0"/>
    <n v="31650.61"/>
    <n v="0"/>
    <n v="1"/>
    <n v="0"/>
    <n v="1"/>
  </r>
  <r>
    <d v="2024-01-01T00:00:00"/>
    <n v="1732943"/>
    <s v="Kids University Preparatory Learning Center II"/>
    <x v="0"/>
    <x v="1"/>
    <s v="1599 KINGSWOOD DR"/>
    <s v="CEDAR HILL, TX"/>
    <x v="79"/>
    <x v="0"/>
    <n v="3195.25"/>
    <n v="4348.84"/>
    <n v="3"/>
    <n v="2"/>
    <m/>
    <m/>
    <n v="5"/>
    <n v="0"/>
    <n v="0"/>
    <n v="4348.84"/>
    <n v="0"/>
    <n v="0"/>
    <n v="1"/>
    <n v="1"/>
  </r>
  <r>
    <d v="2024-01-01T00:00:00"/>
    <n v="1733060"/>
    <s v="Children 1st Learning Center"/>
    <x v="0"/>
    <x v="0"/>
    <s v="3540 WILHURT AVE"/>
    <s v="Dallas, TX"/>
    <x v="6"/>
    <x v="0"/>
    <n v="9145.75"/>
    <n v="10954.04"/>
    <n v="3"/>
    <n v="1"/>
    <n v="7"/>
    <n v="3"/>
    <n v="14"/>
    <n v="0"/>
    <n v="450"/>
    <n v="11404.04"/>
    <n v="0"/>
    <n v="1"/>
    <n v="0"/>
    <n v="1"/>
  </r>
  <r>
    <d v="2024-01-01T00:00:00"/>
    <n v="1733820"/>
    <s v="Jags Christian Academy and Associates LLC"/>
    <x v="0"/>
    <x v="0"/>
    <s v="401 SOUTHWEST PLZ STE 103"/>
    <s v="ARLINGTON, TX"/>
    <x v="87"/>
    <x v="2"/>
    <n v="9148.83"/>
    <n v="11902.63"/>
    <m/>
    <n v="2"/>
    <n v="5"/>
    <n v="4"/>
    <n v="11"/>
    <n v="0"/>
    <n v="0"/>
    <n v="11902.63"/>
    <n v="0"/>
    <n v="0"/>
    <n v="0"/>
    <n v="0"/>
  </r>
  <r>
    <d v="2024-01-01T00:00:00"/>
    <n v="1733871"/>
    <s v="Thalia Malena"/>
    <x v="1"/>
    <x v="1"/>
    <s v="3228 COLBY CIRCLE"/>
    <s v="Mesquite, TX"/>
    <x v="38"/>
    <x v="0"/>
    <n v="11127.77"/>
    <n v="14832.15"/>
    <n v="5"/>
    <n v="6"/>
    <n v="7"/>
    <n v="4"/>
    <n v="21"/>
    <n v="0"/>
    <n v="0"/>
    <n v="14832.15"/>
    <n v="0"/>
    <n v="0"/>
    <n v="0"/>
    <n v="0"/>
  </r>
  <r>
    <d v="2024-01-01T00:00:00"/>
    <n v="1734494"/>
    <s v="Genesis Child Care"/>
    <x v="2"/>
    <x v="1"/>
    <s v="7305 ELLIS RD"/>
    <s v="FORT WORTH, TX"/>
    <x v="108"/>
    <x v="2"/>
    <n v="1253.5999999999999"/>
    <n v="1609.86"/>
    <n v="1"/>
    <m/>
    <n v="1"/>
    <m/>
    <n v="2"/>
    <n v="0"/>
    <n v="0"/>
    <n v="1609.86"/>
    <n v="0"/>
    <n v="0"/>
    <n v="0"/>
    <n v="0"/>
  </r>
  <r>
    <d v="2024-01-01T00:00:00"/>
    <n v="1734644"/>
    <s v="Aunt Tammys Daycare"/>
    <x v="0"/>
    <x v="1"/>
    <s v="4909 S COCKRELL HILL RD"/>
    <s v="Dallas, TX"/>
    <x v="80"/>
    <x v="0"/>
    <n v="16962.64"/>
    <n v="23253.65"/>
    <m/>
    <n v="10"/>
    <n v="13"/>
    <n v="6"/>
    <n v="28"/>
    <n v="0"/>
    <n v="0"/>
    <n v="23253.65"/>
    <n v="0"/>
    <n v="0"/>
    <n v="0"/>
    <n v="0"/>
  </r>
  <r>
    <d v="2024-01-01T00:00:00"/>
    <n v="1734848"/>
    <s v="Laugh and Learn Playhouse"/>
    <x v="2"/>
    <x v="1"/>
    <s v="868 WINDY MEADOW DR"/>
    <s v="DESOTO, TX"/>
    <x v="8"/>
    <x v="0"/>
    <n v="635.26"/>
    <n v="792.15"/>
    <m/>
    <m/>
    <n v="1"/>
    <m/>
    <n v="1"/>
    <n v="0"/>
    <n v="0"/>
    <n v="792.15"/>
    <n v="0"/>
    <n v="1"/>
    <n v="0"/>
    <n v="1"/>
  </r>
  <r>
    <d v="2024-01-01T00:00:00"/>
    <n v="1734878"/>
    <s v="Honey and Her Bees Learning Center LLC"/>
    <x v="2"/>
    <x v="1"/>
    <s v="1717 RIVER RUN DR"/>
    <s v="DESOTO, TX"/>
    <x v="8"/>
    <x v="0"/>
    <n v="4072.44"/>
    <n v="5039.57"/>
    <n v="2"/>
    <n v="4"/>
    <m/>
    <m/>
    <n v="6"/>
    <n v="0"/>
    <n v="0"/>
    <n v="5039.57"/>
    <n v="0"/>
    <n v="0"/>
    <n v="1"/>
    <n v="1"/>
  </r>
  <r>
    <d v="2024-01-01T00:00:00"/>
    <n v="1734930"/>
    <s v="Candis Creative Learning Center"/>
    <x v="0"/>
    <x v="1"/>
    <s v="1033 W PLEASANT RUN RD"/>
    <s v="LANCASTER, TX"/>
    <x v="82"/>
    <x v="0"/>
    <n v="65896.53"/>
    <n v="77538.36"/>
    <n v="4"/>
    <n v="15"/>
    <n v="29"/>
    <n v="44"/>
    <n v="89"/>
    <n v="0"/>
    <n v="0"/>
    <n v="77538.36"/>
    <n v="1"/>
    <n v="0"/>
    <n v="1"/>
    <n v="2"/>
  </r>
  <r>
    <d v="2024-01-01T00:00:00"/>
    <n v="1736586"/>
    <s v="Brainiacs Learning Academy- Grapevine"/>
    <x v="0"/>
    <x v="1"/>
    <s v="204 N DOOLEY ST STE 500"/>
    <s v="GRAPEVINE, TX"/>
    <x v="124"/>
    <x v="2"/>
    <n v="2444.2800000000002"/>
    <n v="3257.29"/>
    <m/>
    <m/>
    <n v="2"/>
    <n v="3"/>
    <n v="5"/>
    <n v="0"/>
    <n v="0"/>
    <n v="3257.29"/>
    <n v="0"/>
    <n v="0"/>
    <n v="0"/>
    <n v="0"/>
  </r>
  <r>
    <d v="2024-01-01T00:00:00"/>
    <n v="1738724"/>
    <s v="Kid City USA Mesquite"/>
    <x v="0"/>
    <x v="1"/>
    <s v="2291 TRADEWIND DR"/>
    <s v="Mesquite, TX"/>
    <x v="42"/>
    <x v="0"/>
    <n v="11723.4"/>
    <n v="15005.89"/>
    <n v="8"/>
    <n v="12"/>
    <n v="12"/>
    <m/>
    <n v="30"/>
    <n v="2"/>
    <n v="0"/>
    <n v="15005.89"/>
    <n v="0"/>
    <n v="1"/>
    <n v="0"/>
    <n v="1"/>
  </r>
  <r>
    <d v="2024-01-01T00:00:00"/>
    <n v="1740694"/>
    <s v="Nekeidra Woodruff"/>
    <x v="1"/>
    <x v="1"/>
    <s v="725 NORA LN"/>
    <s v="DESOTO, TX"/>
    <x v="8"/>
    <x v="0"/>
    <n v="839.39"/>
    <n v="1074.24"/>
    <m/>
    <n v="1"/>
    <n v="1"/>
    <m/>
    <n v="2"/>
    <n v="0"/>
    <n v="0"/>
    <n v="1074.24"/>
    <n v="0"/>
    <n v="0"/>
    <n v="0"/>
    <n v="0"/>
  </r>
  <r>
    <d v="2024-01-01T00:00:00"/>
    <n v="1741494"/>
    <s v="KCE Champions LLC Ben Milam"/>
    <x v="0"/>
    <x v="1"/>
    <s v="4200 MCKINNEY AVE"/>
    <s v="Dallas, TX"/>
    <x v="125"/>
    <x v="0"/>
    <n v="1941.54"/>
    <n v="2863.71"/>
    <m/>
    <m/>
    <n v="3"/>
    <n v="9"/>
    <n v="12"/>
    <n v="0"/>
    <n v="0"/>
    <n v="2863.71"/>
    <n v="0"/>
    <n v="0"/>
    <n v="0"/>
    <n v="0"/>
  </r>
  <r>
    <d v="2024-01-01T00:00:00"/>
    <n v="1741495"/>
    <s v="Little Butterflies Mesquite"/>
    <x v="0"/>
    <x v="1"/>
    <s v="612 MATADOR LN"/>
    <s v="Mesquite, TX"/>
    <x v="38"/>
    <x v="0"/>
    <n v="17694.21"/>
    <n v="38017.39"/>
    <n v="5"/>
    <n v="7"/>
    <n v="13"/>
    <n v="16"/>
    <n v="41"/>
    <n v="0"/>
    <n v="0"/>
    <n v="38017.39"/>
    <n v="0"/>
    <n v="0"/>
    <n v="0"/>
    <n v="0"/>
  </r>
  <r>
    <d v="2024-01-01T00:00:00"/>
    <n v="1741706"/>
    <s v="My Little Rascals Development Center"/>
    <x v="0"/>
    <x v="1"/>
    <s v="5554 S HAMPTON RD"/>
    <s v="Dallas, TX"/>
    <x v="40"/>
    <x v="0"/>
    <n v="7415.79"/>
    <n v="9612.1200000000008"/>
    <n v="1"/>
    <n v="4"/>
    <n v="8"/>
    <n v="8"/>
    <n v="19"/>
    <n v="0"/>
    <n v="0"/>
    <n v="9612.1200000000008"/>
    <n v="0"/>
    <n v="0"/>
    <n v="0"/>
    <n v="0"/>
  </r>
  <r>
    <d v="2024-01-01T00:00:00"/>
    <n v="1741711"/>
    <s v="Laura Fay Cook"/>
    <x v="1"/>
    <x v="1"/>
    <s v="2103 TIMBERVIEW DR"/>
    <s v="Mesquite, TX"/>
    <x v="38"/>
    <x v="0"/>
    <n v="4146.58"/>
    <n v="5184.59"/>
    <n v="1"/>
    <n v="3"/>
    <n v="1"/>
    <n v="2"/>
    <n v="7"/>
    <n v="0"/>
    <n v="0"/>
    <n v="5184.59"/>
    <n v="0"/>
    <n v="0"/>
    <n v="0"/>
    <n v="0"/>
  </r>
  <r>
    <d v="2024-01-01T00:00:00"/>
    <n v="1742167"/>
    <s v="Boss Kidz Learning Center and Company"/>
    <x v="0"/>
    <x v="1"/>
    <s v="4737 VILLAGE FAIR DR STE 103"/>
    <s v="Dallas, TX"/>
    <x v="9"/>
    <x v="0"/>
    <n v="8816.23"/>
    <n v="8918.34"/>
    <n v="1"/>
    <n v="4"/>
    <n v="8"/>
    <n v="1"/>
    <n v="13"/>
    <n v="0"/>
    <n v="0"/>
    <n v="8918.34"/>
    <n v="0"/>
    <n v="0"/>
    <n v="0"/>
    <n v="0"/>
  </r>
  <r>
    <d v="2024-01-01T00:00:00"/>
    <n v="1742428"/>
    <s v="LaTarus Loving Day Home"/>
    <x v="2"/>
    <x v="1"/>
    <s v="1216 NIMITZ WAY"/>
    <s v="Mesquite, TX"/>
    <x v="25"/>
    <x v="0"/>
    <n v="11634.07"/>
    <n v="15468.03"/>
    <n v="3"/>
    <n v="1"/>
    <n v="3"/>
    <n v="9"/>
    <n v="16"/>
    <n v="0"/>
    <n v="0"/>
    <n v="15468.03"/>
    <n v="0"/>
    <n v="0"/>
    <n v="0"/>
    <n v="0"/>
  </r>
  <r>
    <d v="2024-01-01T00:00:00"/>
    <n v="1742474"/>
    <s v="Lionheart Childrens Academy at McArthur Blvd"/>
    <x v="0"/>
    <x v="1"/>
    <s v="8001 MUSTANG DR"/>
    <s v="Irving, TX"/>
    <x v="35"/>
    <x v="0"/>
    <n v="3808.6"/>
    <n v="4798.92"/>
    <m/>
    <n v="3"/>
    <n v="2"/>
    <m/>
    <n v="5"/>
    <n v="0"/>
    <n v="0"/>
    <n v="4798.92"/>
    <n v="0"/>
    <n v="0"/>
    <n v="0"/>
    <n v="0"/>
  </r>
  <r>
    <d v="2024-01-01T00:00:00"/>
    <n v="1742578"/>
    <s v="Erika Sterling"/>
    <x v="1"/>
    <x v="1"/>
    <s v="4000 PARKSIDE CENTER BLVD APT 3001"/>
    <s v="Dallas, TX"/>
    <x v="106"/>
    <x v="0"/>
    <n v="544.29999999999995"/>
    <n v="692.19"/>
    <m/>
    <n v="1"/>
    <m/>
    <m/>
    <n v="1"/>
    <n v="0"/>
    <n v="0"/>
    <n v="692.19"/>
    <n v="0"/>
    <n v="0"/>
    <n v="0"/>
    <n v="0"/>
  </r>
  <r>
    <d v="2024-01-01T00:00:00"/>
    <n v="1743429"/>
    <s v="Irene Willie"/>
    <x v="3"/>
    <x v="4"/>
    <s v="2134 ELMWOOD BLVD"/>
    <s v="Dallas, TX"/>
    <x v="9"/>
    <x v="0"/>
    <n v="61.3"/>
    <n v="42.24"/>
    <m/>
    <m/>
    <m/>
    <n v="2"/>
    <n v="2"/>
    <n v="0"/>
    <n v="0"/>
    <n v="42.24"/>
    <n v="0"/>
    <n v="0"/>
    <n v="0"/>
    <n v="0"/>
  </r>
  <r>
    <d v="2024-01-01T00:00:00"/>
    <n v="1743616"/>
    <s v="Alexis Malcolm"/>
    <x v="3"/>
    <x v="4"/>
    <s v="305 RIVER FERN AVE APT 1302"/>
    <s v="Garland, TX"/>
    <x v="19"/>
    <x v="0"/>
    <n v="0"/>
    <n v="32.47"/>
    <m/>
    <m/>
    <n v="1"/>
    <n v="1"/>
    <n v="2"/>
    <n v="0"/>
    <n v="0"/>
    <n v="32.47"/>
    <n v="0"/>
    <n v="0"/>
    <n v="0"/>
    <n v="0"/>
  </r>
  <r>
    <d v="2024-01-01T00:00:00"/>
    <n v="1747476"/>
    <s v="Kidskids Family Childcare"/>
    <x v="2"/>
    <x v="1"/>
    <s v="1401 BARNHART DR"/>
    <s v="Mesquite, TX"/>
    <x v="25"/>
    <x v="0"/>
    <n v="797.6"/>
    <n v="1035.31"/>
    <m/>
    <n v="1"/>
    <m/>
    <m/>
    <n v="1"/>
    <n v="0"/>
    <n v="0"/>
    <n v="1035.31"/>
    <n v="0"/>
    <n v="0"/>
    <n v="0"/>
    <n v="0"/>
  </r>
  <r>
    <d v="2024-01-01T00:00:00"/>
    <n v="1747506"/>
    <s v="Powerhouse Oak Cliff"/>
    <x v="0"/>
    <x v="1"/>
    <s v="4400 S R L THORNTON FWY"/>
    <s v="Dallas, TX"/>
    <x v="9"/>
    <x v="0"/>
    <n v="1103.48"/>
    <n v="1137.19"/>
    <m/>
    <m/>
    <m/>
    <n v="12"/>
    <n v="12"/>
    <n v="0"/>
    <n v="0"/>
    <n v="1137.19"/>
    <n v="1"/>
    <n v="0"/>
    <n v="0"/>
    <n v="1"/>
  </r>
  <r>
    <d v="2024-01-01T00:00:00"/>
    <n v="1748007"/>
    <s v="Childcare Network 335"/>
    <x v="0"/>
    <x v="1"/>
    <s v="2150 S EDMONDS LN"/>
    <s v="LEWISVILLE, TX"/>
    <x v="43"/>
    <x v="3"/>
    <n v="42.4"/>
    <n v="-8083"/>
    <m/>
    <n v="2"/>
    <n v="1"/>
    <m/>
    <n v="3"/>
    <n v="0"/>
    <n v="0"/>
    <n v="-8083"/>
    <n v="0"/>
    <n v="0"/>
    <n v="0"/>
    <n v="0"/>
  </r>
  <r>
    <d v="2024-01-01T00:00:00"/>
    <n v="1748876"/>
    <s v="Antoinette Lipscomb"/>
    <x v="1"/>
    <x v="1"/>
    <s v="1519 COVER DR"/>
    <s v="Dallas, TX"/>
    <x v="18"/>
    <x v="0"/>
    <n v="228.2"/>
    <n v="623.27"/>
    <m/>
    <n v="1"/>
    <m/>
    <m/>
    <n v="1"/>
    <n v="0"/>
    <n v="0"/>
    <n v="623.27"/>
    <n v="0"/>
    <n v="0"/>
    <n v="0"/>
    <n v="0"/>
  </r>
  <r>
    <d v="2024-01-01T00:00:00"/>
    <n v="1750012"/>
    <s v="YMCA Landry Carrollton-FB"/>
    <x v="0"/>
    <x v="1"/>
    <s v="265 RED RIVER TRL"/>
    <s v="Irving, TX"/>
    <x v="35"/>
    <x v="0"/>
    <n v="617.86"/>
    <n v="792.29"/>
    <m/>
    <m/>
    <m/>
    <n v="2"/>
    <n v="2"/>
    <n v="0"/>
    <n v="0"/>
    <n v="792.29"/>
    <n v="0"/>
    <n v="0"/>
    <n v="0"/>
    <n v="0"/>
  </r>
  <r>
    <d v="2024-01-01T00:00:00"/>
    <n v="1750289"/>
    <s v="Geneva Richardson"/>
    <x v="3"/>
    <x v="4"/>
    <s v="1008 RANGER DR"/>
    <s v="DESOTO, TX"/>
    <x v="8"/>
    <x v="0"/>
    <n v="462.22"/>
    <n v="567.27"/>
    <m/>
    <m/>
    <n v="2"/>
    <m/>
    <n v="2"/>
    <n v="0"/>
    <n v="0"/>
    <n v="567.27"/>
    <n v="0"/>
    <n v="0"/>
    <n v="0"/>
    <n v="0"/>
  </r>
  <r>
    <d v="2024-01-01T00:00:00"/>
    <n v="1750416"/>
    <s v="Cambridge Academy DeSoto"/>
    <x v="0"/>
    <x v="1"/>
    <s v="1121 E PLEASANT RUN RD"/>
    <s v="DESOTO, TX"/>
    <x v="8"/>
    <x v="0"/>
    <n v="50424.85"/>
    <n v="65543"/>
    <m/>
    <n v="14"/>
    <n v="35"/>
    <n v="27"/>
    <n v="75"/>
    <n v="0"/>
    <n v="0"/>
    <n v="65543"/>
    <n v="0"/>
    <n v="0"/>
    <n v="0"/>
    <n v="0"/>
  </r>
  <r>
    <d v="2024-01-01T00:00:00"/>
    <n v="1752133"/>
    <s v="New World Academy"/>
    <x v="0"/>
    <x v="4"/>
    <s v="505 RIDGEMONT DR"/>
    <s v="ALLEN, TX"/>
    <x v="16"/>
    <x v="1"/>
    <n v="689.2"/>
    <n v="881.19"/>
    <m/>
    <n v="1"/>
    <m/>
    <m/>
    <n v="1"/>
    <n v="0"/>
    <n v="0"/>
    <n v="881.19"/>
    <n v="0"/>
    <n v="0"/>
    <n v="0"/>
    <n v="0"/>
  </r>
  <r>
    <d v="2024-01-01T00:00:00"/>
    <n v="1752710"/>
    <s v="Kirstin Green"/>
    <x v="1"/>
    <x v="1"/>
    <s v="1542 SUNSET VILLAGE DR"/>
    <s v="DUNCANVILLE, TX"/>
    <x v="66"/>
    <x v="0"/>
    <n v="1461.76"/>
    <n v="1726.03"/>
    <m/>
    <n v="1"/>
    <n v="2"/>
    <n v="2"/>
    <n v="5"/>
    <n v="0"/>
    <n v="0"/>
    <n v="1726.03"/>
    <n v="0"/>
    <n v="0"/>
    <n v="0"/>
    <n v="0"/>
  </r>
  <r>
    <d v="2024-01-01T00:00:00"/>
    <n v="1752954"/>
    <s v="Sunshine Kids Academy Ferris"/>
    <x v="0"/>
    <x v="1"/>
    <s v="100 N.  IH 45"/>
    <s v="FERRIS, TX"/>
    <x v="68"/>
    <x v="5"/>
    <n v="882.24"/>
    <n v="1139.24"/>
    <n v="1"/>
    <m/>
    <n v="1"/>
    <m/>
    <n v="2"/>
    <n v="0"/>
    <n v="0"/>
    <n v="1139.24"/>
    <n v="0"/>
    <n v="0"/>
    <n v="0"/>
    <n v="0"/>
  </r>
  <r>
    <d v="2024-01-01T00:00:00"/>
    <n v="1753153"/>
    <s v="FLIP Childcare / Learning Center LLC"/>
    <x v="0"/>
    <x v="1"/>
    <s v="3509 SE 8TH ST"/>
    <s v="GRAND PRAIRIE, TX"/>
    <x v="44"/>
    <x v="2"/>
    <n v="14847.71"/>
    <n v="20561.5"/>
    <n v="2"/>
    <n v="5"/>
    <n v="10"/>
    <n v="2"/>
    <n v="19"/>
    <n v="0"/>
    <n v="0"/>
    <n v="20561.5"/>
    <n v="0"/>
    <n v="0"/>
    <n v="0"/>
    <n v="0"/>
  </r>
  <r>
    <d v="2024-01-01T00:00:00"/>
    <n v="1753413"/>
    <s v="The Learning Experience Farmers Branch"/>
    <x v="0"/>
    <x v="1"/>
    <s v="12800 JOSEY LANE"/>
    <s v="FARMERS BRANCH, TX"/>
    <x v="54"/>
    <x v="0"/>
    <n v="3427"/>
    <n v="3457.14"/>
    <m/>
    <m/>
    <n v="4"/>
    <m/>
    <n v="4"/>
    <n v="0"/>
    <n v="0"/>
    <n v="3457.14"/>
    <n v="0"/>
    <n v="0"/>
    <n v="0"/>
    <n v="0"/>
  </r>
  <r>
    <d v="2024-01-01T00:00:00"/>
    <n v="1753518"/>
    <s v="Latonja Raoof"/>
    <x v="1"/>
    <x v="1"/>
    <s v="1117 MAYAPPLE DR"/>
    <s v="Garland, TX"/>
    <x v="27"/>
    <x v="0"/>
    <n v="2248.8000000000002"/>
    <n v="2926.32"/>
    <m/>
    <m/>
    <n v="3"/>
    <m/>
    <n v="3"/>
    <n v="0"/>
    <n v="0"/>
    <n v="2926.32"/>
    <n v="0"/>
    <n v="0"/>
    <n v="0"/>
    <n v="0"/>
  </r>
  <r>
    <d v="2024-01-01T00:00:00"/>
    <n v="1753851"/>
    <s v="Our Little Honey Bees"/>
    <x v="2"/>
    <x v="1"/>
    <s v="116 IDLEWHEAT LN"/>
    <s v="Dallas, TX"/>
    <x v="18"/>
    <x v="0"/>
    <n v="1906.84"/>
    <n v="2704.92"/>
    <m/>
    <n v="2"/>
    <n v="2"/>
    <n v="1"/>
    <n v="5"/>
    <n v="0"/>
    <n v="0"/>
    <n v="2704.92"/>
    <n v="0"/>
    <n v="0"/>
    <n v="0"/>
    <n v="0"/>
  </r>
  <r>
    <d v="2024-01-01T00:00:00"/>
    <n v="1755154"/>
    <s v="Lil Rascals Learning Center 2"/>
    <x v="0"/>
    <x v="1"/>
    <s v="2138 MOTLEY DR"/>
    <s v="Mesquite, TX"/>
    <x v="42"/>
    <x v="0"/>
    <n v="65632.039999999994"/>
    <n v="84613.11"/>
    <n v="5"/>
    <n v="18"/>
    <n v="31"/>
    <n v="54"/>
    <n v="105"/>
    <n v="0"/>
    <n v="0"/>
    <n v="84613.11"/>
    <n v="0"/>
    <n v="0"/>
    <n v="0"/>
    <n v="0"/>
  </r>
  <r>
    <d v="2024-01-01T00:00:00"/>
    <n v="1755294"/>
    <s v="Nanas Touch in Home Daycare"/>
    <x v="2"/>
    <x v="1"/>
    <s v="2409 BUCKEYE DR"/>
    <s v="Mesquite, TX"/>
    <x v="25"/>
    <x v="0"/>
    <n v="5209.3"/>
    <n v="6982.17"/>
    <n v="3"/>
    <n v="1"/>
    <n v="2"/>
    <n v="1"/>
    <n v="7"/>
    <n v="0"/>
    <n v="0"/>
    <n v="6982.17"/>
    <n v="0"/>
    <n v="0"/>
    <n v="1"/>
    <n v="1"/>
  </r>
  <r>
    <d v="2024-01-01T00:00:00"/>
    <n v="1755395"/>
    <s v="Little Bears Academy"/>
    <x v="2"/>
    <x v="1"/>
    <s v="900 DUNNING DR"/>
    <s v="Mesquite, TX"/>
    <x v="42"/>
    <x v="0"/>
    <n v="4633.6000000000004"/>
    <n v="6024.09"/>
    <n v="1"/>
    <n v="2"/>
    <n v="4"/>
    <m/>
    <n v="6"/>
    <n v="0"/>
    <n v="0"/>
    <n v="6024.09"/>
    <n v="0"/>
    <n v="0"/>
    <n v="0"/>
    <n v="0"/>
  </r>
  <r>
    <d v="2024-01-01T00:00:00"/>
    <n v="1756070"/>
    <s v="My Anointed Sisters Children Learning Center LLC"/>
    <x v="0"/>
    <x v="1"/>
    <s v="312 W 12TH ST"/>
    <s v="Dallas, TX"/>
    <x v="0"/>
    <x v="0"/>
    <n v="15639.97"/>
    <n v="19935.03"/>
    <n v="4"/>
    <n v="8"/>
    <n v="4"/>
    <n v="2"/>
    <n v="18"/>
    <n v="0"/>
    <n v="0"/>
    <n v="19935.03"/>
    <n v="0"/>
    <n v="0"/>
    <n v="1"/>
    <n v="1"/>
  </r>
  <r>
    <d v="2024-01-01T00:00:00"/>
    <n v="1757830"/>
    <s v="Doris Spearmon-Dozier"/>
    <x v="3"/>
    <x v="4"/>
    <s v="7502 BAYVIEW DR"/>
    <s v="ROWLETT, TX"/>
    <x v="39"/>
    <x v="0"/>
    <n v="164.61"/>
    <n v="194.05"/>
    <m/>
    <m/>
    <n v="1"/>
    <n v="1"/>
    <n v="2"/>
    <n v="0"/>
    <n v="0"/>
    <n v="194.05"/>
    <n v="0"/>
    <n v="0"/>
    <n v="0"/>
    <n v="0"/>
  </r>
  <r>
    <d v="2024-01-01T00:00:00"/>
    <n v="1757959"/>
    <s v="Kid City USA Lewisville"/>
    <x v="0"/>
    <x v="1"/>
    <s v="1597 GLENCAIRN LN"/>
    <s v="LEWISVILLE, TX"/>
    <x v="43"/>
    <x v="3"/>
    <n v="2585.08"/>
    <n v="3346.74"/>
    <m/>
    <m/>
    <n v="2"/>
    <n v="2"/>
    <n v="4"/>
    <n v="0"/>
    <n v="0"/>
    <n v="3346.74"/>
    <n v="0"/>
    <n v="0"/>
    <n v="0"/>
    <n v="0"/>
  </r>
  <r>
    <d v="2024-01-01T00:00:00"/>
    <n v="1759391"/>
    <s v="Anita Anderson"/>
    <x v="3"/>
    <x v="4"/>
    <s v="4216 LELAND COLLEGE DR"/>
    <s v="Dallas, TX"/>
    <x v="18"/>
    <x v="0"/>
    <n v="372.23"/>
    <n v="475.77"/>
    <m/>
    <n v="1"/>
    <n v="1"/>
    <m/>
    <n v="2"/>
    <n v="0"/>
    <n v="0"/>
    <n v="475.77"/>
    <n v="0"/>
    <n v="0"/>
    <n v="0"/>
    <n v="0"/>
  </r>
  <r>
    <d v="2024-01-01T00:00:00"/>
    <n v="1759975"/>
    <s v="KeJay Adams"/>
    <x v="3"/>
    <x v="4"/>
    <s v="11611 FERGUSON RD APT 434"/>
    <s v="Dallas, TX"/>
    <x v="61"/>
    <x v="0"/>
    <n v="149"/>
    <n v="102.88"/>
    <m/>
    <n v="1"/>
    <m/>
    <m/>
    <n v="1"/>
    <n v="0"/>
    <n v="0"/>
    <n v="102.88"/>
    <n v="0"/>
    <n v="0"/>
    <n v="0"/>
    <n v="0"/>
  </r>
  <r>
    <d v="2024-01-01T00:00:00"/>
    <n v="1760612"/>
    <s v="Happy Now Daycare"/>
    <x v="0"/>
    <x v="1"/>
    <s v="1618 WYNN JOYCE RD"/>
    <s v="Garland, TX"/>
    <x v="27"/>
    <x v="0"/>
    <n v="9041.92"/>
    <n v="10694.46"/>
    <n v="3"/>
    <n v="5"/>
    <n v="3"/>
    <n v="1"/>
    <n v="12"/>
    <n v="0"/>
    <n v="0"/>
    <n v="10694.46"/>
    <n v="0"/>
    <n v="1"/>
    <n v="0"/>
    <n v="1"/>
  </r>
  <r>
    <d v="2024-01-01T00:00:00"/>
    <n v="1761044"/>
    <s v="Bumblebee Little School"/>
    <x v="0"/>
    <x v="1"/>
    <s v="1238 BELT LINE RD STE 380"/>
    <s v="Garland, TX"/>
    <x v="19"/>
    <x v="0"/>
    <n v="11107.95"/>
    <n v="14809.9"/>
    <n v="2"/>
    <n v="2"/>
    <n v="5"/>
    <n v="7"/>
    <n v="16"/>
    <n v="0"/>
    <n v="0"/>
    <n v="14809.9"/>
    <n v="0"/>
    <n v="0"/>
    <n v="0"/>
    <n v="0"/>
  </r>
  <r>
    <d v="2024-01-01T00:00:00"/>
    <n v="1761110"/>
    <s v="AunT Leishes Childcare"/>
    <x v="0"/>
    <x v="1"/>
    <s v="9575 SCYENE RD STE 107"/>
    <s v="Dallas, TX"/>
    <x v="48"/>
    <x v="0"/>
    <n v="7158.13"/>
    <n v="9391.0400000000009"/>
    <n v="3"/>
    <n v="4"/>
    <n v="3"/>
    <n v="4"/>
    <n v="13"/>
    <n v="0"/>
    <n v="0"/>
    <n v="9391.0400000000009"/>
    <n v="0"/>
    <n v="0"/>
    <n v="0"/>
    <n v="0"/>
  </r>
  <r>
    <d v="2024-01-01T00:00:00"/>
    <n v="1761616"/>
    <s v="Golden Eagle Program"/>
    <x v="0"/>
    <x v="1"/>
    <s v="3721 W CAMP WISDOM RD"/>
    <s v="Dallas, TX"/>
    <x v="55"/>
    <x v="0"/>
    <n v="10776.46"/>
    <n v="14603.5"/>
    <m/>
    <n v="3"/>
    <n v="10"/>
    <n v="19"/>
    <n v="32"/>
    <n v="0"/>
    <n v="0"/>
    <n v="14603.5"/>
    <n v="0"/>
    <n v="0"/>
    <n v="1"/>
    <n v="1"/>
  </r>
  <r>
    <d v="2024-01-01T00:00:00"/>
    <n v="1763700"/>
    <s v="Youth Conversion Biomedical Preparatory"/>
    <x v="0"/>
    <x v="1"/>
    <s v="6516 FOREST PARK RD"/>
    <s v="Dallas, TX"/>
    <x v="49"/>
    <x v="0"/>
    <n v="1292.44"/>
    <n v="1680.54"/>
    <m/>
    <m/>
    <n v="1"/>
    <n v="3"/>
    <n v="4"/>
    <n v="0"/>
    <n v="0"/>
    <n v="1680.54"/>
    <n v="1"/>
    <n v="0"/>
    <n v="0"/>
    <n v="1"/>
  </r>
  <r>
    <d v="2024-01-01T00:00:00"/>
    <n v="1763956"/>
    <s v="Dream Big Child Development Center"/>
    <x v="0"/>
    <x v="1"/>
    <s v="1207 WILLOW RUN DR"/>
    <s v="GLENN HEIGHTS, TX"/>
    <x v="34"/>
    <x v="0"/>
    <n v="8679.34"/>
    <n v="11751.6"/>
    <m/>
    <n v="1"/>
    <n v="2"/>
    <n v="12"/>
    <n v="15"/>
    <n v="0"/>
    <n v="0"/>
    <n v="11751.6"/>
    <n v="0"/>
    <n v="0"/>
    <n v="0"/>
    <n v="0"/>
  </r>
  <r>
    <d v="2024-01-01T00:00:00"/>
    <n v="1764562"/>
    <s v="Ya Yas Yuniversity"/>
    <x v="0"/>
    <x v="1"/>
    <s v="323 KIRKSEY ST"/>
    <s v="WAXAHACHIE, TX"/>
    <x v="110"/>
    <x v="5"/>
    <n v="1400.8"/>
    <n v="741.6"/>
    <m/>
    <n v="1"/>
    <n v="1"/>
    <m/>
    <n v="2"/>
    <n v="0"/>
    <n v="0"/>
    <n v="741.6"/>
    <n v="0"/>
    <n v="0"/>
    <n v="0"/>
    <n v="0"/>
  </r>
  <r>
    <d v="2024-01-01T00:00:00"/>
    <n v="1764719"/>
    <s v="Martins Learning Academy"/>
    <x v="2"/>
    <x v="1"/>
    <s v="2711 COTTONWOOD LN"/>
    <s v="Balch Springs, TX"/>
    <x v="56"/>
    <x v="0"/>
    <n v="1103.6600000000001"/>
    <n v="1418.94"/>
    <m/>
    <m/>
    <n v="2"/>
    <m/>
    <n v="2"/>
    <n v="0"/>
    <n v="0"/>
    <n v="1418.94"/>
    <n v="0"/>
    <n v="0"/>
    <n v="1"/>
    <n v="1"/>
  </r>
  <r>
    <d v="2024-01-01T00:00:00"/>
    <n v="1765898"/>
    <s v="Tyshonda Traylor"/>
    <x v="3"/>
    <x v="4"/>
    <s v="3105 PEAVY RD APT 314"/>
    <s v="Dallas, TX"/>
    <x v="61"/>
    <x v="0"/>
    <n v="97"/>
    <n v="459.14"/>
    <m/>
    <m/>
    <n v="3"/>
    <m/>
    <n v="3"/>
    <n v="0"/>
    <n v="0"/>
    <n v="459.14"/>
    <n v="0"/>
    <n v="0"/>
    <n v="0"/>
    <n v="0"/>
  </r>
  <r>
    <d v="2024-01-01T00:00:00"/>
    <n v="1766118"/>
    <s v="Kymla Montgomery"/>
    <x v="1"/>
    <x v="1"/>
    <s v="1409 ASHVIEW CIR"/>
    <s v="Dallas, TX"/>
    <x v="36"/>
    <x v="0"/>
    <n v="2073.89"/>
    <n v="2541.48"/>
    <m/>
    <n v="1"/>
    <n v="2"/>
    <m/>
    <n v="3"/>
    <n v="0"/>
    <n v="0"/>
    <n v="2541.48"/>
    <n v="0"/>
    <n v="0"/>
    <n v="0"/>
    <n v="0"/>
  </r>
  <r>
    <d v="2024-01-01T00:00:00"/>
    <n v="1766540"/>
    <s v="Royal Hearts Learning Center"/>
    <x v="2"/>
    <x v="0"/>
    <s v="320 RIO GRANDE DR"/>
    <s v="DESOTO, TX"/>
    <x v="8"/>
    <x v="0"/>
    <n v="1128.53"/>
    <n v="1450.5"/>
    <m/>
    <m/>
    <n v="1"/>
    <n v="1"/>
    <n v="2"/>
    <n v="0"/>
    <n v="0"/>
    <n v="1450.5"/>
    <n v="0"/>
    <n v="0"/>
    <n v="0"/>
    <n v="0"/>
  </r>
  <r>
    <d v="2024-01-01T00:00:00"/>
    <n v="1766560"/>
    <s v="Days of Fun"/>
    <x v="2"/>
    <x v="1"/>
    <s v="4717 BURMA RD"/>
    <s v="Dallas, TX"/>
    <x v="6"/>
    <x v="0"/>
    <n v="3183.32"/>
    <n v="4104.3999999999996"/>
    <m/>
    <n v="1"/>
    <n v="2"/>
    <n v="2"/>
    <n v="5"/>
    <n v="0"/>
    <n v="0"/>
    <n v="4104.3999999999996"/>
    <n v="0"/>
    <n v="0"/>
    <n v="1"/>
    <n v="1"/>
  </r>
  <r>
    <d v="2024-01-01T00:00:00"/>
    <n v="1768167"/>
    <s v="Debra Basped"/>
    <x v="3"/>
    <x v="4"/>
    <s v="2400 BRYAN ST APT 1203"/>
    <s v="Dallas, TX"/>
    <x v="59"/>
    <x v="0"/>
    <n v="42"/>
    <n v="238"/>
    <m/>
    <n v="1"/>
    <m/>
    <m/>
    <n v="1"/>
    <n v="0"/>
    <n v="0"/>
    <n v="238"/>
    <n v="0"/>
    <n v="0"/>
    <n v="0"/>
    <n v="0"/>
  </r>
  <r>
    <d v="2024-01-01T00:00:00"/>
    <n v="1768405"/>
    <s v="Precious Lambs Learning Center 2"/>
    <x v="0"/>
    <x v="1"/>
    <s v="1422 W DANIELDALE RD"/>
    <s v="DUNCANVILLE, TX"/>
    <x v="66"/>
    <x v="0"/>
    <n v="16944.72"/>
    <n v="26532.5"/>
    <n v="4"/>
    <n v="2"/>
    <n v="8"/>
    <n v="13"/>
    <n v="27"/>
    <n v="0"/>
    <n v="0"/>
    <n v="26532.5"/>
    <n v="0"/>
    <n v="0"/>
    <n v="0"/>
    <n v="0"/>
  </r>
  <r>
    <d v="2024-01-01T00:00:00"/>
    <n v="1769159"/>
    <s v="Love and Light CDC"/>
    <x v="0"/>
    <x v="1"/>
    <s v="2506 S LANCASTER RD"/>
    <s v="Dallas, TX"/>
    <x v="6"/>
    <x v="0"/>
    <n v="927.5"/>
    <n v="1209.53"/>
    <m/>
    <m/>
    <n v="1"/>
    <n v="1"/>
    <n v="2"/>
    <n v="0"/>
    <n v="0"/>
    <n v="1209.53"/>
    <n v="0"/>
    <n v="0"/>
    <n v="0"/>
    <n v="0"/>
  </r>
  <r>
    <d v="2024-01-01T00:00:00"/>
    <n v="1769801"/>
    <s v="Stephanie Cartwright"/>
    <x v="1"/>
    <x v="1"/>
    <s v="2517 HIDDEN SPRINGS DR"/>
    <s v="Mesquite, TX"/>
    <x v="25"/>
    <x v="0"/>
    <n v="2126.1999999999998"/>
    <n v="2762.38"/>
    <n v="2"/>
    <m/>
    <n v="1"/>
    <m/>
    <n v="3"/>
    <n v="0"/>
    <n v="0"/>
    <n v="2762.38"/>
    <n v="0"/>
    <n v="0"/>
    <n v="0"/>
    <n v="0"/>
  </r>
  <r>
    <d v="2024-01-01T00:00:00"/>
    <n v="1771458"/>
    <s v="A Missionary COGIC Learning Center"/>
    <x v="0"/>
    <x v="1"/>
    <s v="7460 S WESTMORELAND RD ste 105"/>
    <s v="Dallas, TX"/>
    <x v="55"/>
    <x v="0"/>
    <n v="9519.4599999999991"/>
    <n v="10623.65"/>
    <n v="2"/>
    <n v="3"/>
    <n v="6"/>
    <n v="4"/>
    <n v="14"/>
    <n v="3"/>
    <n v="0"/>
    <n v="10623.65"/>
    <n v="0"/>
    <n v="0"/>
    <n v="1"/>
    <n v="1"/>
  </r>
  <r>
    <d v="2024-01-01T00:00:00"/>
    <n v="1772608"/>
    <s v="Willow Oaks Kids Academy"/>
    <x v="0"/>
    <x v="1"/>
    <s v="2885 BELT LINE RD"/>
    <s v="Garland, TX"/>
    <x v="57"/>
    <x v="0"/>
    <n v="26789.3"/>
    <n v="35159.85"/>
    <n v="5"/>
    <n v="10"/>
    <n v="17"/>
    <n v="8"/>
    <n v="40"/>
    <n v="0"/>
    <n v="0"/>
    <n v="35159.85"/>
    <n v="0"/>
    <n v="0"/>
    <n v="0"/>
    <n v="0"/>
  </r>
  <r>
    <d v="2024-01-01T00:00:00"/>
    <n v="1772736"/>
    <s v="Cofferland Fine Arts Academy LLC"/>
    <x v="0"/>
    <x v="1"/>
    <s v="1407 OAK RIDGE DR"/>
    <s v="DUNCANVILLE, TX"/>
    <x v="66"/>
    <x v="0"/>
    <n v="21077.03"/>
    <n v="27195.09"/>
    <n v="5"/>
    <n v="3"/>
    <n v="18"/>
    <n v="5"/>
    <n v="29"/>
    <n v="0"/>
    <n v="0"/>
    <n v="27195.09"/>
    <n v="0"/>
    <n v="0"/>
    <n v="0"/>
    <n v="0"/>
  </r>
  <r>
    <d v="2024-01-01T00:00:00"/>
    <n v="1773179"/>
    <s v="Shukietra McNac"/>
    <x v="1"/>
    <x v="1"/>
    <s v="623 MEADOWGLEN DR"/>
    <s v="DUNCANVILLE, TX"/>
    <x v="66"/>
    <x v="0"/>
    <n v="1411.6"/>
    <n v="1825.75"/>
    <m/>
    <n v="2"/>
    <m/>
    <m/>
    <n v="2"/>
    <n v="0"/>
    <n v="0"/>
    <n v="1825.75"/>
    <n v="0"/>
    <n v="0"/>
    <n v="0"/>
    <n v="0"/>
  </r>
  <r>
    <d v="2024-01-01T00:00:00"/>
    <n v="1773719"/>
    <s v="S.W.A.T Educational Institute Inc."/>
    <x v="0"/>
    <x v="1"/>
    <s v="201 JAMES COLLINS BLVD"/>
    <s v="DUNCANVILLE, TX"/>
    <x v="5"/>
    <x v="0"/>
    <n v="932.44"/>
    <n v="1196.5899999999999"/>
    <m/>
    <m/>
    <m/>
    <n v="2"/>
    <n v="2"/>
    <n v="0"/>
    <n v="0"/>
    <n v="1196.5899999999999"/>
    <n v="0"/>
    <n v="0"/>
    <n v="0"/>
    <n v="0"/>
  </r>
  <r>
    <d v="2024-01-01T00:00:00"/>
    <n v="1773997"/>
    <s v="Kingsbridge Montessori School"/>
    <x v="0"/>
    <x v="1"/>
    <s v="449 KINGSBRIDGE DR"/>
    <s v="Garland, TX"/>
    <x v="19"/>
    <x v="0"/>
    <n v="4820.8"/>
    <n v="6254.85"/>
    <m/>
    <n v="4"/>
    <n v="2"/>
    <m/>
    <n v="6"/>
    <n v="0"/>
    <n v="0"/>
    <n v="6254.85"/>
    <n v="0"/>
    <n v="0"/>
    <n v="1"/>
    <n v="1"/>
  </r>
  <r>
    <d v="2024-01-01T00:00:00"/>
    <n v="1774118"/>
    <s v="Children of the Future Learning Center"/>
    <x v="2"/>
    <x v="1"/>
    <s v="3735 PRONGHORN LN."/>
    <s v="CRANDALL, TX"/>
    <x v="126"/>
    <x v="6"/>
    <n v="614.79999999999995"/>
    <n v="841.52"/>
    <m/>
    <n v="1"/>
    <m/>
    <m/>
    <n v="1"/>
    <n v="0"/>
    <n v="0"/>
    <n v="841.52"/>
    <n v="0"/>
    <n v="0"/>
    <n v="0"/>
    <n v="0"/>
  </r>
  <r>
    <d v="2024-01-01T00:00:00"/>
    <n v="1774897"/>
    <s v="The Munchkins Learning Station"/>
    <x v="0"/>
    <x v="1"/>
    <s v="240 N HAMPTON RD"/>
    <s v="DESOTO, TX"/>
    <x v="8"/>
    <x v="0"/>
    <n v="4867.2"/>
    <n v="6634.13"/>
    <n v="1"/>
    <n v="4"/>
    <n v="1"/>
    <m/>
    <n v="6"/>
    <n v="0"/>
    <n v="0"/>
    <n v="6634.13"/>
    <n v="0"/>
    <n v="1"/>
    <n v="0"/>
    <n v="1"/>
  </r>
  <r>
    <d v="2024-01-01T00:00:00"/>
    <n v="1775059"/>
    <s v="Shundra Allison"/>
    <x v="3"/>
    <x v="4"/>
    <s v="1070 GAYNOR AVE"/>
    <s v="DUNCANVILLE, TX"/>
    <x v="66"/>
    <x v="0"/>
    <n v="243"/>
    <n v="321.92"/>
    <m/>
    <m/>
    <n v="1"/>
    <m/>
    <n v="1"/>
    <n v="0"/>
    <n v="0"/>
    <n v="321.92"/>
    <n v="0"/>
    <n v="0"/>
    <n v="0"/>
    <n v="0"/>
  </r>
  <r>
    <d v="2024-01-01T00:00:00"/>
    <n v="1776517"/>
    <s v="Kid City USA of Coppell"/>
    <x v="0"/>
    <x v="1"/>
    <s v="790 S MACARTHUR BLVD"/>
    <s v="COPPELL, TX"/>
    <x v="30"/>
    <x v="0"/>
    <n v="2955.76"/>
    <n v="2551.38"/>
    <n v="1"/>
    <m/>
    <n v="3"/>
    <n v="4"/>
    <n v="8"/>
    <n v="0"/>
    <n v="0"/>
    <n v="2551.38"/>
    <n v="0"/>
    <n v="0"/>
    <n v="0"/>
    <n v="0"/>
  </r>
  <r>
    <d v="2024-01-01T00:00:00"/>
    <n v="1776596"/>
    <s v="Maria Martinez"/>
    <x v="3"/>
    <x v="4"/>
    <s v="3201 18TH ST"/>
    <s v="PLANO, TX"/>
    <x v="4"/>
    <x v="1"/>
    <n v="49"/>
    <n v="92.01"/>
    <n v="1"/>
    <m/>
    <m/>
    <m/>
    <n v="1"/>
    <n v="0"/>
    <n v="0"/>
    <n v="92.01"/>
    <n v="0"/>
    <n v="0"/>
    <n v="0"/>
    <n v="0"/>
  </r>
  <r>
    <d v="2024-01-01T00:00:00"/>
    <n v="1776617"/>
    <s v="OVANDO FAMILY DAYCARE"/>
    <x v="2"/>
    <x v="1"/>
    <s v="1666 KINGSPOINT DR"/>
    <s v="CARROLLTON, TX"/>
    <x v="10"/>
    <x v="3"/>
    <n v="1307.0999999999999"/>
    <n v="1897.96"/>
    <m/>
    <n v="1"/>
    <m/>
    <n v="1"/>
    <n v="2"/>
    <n v="0"/>
    <n v="0"/>
    <n v="1897.96"/>
    <n v="0"/>
    <n v="0"/>
    <n v="0"/>
    <n v="0"/>
  </r>
  <r>
    <d v="2024-01-01T00:00:00"/>
    <n v="1776660"/>
    <s v="Kid Scholars Academy"/>
    <x v="0"/>
    <x v="1"/>
    <s v="2814 LAVON DR"/>
    <s v="Garland, TX"/>
    <x v="19"/>
    <x v="0"/>
    <n v="26241.82"/>
    <n v="33943.160000000003"/>
    <n v="2"/>
    <n v="10"/>
    <n v="19"/>
    <n v="5"/>
    <n v="36"/>
    <n v="0"/>
    <n v="0"/>
    <n v="33943.160000000003"/>
    <n v="0"/>
    <n v="0"/>
    <n v="0"/>
    <n v="0"/>
  </r>
  <r>
    <d v="2024-01-01T00:00:00"/>
    <n v="1777761"/>
    <s v="Powerhouse Carrollton"/>
    <x v="0"/>
    <x v="1"/>
    <s v="2660 E TRINITY MILLS RD"/>
    <s v="CARROLLTON, TX"/>
    <x v="65"/>
    <x v="0"/>
    <n v="280.98"/>
    <n v="327.81"/>
    <m/>
    <m/>
    <m/>
    <n v="1"/>
    <n v="1"/>
    <n v="0"/>
    <n v="0"/>
    <n v="327.81"/>
    <n v="0"/>
    <n v="0"/>
    <n v="0"/>
    <n v="0"/>
  </r>
  <r>
    <d v="2024-01-01T00:00:00"/>
    <n v="1777816"/>
    <s v="Little Schoolhouse"/>
    <x v="0"/>
    <x v="1"/>
    <s v="2607 OVILLA RD"/>
    <s v="RED OAK, TX"/>
    <x v="34"/>
    <x v="5"/>
    <n v="7718.89"/>
    <n v="10298.91"/>
    <n v="1"/>
    <n v="3"/>
    <n v="5"/>
    <n v="4"/>
    <n v="13"/>
    <n v="0"/>
    <n v="0"/>
    <n v="10298.91"/>
    <n v="0"/>
    <n v="0"/>
    <n v="0"/>
    <n v="0"/>
  </r>
  <r>
    <d v="2024-01-01T00:00:00"/>
    <n v="1778619"/>
    <s v="LaToya Hart"/>
    <x v="3"/>
    <x v="4"/>
    <s v="3321 LAKE POINTE DR"/>
    <s v="Dallas, TX"/>
    <x v="69"/>
    <x v="0"/>
    <n v="227"/>
    <n v="398.17"/>
    <m/>
    <n v="1"/>
    <m/>
    <m/>
    <n v="1"/>
    <n v="0"/>
    <n v="0"/>
    <n v="398.17"/>
    <n v="0"/>
    <n v="0"/>
    <n v="0"/>
    <n v="0"/>
  </r>
  <r>
    <d v="2024-01-01T00:00:00"/>
    <n v="1779204"/>
    <s v="Grady Ealey"/>
    <x v="3"/>
    <x v="4"/>
    <s v="3716 MAGDELINE ST"/>
    <s v="Dallas, TX"/>
    <x v="69"/>
    <x v="0"/>
    <n v="0"/>
    <n v="0"/>
    <m/>
    <m/>
    <n v="1"/>
    <m/>
    <n v="1"/>
    <n v="0"/>
    <n v="0"/>
    <n v="0"/>
    <n v="0"/>
    <n v="0"/>
    <n v="0"/>
    <n v="0"/>
  </r>
  <r>
    <d v="2024-01-01T00:00:00"/>
    <n v="1780257"/>
    <s v="Kid City USA Garland"/>
    <x v="0"/>
    <x v="1"/>
    <s v="1521 ROWLETT RD"/>
    <s v="Garland, TX"/>
    <x v="27"/>
    <x v="0"/>
    <n v="7983.69"/>
    <n v="11620.98"/>
    <n v="1"/>
    <n v="4"/>
    <n v="7"/>
    <n v="4"/>
    <n v="16"/>
    <n v="0"/>
    <n v="0"/>
    <n v="11620.98"/>
    <n v="0"/>
    <n v="0"/>
    <n v="0"/>
    <n v="0"/>
  </r>
  <r>
    <d v="2024-01-01T00:00:00"/>
    <n v="1780841"/>
    <s v="Stepping Stones Christian Academy"/>
    <x v="0"/>
    <x v="1"/>
    <s v="610 S HAMPTON RD"/>
    <s v="Dallas, TX"/>
    <x v="0"/>
    <x v="0"/>
    <n v="14241.72"/>
    <n v="16848.43"/>
    <m/>
    <n v="2"/>
    <n v="9"/>
    <n v="9"/>
    <n v="19"/>
    <n v="0"/>
    <n v="0"/>
    <n v="16848.43"/>
    <n v="0"/>
    <n v="0"/>
    <n v="0"/>
    <n v="0"/>
  </r>
  <r>
    <d v="2024-01-01T00:00:00"/>
    <n v="1782798"/>
    <s v="Sue Kidz Corner"/>
    <x v="2"/>
    <x v="1"/>
    <s v="7203 HARDWOOD TRL"/>
    <s v="Dallas, TX"/>
    <x v="104"/>
    <x v="0"/>
    <n v="523.37"/>
    <n v="664.89"/>
    <n v="1"/>
    <m/>
    <m/>
    <m/>
    <n v="1"/>
    <n v="0"/>
    <n v="0"/>
    <n v="664.89"/>
    <n v="0"/>
    <n v="0"/>
    <n v="0"/>
    <n v="0"/>
  </r>
  <r>
    <d v="2024-01-01T00:00:00"/>
    <n v="1783738"/>
    <s v="Kids R Kids Castle Hills"/>
    <x v="0"/>
    <x v="1"/>
    <s v="4516 Maumee DR"/>
    <s v="CARROLLTON, TX"/>
    <x v="51"/>
    <x v="3"/>
    <n v="779"/>
    <n v="607.04"/>
    <m/>
    <m/>
    <n v="1"/>
    <m/>
    <n v="1"/>
    <n v="0"/>
    <n v="0"/>
    <n v="607.04"/>
    <n v="0"/>
    <n v="0"/>
    <n v="0"/>
    <n v="0"/>
  </r>
  <r>
    <d v="2024-01-01T00:00:00"/>
    <n v="1783858"/>
    <s v="Spectrum of Love"/>
    <x v="0"/>
    <x v="1"/>
    <s v="840 GREENVIEW DR"/>
    <s v="GRAND PRAIRIE, TX"/>
    <x v="3"/>
    <x v="2"/>
    <n v="1689.6"/>
    <n v="1075.2"/>
    <m/>
    <m/>
    <m/>
    <n v="2"/>
    <n v="2"/>
    <n v="0"/>
    <n v="0"/>
    <n v="1075.2"/>
    <n v="0"/>
    <n v="0"/>
    <n v="0"/>
    <n v="0"/>
  </r>
  <r>
    <d v="2024-01-01T00:00:00"/>
    <n v="1784097"/>
    <s v="Martha Brooks"/>
    <x v="3"/>
    <x v="4"/>
    <s v="1707 Ariel Drive"/>
    <s v="Mesquite, TX"/>
    <x v="25"/>
    <x v="0"/>
    <n v="945.53"/>
    <n v="1233.3"/>
    <n v="1"/>
    <m/>
    <n v="1"/>
    <n v="2"/>
    <n v="4"/>
    <n v="0"/>
    <n v="0"/>
    <n v="1233.3"/>
    <n v="0"/>
    <n v="0"/>
    <n v="0"/>
    <n v="0"/>
  </r>
  <r>
    <d v="2024-01-01T00:00:00"/>
    <n v="1784379"/>
    <s v="Cookies Academy for Bright Minds"/>
    <x v="2"/>
    <x v="1"/>
    <s v="245 PRAIRIE VISTA DR"/>
    <s v="Dallas, TX"/>
    <x v="36"/>
    <x v="0"/>
    <n v="1737.08"/>
    <n v="2249.42"/>
    <m/>
    <n v="1"/>
    <m/>
    <n v="2"/>
    <n v="3"/>
    <n v="0"/>
    <n v="0"/>
    <n v="2249.42"/>
    <n v="0"/>
    <n v="0"/>
    <n v="1"/>
    <n v="1"/>
  </r>
  <r>
    <d v="2024-01-01T00:00:00"/>
    <n v="1784835"/>
    <s v="Carol Brandon"/>
    <x v="3"/>
    <x v="4"/>
    <s v="2740 TANNER ST"/>
    <s v="FORNEY, TX"/>
    <x v="109"/>
    <x v="6"/>
    <n v="218"/>
    <n v="246.34"/>
    <m/>
    <n v="1"/>
    <n v="1"/>
    <m/>
    <n v="2"/>
    <n v="0"/>
    <n v="0"/>
    <n v="246.34"/>
    <n v="0"/>
    <n v="0"/>
    <n v="0"/>
    <n v="0"/>
  </r>
  <r>
    <d v="2024-01-01T00:00:00"/>
    <n v="1784970"/>
    <s v="Ivana Watson"/>
    <x v="1"/>
    <x v="1"/>
    <s v="814 NOLTE DR"/>
    <s v="Dallas, TX"/>
    <x v="0"/>
    <x v="0"/>
    <n v="29.38"/>
    <n v="0"/>
    <m/>
    <m/>
    <n v="1"/>
    <m/>
    <n v="1"/>
    <n v="0"/>
    <n v="0"/>
    <n v="0"/>
    <n v="0"/>
    <n v="0"/>
    <n v="0"/>
    <n v="0"/>
  </r>
  <r>
    <d v="2024-01-01T00:00:00"/>
    <n v="1785167"/>
    <s v="Kidz Towne Home Childcare"/>
    <x v="2"/>
    <x v="0"/>
    <s v="1154 Weaver St"/>
    <s v="CEDAR HILL, TX"/>
    <x v="79"/>
    <x v="0"/>
    <n v="787.48"/>
    <n v="1016.4"/>
    <m/>
    <n v="1"/>
    <m/>
    <m/>
    <n v="1"/>
    <n v="0"/>
    <n v="0"/>
    <n v="1016.4"/>
    <n v="1"/>
    <n v="0"/>
    <n v="1"/>
    <n v="2"/>
  </r>
  <r>
    <d v="2024-01-01T00:00:00"/>
    <n v="1785242"/>
    <s v="Brooke of Life Montessori Academy"/>
    <x v="0"/>
    <x v="1"/>
    <s v="201 S DALLAS AVE"/>
    <s v="LANCASTER, TX"/>
    <x v="82"/>
    <x v="0"/>
    <n v="741.54"/>
    <n v="552.29"/>
    <m/>
    <n v="1"/>
    <m/>
    <m/>
    <n v="1"/>
    <n v="0"/>
    <n v="0"/>
    <n v="552.29"/>
    <n v="0"/>
    <n v="0"/>
    <n v="0"/>
    <n v="0"/>
  </r>
  <r>
    <d v="2024-01-01T00:00:00"/>
    <n v="1785249"/>
    <s v="Lion of Judah Montessori Private School"/>
    <x v="0"/>
    <x v="1"/>
    <s v="3028 MALCOLM X BLVD"/>
    <s v="Dallas, TX"/>
    <x v="1"/>
    <x v="0"/>
    <n v="2899.4"/>
    <n v="1486.49"/>
    <n v="1"/>
    <n v="1"/>
    <n v="3"/>
    <m/>
    <n v="5"/>
    <n v="3"/>
    <n v="0"/>
    <n v="1486.49"/>
    <n v="0"/>
    <n v="0"/>
    <n v="0"/>
    <n v="0"/>
  </r>
  <r>
    <d v="2024-01-01T00:00:00"/>
    <n v="1785273"/>
    <s v="Stepping Stones DFW LLC"/>
    <x v="0"/>
    <x v="1"/>
    <s v="5904 Samuell BLVD"/>
    <s v="Dallas, TX"/>
    <x v="61"/>
    <x v="0"/>
    <n v="21475.35"/>
    <n v="27734.33"/>
    <n v="6"/>
    <n v="10"/>
    <n v="12"/>
    <n v="16"/>
    <n v="43"/>
    <n v="0"/>
    <n v="0"/>
    <n v="27734.33"/>
    <n v="0"/>
    <n v="0"/>
    <n v="0"/>
    <n v="0"/>
  </r>
  <r>
    <d v="2024-01-01T00:00:00"/>
    <n v="1785297"/>
    <s v="Stepping Stones DFW LLC"/>
    <x v="0"/>
    <x v="1"/>
    <s v="1460 EASTGLEN BLVD"/>
    <s v="Mesquite, TX"/>
    <x v="38"/>
    <x v="0"/>
    <n v="25715.26"/>
    <n v="34295.78"/>
    <n v="3"/>
    <n v="7"/>
    <n v="29"/>
    <n v="17"/>
    <n v="55"/>
    <n v="0"/>
    <n v="0"/>
    <n v="34295.78"/>
    <n v="0"/>
    <n v="0"/>
    <n v="0"/>
    <n v="0"/>
  </r>
  <r>
    <d v="2024-01-01T00:00:00"/>
    <n v="1785304"/>
    <s v="Kids R Kids Learning Academy of Richardson"/>
    <x v="0"/>
    <x v="1"/>
    <s v="3521 NORTHSTAR RD"/>
    <s v="RICHARDSON, TX"/>
    <x v="127"/>
    <x v="1"/>
    <n v="27217.34"/>
    <n v="37396.519999999997"/>
    <n v="5"/>
    <n v="17"/>
    <n v="11"/>
    <n v="7"/>
    <n v="39"/>
    <n v="0"/>
    <n v="0"/>
    <n v="37396.519999999997"/>
    <n v="0"/>
    <n v="0"/>
    <n v="0"/>
    <n v="0"/>
  </r>
  <r>
    <d v="2024-01-01T00:00:00"/>
    <n v="1786339"/>
    <s v="Premier Montessori Academy"/>
    <x v="0"/>
    <x v="1"/>
    <s v="151 BRAND"/>
    <s v="MURPHY, TX"/>
    <x v="128"/>
    <x v="1"/>
    <n v="770.2"/>
    <n v="922.1"/>
    <m/>
    <n v="1"/>
    <m/>
    <m/>
    <n v="1"/>
    <n v="0"/>
    <n v="0"/>
    <n v="922.1"/>
    <n v="0"/>
    <n v="0"/>
    <n v="0"/>
    <n v="0"/>
  </r>
  <r>
    <d v="2024-01-01T00:00:00"/>
    <n v="1786346"/>
    <s v="Dennis Gillespie"/>
    <x v="3"/>
    <x v="4"/>
    <s v="2127 Fair Weather Drive"/>
    <s v="LANCASTER, TX"/>
    <x v="82"/>
    <x v="0"/>
    <n v="0"/>
    <n v="-7.74"/>
    <m/>
    <m/>
    <m/>
    <n v="2"/>
    <n v="2"/>
    <n v="0"/>
    <n v="0"/>
    <n v="-7.74"/>
    <n v="0"/>
    <n v="0"/>
    <n v="0"/>
    <n v="0"/>
  </r>
  <r>
    <d v="2024-01-01T00:00:00"/>
    <n v="1787491"/>
    <s v="Bright Stars Daycare"/>
    <x v="0"/>
    <x v="1"/>
    <s v="2510 TEXAS DR"/>
    <s v="Irving, TX"/>
    <x v="15"/>
    <x v="0"/>
    <n v="7424.82"/>
    <n v="8601.35"/>
    <n v="2"/>
    <n v="5"/>
    <n v="3"/>
    <m/>
    <n v="10"/>
    <n v="0"/>
    <n v="0"/>
    <n v="8601.35"/>
    <n v="0"/>
    <n v="0"/>
    <n v="0"/>
    <n v="0"/>
  </r>
  <r>
    <d v="2024-01-01T00:00:00"/>
    <n v="1787836"/>
    <s v="Ultimate Care 4 Kids Childcare Development Center/"/>
    <x v="0"/>
    <x v="3"/>
    <s v="919 Redbird Dr"/>
    <s v="Irving, TX"/>
    <x v="12"/>
    <x v="0"/>
    <n v="49724.29"/>
    <n v="54930.76"/>
    <n v="11"/>
    <n v="13"/>
    <n v="22"/>
    <n v="18"/>
    <n v="63"/>
    <n v="0"/>
    <n v="0"/>
    <n v="54930.76"/>
    <n v="1"/>
    <n v="0"/>
    <n v="0"/>
    <n v="1"/>
  </r>
  <r>
    <d v="2024-01-01T00:00:00"/>
    <n v="1787857"/>
    <s v="Victory Kids Christian Academy"/>
    <x v="0"/>
    <x v="1"/>
    <s v="832 STELLA AVE"/>
    <s v="Dallas, TX"/>
    <x v="6"/>
    <x v="0"/>
    <n v="2446.56"/>
    <n v="1369.16"/>
    <n v="1"/>
    <n v="2"/>
    <n v="2"/>
    <m/>
    <n v="4"/>
    <n v="0"/>
    <n v="0"/>
    <n v="1369.16"/>
    <n v="0"/>
    <n v="0"/>
    <n v="0"/>
    <n v="0"/>
  </r>
  <r>
    <d v="2024-01-01T00:00:00"/>
    <n v="1788780"/>
    <s v="Ruth Academy"/>
    <x v="0"/>
    <x v="1"/>
    <s v="2328 E GRAUWYLER RD"/>
    <s v="Irving, TX"/>
    <x v="12"/>
    <x v="0"/>
    <n v="315.64"/>
    <n v="0"/>
    <m/>
    <n v="2"/>
    <n v="2"/>
    <n v="1"/>
    <n v="5"/>
    <n v="0"/>
    <n v="0"/>
    <n v="0"/>
    <n v="0"/>
    <n v="0"/>
    <n v="0"/>
    <n v="0"/>
  </r>
  <r>
    <d v="2024-01-01T00:00:00"/>
    <n v="1789024"/>
    <s v="Neighborhood Christian Learning Center of Pleasant"/>
    <x v="0"/>
    <x v="1"/>
    <s v="9009 BRUTON RD STE 447"/>
    <s v="Dallas, TX"/>
    <x v="36"/>
    <x v="0"/>
    <n v="1590.4"/>
    <n v="358.4"/>
    <n v="2"/>
    <m/>
    <n v="2"/>
    <m/>
    <n v="4"/>
    <n v="1"/>
    <n v="0"/>
    <n v="358.4"/>
    <n v="0"/>
    <n v="0"/>
    <n v="0"/>
    <n v="0"/>
  </r>
  <r>
    <d v="2024-01-01T00:00:00"/>
    <n v="1790316"/>
    <s v="Little Butterflies Preschool"/>
    <x v="0"/>
    <x v="1"/>
    <s v="612 MATADOR LN"/>
    <s v="Mesquite, TX"/>
    <x v="38"/>
    <x v="0"/>
    <n v="13890.9"/>
    <n v="2779.78"/>
    <n v="5"/>
    <n v="8"/>
    <n v="13"/>
    <n v="13"/>
    <n v="38"/>
    <n v="0"/>
    <n v="0"/>
    <n v="2779.78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D1235A-52DD-4506-9FA9-0BBAF7F15D4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G81" firstHeaderRow="0" firstDataRow="1" firstDataCol="1" rowPageCount="3" colPageCount="1"/>
  <pivotFields count="23">
    <pivotField numFmtId="14" showAll="0"/>
    <pivotField showAll="0"/>
    <pivotField showAll="0"/>
    <pivotField axis="axisPage" showAll="0">
      <items count="5">
        <item x="0"/>
        <item x="2"/>
        <item x="1"/>
        <item x="3"/>
        <item t="default"/>
      </items>
    </pivotField>
    <pivotField axis="axisPage" showAll="0">
      <items count="6">
        <item x="1"/>
        <item x="3"/>
        <item x="2"/>
        <item x="0"/>
        <item x="4"/>
        <item t="default"/>
      </items>
    </pivotField>
    <pivotField showAll="0"/>
    <pivotField showAll="0"/>
    <pivotField axis="axisRow" showAll="0">
      <items count="130">
        <item x="72"/>
        <item x="16"/>
        <item x="65"/>
        <item x="10"/>
        <item x="51"/>
        <item x="30"/>
        <item x="22"/>
        <item x="60"/>
        <item x="41"/>
        <item x="100"/>
        <item x="70"/>
        <item x="89"/>
        <item x="23"/>
        <item x="101"/>
        <item x="19"/>
        <item x="53"/>
        <item x="85"/>
        <item x="27"/>
        <item x="57"/>
        <item x="83"/>
        <item x="3"/>
        <item x="90"/>
        <item x="44"/>
        <item x="62"/>
        <item x="12"/>
        <item x="15"/>
        <item x="35"/>
        <item x="43"/>
        <item x="102"/>
        <item x="91"/>
        <item x="4"/>
        <item x="103"/>
        <item x="21"/>
        <item x="20"/>
        <item x="127"/>
        <item x="37"/>
        <item x="39"/>
        <item x="84"/>
        <item x="24"/>
        <item x="128"/>
        <item x="81"/>
        <item x="79"/>
        <item x="126"/>
        <item x="8"/>
        <item x="5"/>
        <item x="107"/>
        <item x="68"/>
        <item x="109"/>
        <item x="26"/>
        <item x="66"/>
        <item x="123"/>
        <item x="82"/>
        <item x="38"/>
        <item x="42"/>
        <item x="34"/>
        <item x="99"/>
        <item x="119"/>
        <item x="110"/>
        <item x="56"/>
        <item x="25"/>
        <item x="14"/>
        <item x="94"/>
        <item x="59"/>
        <item x="64"/>
        <item x="28"/>
        <item x="125"/>
        <item x="52"/>
        <item x="0"/>
        <item x="29"/>
        <item x="33"/>
        <item x="45"/>
        <item x="69"/>
        <item x="11"/>
        <item x="1"/>
        <item x="6"/>
        <item x="36"/>
        <item x="92"/>
        <item x="114"/>
        <item x="105"/>
        <item x="88"/>
        <item x="9"/>
        <item x="48"/>
        <item x="61"/>
        <item x="117"/>
        <item x="86"/>
        <item x="93"/>
        <item x="40"/>
        <item x="63"/>
        <item x="54"/>
        <item x="49"/>
        <item x="80"/>
        <item x="55"/>
        <item x="96"/>
        <item x="46"/>
        <item x="18"/>
        <item x="2"/>
        <item x="106"/>
        <item x="71"/>
        <item x="104"/>
        <item x="98"/>
        <item x="75"/>
        <item x="47"/>
        <item x="31"/>
        <item x="116"/>
        <item x="58"/>
        <item x="95"/>
        <item x="67"/>
        <item x="17"/>
        <item x="121"/>
        <item x="78"/>
        <item x="13"/>
        <item x="87"/>
        <item x="32"/>
        <item x="76"/>
        <item x="74"/>
        <item x="7"/>
        <item x="115"/>
        <item x="124"/>
        <item x="120"/>
        <item x="73"/>
        <item x="77"/>
        <item x="122"/>
        <item x="112"/>
        <item x="108"/>
        <item x="113"/>
        <item x="97"/>
        <item x="118"/>
        <item x="50"/>
        <item x="111"/>
        <item t="default"/>
      </items>
    </pivotField>
    <pivotField axis="axisPage" showAll="0">
      <items count="11">
        <item x="1"/>
        <item x="0"/>
        <item x="3"/>
        <item x="5"/>
        <item x="7"/>
        <item x="8"/>
        <item x="9"/>
        <item x="6"/>
        <item x="4"/>
        <item x="2"/>
        <item t="default"/>
      </items>
    </pivotField>
    <pivotField dataField="1" numFmtId="44" showAll="0"/>
    <pivotField dataField="1" numFmtId="44" showAll="0"/>
    <pivotField showAll="0"/>
    <pivotField showAll="0"/>
    <pivotField showAll="0"/>
    <pivotField showAll="0"/>
    <pivotField dataField="1" showAll="0"/>
    <pivotField showAll="0"/>
    <pivotField dataField="1" numFmtId="166" showAll="0"/>
    <pivotField dataField="1" numFmtId="166" showAll="0"/>
    <pivotField showAll="0"/>
    <pivotField showAll="0"/>
    <pivotField showAll="0"/>
    <pivotField dataField="1" showAll="0"/>
  </pivotFields>
  <rowFields count="1">
    <field x="7"/>
  </rowFields>
  <rowItems count="76">
    <i>
      <x/>
    </i>
    <i>
      <x v="2"/>
    </i>
    <i>
      <x v="5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32"/>
    </i>
    <i>
      <x v="33"/>
    </i>
    <i>
      <x v="36"/>
    </i>
    <i>
      <x v="37"/>
    </i>
    <i>
      <x v="41"/>
    </i>
    <i>
      <x v="43"/>
    </i>
    <i>
      <x v="44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8"/>
    </i>
    <i>
      <x v="59"/>
    </i>
    <i>
      <x v="60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100"/>
    </i>
    <i>
      <x v="10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3">
    <pageField fld="8" item="1" hier="-1"/>
    <pageField fld="4" hier="-1"/>
    <pageField fld="3" hier="-1"/>
  </pageFields>
  <dataFields count="6">
    <dataField name="Sum of fund paid for month (accrual)" fld="9" baseField="0" baseItem="0"/>
    <dataField name="Sum of fund paid in month (cash)" fld="10" baseField="0" baseItem="0"/>
    <dataField name="Sum of Children Grand Total" fld="15" baseField="0" baseItem="0"/>
    <dataField name="Sum of Total Visits" fld="22" baseField="0" baseItem="0"/>
    <dataField name="Sum of Quality Dollars Received" fld="17" baseField="0" baseItem="0"/>
    <dataField name="Sum of Total $$ Rec'd" fld="1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F43462A-8A3B-47B1-A638-874CDE294414}" name="Table5" displayName="Table5" ref="A1:W729" totalsRowShown="0" headerRowDxfId="39">
  <autoFilter ref="A1:W729" xr:uid="{A8E429C7-CBED-4A08-BE4B-12BBFB7C8711}"/>
  <tableColumns count="23">
    <tableColumn id="16" xr3:uid="{C11A3BAC-B992-4A4B-98DF-7ACF528557EF}" name="Date" dataDxfId="38"/>
    <tableColumn id="1" xr3:uid="{F5C9E2C3-1619-489A-B50E-66B4F472B940}" name="license_no"/>
    <tableColumn id="2" xr3:uid="{04B96C9F-F7EA-4C61-8C83-F6041A92ECC8}" name="provider_name"/>
    <tableColumn id="3" xr3:uid="{DD35D6CC-D948-445F-9CF1-6AD76321C5AD}" name="operation_type"/>
    <tableColumn id="4" xr3:uid="{67144D2E-93F8-4CA0-BF75-475E3FABF5F0}" name="designation_desc"/>
    <tableColumn id="5" xr3:uid="{4E9519FD-C5EA-4468-AD3D-1D16C26C9F06}" name="address_1"/>
    <tableColumn id="6" xr3:uid="{A83C71DC-B36A-4D15-BC3A-A1BDAFADBD7F}" name="city_state"/>
    <tableColumn id="7" xr3:uid="{FDE5D00B-6E0B-4EB2-AD0A-3DB90890A31D}" name="zip_5"/>
    <tableColumn id="8" xr3:uid="{4A5A50E4-72D0-45D2-8FF9-FF0FEF9B6E12}" name="county"/>
    <tableColumn id="9" xr3:uid="{BDCA4070-7845-4E45-AAC5-9F32B9AB961B}" name="fund paid for month (accrual)" dataDxfId="37" dataCellStyle="Currency"/>
    <tableColumn id="10" xr3:uid="{AC588501-2B33-4F25-9E87-3D52942AFF3B}" name="fund paid in month (cash)" dataDxfId="36" dataCellStyle="Currency"/>
    <tableColumn id="11" xr3:uid="{25167FF6-52D7-43C2-807E-CEFC0CB02D13}" name="1 - Infant"/>
    <tableColumn id="12" xr3:uid="{B217C3D8-6E9F-47D9-A62C-888B62895D63}" name="2 - Toddler"/>
    <tableColumn id="13" xr3:uid="{C54A5C49-9852-41D1-8CBA-2EE57F3397C1}" name="3 - Preschool"/>
    <tableColumn id="14" xr3:uid="{9755AD4C-00B7-410C-A9FD-0AB92AF58A22}" name="4 - School Age"/>
    <tableColumn id="15" xr3:uid="{18EDF470-4B93-4460-9677-998CB07CFAB8}" name="Children Grand Total"/>
    <tableColumn id="17" xr3:uid="{6D615C19-E3C2-4D1B-811D-51E052FCD98A}" name="New Children Placed" dataDxfId="35">
      <calculatedColumnFormula>SUMIFS(Snapshot2!H:H, Snapshot2!A:A, Table5[[#This Row],[Date]], Snapshot2!B:B, Table5[[#This Row],[license_no]])</calculatedColumnFormula>
    </tableColumn>
    <tableColumn id="18" xr3:uid="{9E1069FC-12ED-4B26-802E-1167BD0B2456}" name="Quality Dollars Received" dataDxfId="34">
      <calculatedColumnFormula>SUMIF(Grant437!I:I, Table5[[#This Row],[license_no]], Grant437!N:N)</calculatedColumnFormula>
    </tableColumn>
    <tableColumn id="23" xr3:uid="{52F22A0D-C6A9-41BB-AB69-85564067ECA4}" name="Total $$ Rec'd" dataDxfId="33">
      <calculatedColumnFormula>SUM(Table5[[#This Row],[Quality Dollars Received]], Table5[[#This Row],[fund paid in month (cash)]])</calculatedColumnFormula>
    </tableColumn>
    <tableColumn id="19" xr3:uid="{FBA86614-E1FF-412C-AEDE-4B89936741D7}" name="Total Visits - In Person" dataDxfId="32">
      <calculatedColumnFormula>COUNTIFS(Visits!H:H, "&lt;&gt;", Visits!A:A, Table5[[#This Row],[license_no]])</calculatedColumnFormula>
    </tableColumn>
    <tableColumn id="20" xr3:uid="{7A7B31DF-C541-44D0-B8AD-562334507073}" name="Total Visits - Phone" dataDxfId="31">
      <calculatedColumnFormula>COUNTIFS(Visits!I:I, "&lt;&gt;", Visits!A:A, Table5[[#This Row],[license_no]])</calculatedColumnFormula>
    </tableColumn>
    <tableColumn id="21" xr3:uid="{7B4B2E78-1F58-4A42-A13F-23DFAC5FEC3A}" name="Total Visits - Virtual" dataDxfId="30">
      <calculatedColumnFormula>COUNTIFS(Visits!J:J, "&lt;&gt;", Visits!A:A, Table5[[#This Row],[license_no]])</calculatedColumnFormula>
    </tableColumn>
    <tableColumn id="22" xr3:uid="{A5546485-8F36-4684-B28E-8CD1F7110550}" name="Total Visits" dataDxfId="29">
      <calculatedColumnFormula>SUM(Table5[[#This Row],[Total Visits - In Person]:[Total Visits - Virtual]])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68BE0E7-6D26-4706-B732-C2B34D4A500D}" name="Table4" displayName="Table4" ref="A1:I99" totalsRowShown="0" headerRowDxfId="28" headerRowBorderDxfId="27">
  <autoFilter ref="A1:I99" xr:uid="{D68BE0E7-6D26-4706-B732-C2B34D4A500D}"/>
  <tableColumns count="9">
    <tableColumn id="9" xr3:uid="{99B90E6A-B7EB-4463-AF08-EFA4342376B8}" name="Date" dataDxfId="26"/>
    <tableColumn id="1" xr3:uid="{04A2E068-1033-4393-9060-9E02046190A7}" name="license_no" dataDxfId="25"/>
    <tableColumn id="2" xr3:uid="{ADD8425C-9F52-4685-9131-4A833F3E2597}" name="provider_name"/>
    <tableColumn id="3" xr3:uid="{567BA1CD-4C29-4D2B-811F-0FF5B7B724CE}" name="Infant"/>
    <tableColumn id="4" xr3:uid="{67AB1431-326B-47EC-8B2C-51919EAD1D41}" name="Preschooler"/>
    <tableColumn id="5" xr3:uid="{13E4D0C3-88AC-41EB-A0E0-817937DC6053}" name="Schooler"/>
    <tableColumn id="6" xr3:uid="{2CBC8B59-234A-4693-8439-E81E6AA019C9}" name="Toddler"/>
    <tableColumn id="7" xr3:uid="{0E455AD1-990C-4477-9538-A40D7ABF90C5}" name="Grand Total"/>
    <tableColumn id="8" xr3:uid="{EF4583AB-C285-42E2-82BF-4FE7F754BF59}" name="YTD Subsidy Paid for the Placed Children (as of 2/29/2024)" dataDxfId="24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6FB28E3-8F75-46F2-BAA2-8EFF47C1D0ED}" name="Table3" displayName="Table3" ref="A1:O72" totalsRowShown="0" headerRowDxfId="23" dataDxfId="22">
  <autoFilter ref="A1:O72" xr:uid="{36FB28E3-8F75-46F2-BAA2-8EFF47C1D0ED}"/>
  <tableColumns count="15">
    <tableColumn id="1" xr3:uid="{9821D6C4-0E7F-4C08-9B46-9CF110556B45}" name="GL Account" dataDxfId="21"/>
    <tableColumn id="2" xr3:uid="{F3B0D2ED-49B3-4466-BD83-E8A4228E32CE}" name="Posted dt." dataDxfId="20"/>
    <tableColumn id="3" xr3:uid="{A3DB9EB0-4ED8-4AB3-8CDB-36147B762014}" name="Doc dt." dataDxfId="19"/>
    <tableColumn id="4" xr3:uid="{124EDAB3-4D3E-455B-8DBE-91E92E34B2BE}" name="Doc" dataDxfId="18"/>
    <tableColumn id="5" xr3:uid="{3E62669B-0CA0-4112-885A-79ACF6B40F55}" name="Memo/Description" dataDxfId="17"/>
    <tableColumn id="6" xr3:uid="{D597DEF5-38DA-4663-A93E-B2F55A61E528}" name="Grant" dataDxfId="16"/>
    <tableColumn id="7" xr3:uid="{CB9A0C08-A8E4-4488-93C7-F928E334B714}" name="Department name" dataDxfId="15"/>
    <tableColumn id="8" xr3:uid="{BA167A85-96BF-42E5-855C-56471349CB17}" name="Vendor" dataDxfId="14"/>
    <tableColumn id="9" xr3:uid="{D664AB49-78EE-4204-87D5-9F949313F735}" name="Beneficiary" dataDxfId="13"/>
    <tableColumn id="10" xr3:uid="{1C5A3A57-BAEC-4D6A-A4D6-2BCEC10A1A48}" name="Beneficiary name" dataDxfId="12"/>
    <tableColumn id="11" xr3:uid="{1722C016-BBAA-4E96-A932-2B24249D7D13}" name="JNL" dataDxfId="11"/>
    <tableColumn id="12" xr3:uid="{F1A85999-228E-4A29-9424-560289641BC3}" name="Debit" dataDxfId="10"/>
    <tableColumn id="13" xr3:uid="{B8167703-7C9D-40B3-BCDE-F26877C75F26}" name="Credit" dataDxfId="9"/>
    <tableColumn id="14" xr3:uid="{D2DE40B3-323D-4923-99CD-DA403CD878F6}" name="Net Amount" dataDxfId="8"/>
    <tableColumn id="15" xr3:uid="{D4D63F06-F1B2-46BC-8831-1D288D37759C}" name="Posted Month" dataDxfId="7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993824-9C5F-4C9B-BF87-80ED1B1A78CA}" name="Table2" displayName="Table2" ref="A1:L37" totalsRowShown="0">
  <autoFilter ref="A1:L37" xr:uid="{95993824-9C5F-4C9B-BF87-80ED1B1A78CA}"/>
  <tableColumns count="12">
    <tableColumn id="1" xr3:uid="{DFF97961-B75A-44E2-BB68-A6D344E2F657}" name="Activity Date" dataDxfId="6"/>
    <tableColumn id="2" xr3:uid="{73189FEA-665E-4813-BA38-5B0C62831704}" name="Activity Type"/>
    <tableColumn id="3" xr3:uid="{8F6BB235-0E15-4403-A350-09982E774135}" name="Start" dataDxfId="5"/>
    <tableColumn id="4" xr3:uid="{82F07379-1731-4D4D-910B-31CDCFE55631}" name="Completion" dataDxfId="4"/>
    <tableColumn id="5" xr3:uid="{4027E5FB-0A8D-49E0-9758-76999A433FBF}" name="Session Name"/>
    <tableColumn id="6" xr3:uid="{C11FD51D-DDF1-4E9F-815D-42C414CE7C64}" name="IT or ELG Training"/>
    <tableColumn id="7" xr3:uid="{7ED479FF-4920-40D6-A24D-052D99284390}" name="Session Clock Hours"/>
    <tableColumn id="8" xr3:uid="{73E6A7EF-B49F-4E86-9987-AF4C21349ABC}" name="Participant Type"/>
    <tableColumn id="9" xr3:uid="{4B5D816C-33FC-4E62-9B70-DDEA2B8A9892}" name="Facility Name"/>
    <tableColumn id="10" xr3:uid="{658504AF-EBA1-4896-B1A3-44BC047DCE67}" name="License Number"/>
    <tableColumn id="11" xr3:uid="{0F6F2314-A720-40A1-A8E1-3F0E92B6E5D5}" name="Facility Type"/>
    <tableColumn id="12" xr3:uid="{A9AE8EFB-B573-4337-9048-BF5D517A8EE8}" name="Zip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AFB9D9-D051-4AEF-8A30-879B48E38056}" name="Table1" displayName="Table1" ref="A1:V22" totalsRowShown="0">
  <autoFilter ref="A1:V22" xr:uid="{FDAFB9D9-D051-4AEF-8A30-879B48E38056}"/>
  <sortState xmlns:xlrd2="http://schemas.microsoft.com/office/spreadsheetml/2017/richdata2" ref="A2:V22">
    <sortCondition ref="F1:F22"/>
  </sortState>
  <tableColumns count="22">
    <tableColumn id="1" xr3:uid="{B5B01571-3185-4F8D-B47B-7A49535EA6F4}" name="A" dataDxfId="3"/>
    <tableColumn id="2" xr3:uid="{1F3648D7-131E-400B-B59C-3445699279F5}" name="LWDB"/>
    <tableColumn id="3" xr3:uid="{31312DD9-7355-4A97-B9BF-E920CE5239A2}" name="School Name"/>
    <tableColumn id="4" xr3:uid="{CBD740A8-73EF-4BC5-A138-42399D80E52B}" name="Facility Type"/>
    <tableColumn id="5" xr3:uid="{8DDDB82C-FCC8-4B8B-86A0-1999E479F01D}" name="DFPS License # / Operator #"/>
    <tableColumn id="6" xr3:uid="{47FC2D9F-66BE-4D95-94AF-593C3AFD2575}" name="Assessor Name"/>
    <tableColumn id="7" xr3:uid="{4B713F53-74A5-4B28-B696-E1E504AF3FE7}" name="Assessment Type"/>
    <tableColumn id="8" xr3:uid="{8A3AAF61-E912-4E19-99D9-AADAAF84FD45}" name="Assessment Deleted"/>
    <tableColumn id="9" xr3:uid="{04DC258B-055E-494A-BA7A-57EBA829B339}" name="Event Log Description"/>
    <tableColumn id="10" xr3:uid="{E23ED716-F70D-44CC-AAD8-D5043219F451}" name="Recertification By Date" dataDxfId="2"/>
    <tableColumn id="11" xr3:uid="{4AE92D75-DDFC-4A7F-8EC3-CB41A67EAD91}" name="Updated On Date" dataDxfId="1"/>
    <tableColumn id="12" xr3:uid="{6B46B1EB-D100-4A50-8365-E702C29E3618}" name="Effective Date" dataDxfId="0"/>
    <tableColumn id="13" xr3:uid="{0F2466AF-9791-4541-8547-B14F21D37090}" name="Calcu-lated Star"/>
    <tableColumn id="14" xr3:uid="{D3277254-4061-4398-9CDD-7BC2DC6827FB}" name="Verified Star"/>
    <tableColumn id="15" xr3:uid="{EA22938C-5D47-44C6-956B-4EBDA0D70A8E}" name="Calculated Star From School Page"/>
    <tableColumn id="16" xr3:uid="{28D10F36-9800-4FC7-B884-442EE3659B2C}" name="Verified Star From School Page"/>
    <tableColumn id="17" xr3:uid="{0510E395-5525-44A0-AB81-A26EF3A9CA1F}" name="Cat. 1 Met / Not Met"/>
    <tableColumn id="18" xr3:uid="{CFBAA140-A120-4AF8-85D3-AC148BBDFF73}" name="Cat. 1 Average Score Points"/>
    <tableColumn id="19" xr3:uid="{16C552E9-9F69-4450-88E6-E3EC9D823397}" name="Cat. 2  Average Score Points"/>
    <tableColumn id="20" xr3:uid="{D5CC7065-223E-42FE-BDC1-989C44A0A333}" name="Cat. 3 Met / Not Met"/>
    <tableColumn id="21" xr3:uid="{1BD49891-F8A1-46E0-A828-868198720069}" name="Cat. 3  Average Score Points"/>
    <tableColumn id="22" xr3:uid="{A63208C9-1615-42B8-A6A3-5AA32C1E8C4B}" name="Cat. 4  Average Score Point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F55BB-F0A9-4BE7-B654-3F7C39EEE274}">
  <dimension ref="A1:J6"/>
  <sheetViews>
    <sheetView workbookViewId="0">
      <selection activeCell="F4" sqref="F4"/>
    </sheetView>
  </sheetViews>
  <sheetFormatPr defaultRowHeight="14.4" x14ac:dyDescent="0.3"/>
  <cols>
    <col min="1" max="1" width="10.44140625" bestFit="1" customWidth="1"/>
    <col min="2" max="2" width="12.109375" bestFit="1" customWidth="1"/>
    <col min="3" max="3" width="21.109375" style="26" bestFit="1" customWidth="1"/>
    <col min="4" max="4" width="17.44140625" style="26" customWidth="1"/>
    <col min="5" max="5" width="8.21875" style="27" bestFit="1" customWidth="1"/>
    <col min="6" max="6" width="9.33203125" bestFit="1" customWidth="1"/>
    <col min="7" max="7" width="12.88671875" bestFit="1" customWidth="1"/>
    <col min="8" max="8" width="14" bestFit="1" customWidth="1"/>
    <col min="9" max="9" width="13.77734375" bestFit="1" customWidth="1"/>
  </cols>
  <sheetData>
    <row r="1" spans="1:10" x14ac:dyDescent="0.3">
      <c r="A1" t="s">
        <v>1814</v>
      </c>
      <c r="B1" t="s">
        <v>2035</v>
      </c>
      <c r="C1" s="26" t="s">
        <v>2037</v>
      </c>
      <c r="D1" s="26" t="s">
        <v>2038</v>
      </c>
      <c r="E1" s="27" t="s">
        <v>2036</v>
      </c>
      <c r="F1" t="s">
        <v>2039</v>
      </c>
      <c r="G1" t="s">
        <v>2040</v>
      </c>
      <c r="H1" t="s">
        <v>2042</v>
      </c>
      <c r="I1" t="s">
        <v>2041</v>
      </c>
      <c r="J1" t="s">
        <v>2052</v>
      </c>
    </row>
    <row r="2" spans="1:10" x14ac:dyDescent="0.3">
      <c r="A2" s="10">
        <v>45292</v>
      </c>
      <c r="B2" s="22" t="s">
        <v>15</v>
      </c>
      <c r="C2" s="26">
        <f>SUMIFS(Table5[fund paid in month (cash)], Table5[designation_desc], Summary!B2, Table5[Date], Summary!A2)</f>
        <v>5431572.2200000025</v>
      </c>
      <c r="D2" s="26">
        <f>SUMIFS(Snapshot1!R:R, Snapshot1!A:A, Summary!A2, Snapshot1!E:E, Summary!B2)</f>
        <v>4538.6900000000005</v>
      </c>
      <c r="E2" s="27">
        <f>SUMIFS(Snapshot1!P:P, Snapshot1!A:A, Summary!A2, Snapshot1!E:E, Summary!B2)</f>
        <v>5871</v>
      </c>
      <c r="F2">
        <f>SUMIFS(Snapshot1!W:W, Snapshot1!A:A, Summary!A2, Snapshot1!E:E, Summary!B2)</f>
        <v>70</v>
      </c>
      <c r="G2">
        <f>COUNTIFS(Snapshot1!A:A, Summary!A2, Snapshot1!E:E, Summary!B2)</f>
        <v>179</v>
      </c>
      <c r="H2">
        <f>F2/G2</f>
        <v>0.39106145251396646</v>
      </c>
      <c r="I2" s="26">
        <f>D2/G2</f>
        <v>25.355810055865923</v>
      </c>
      <c r="J2" s="34">
        <f>D2/(SUM($D$2:$D$6))</f>
        <v>0.34952254069955491</v>
      </c>
    </row>
    <row r="3" spans="1:10" x14ac:dyDescent="0.3">
      <c r="A3" s="10">
        <v>45292</v>
      </c>
      <c r="B3" s="22" t="s">
        <v>51</v>
      </c>
      <c r="C3" s="26">
        <f>SUMIFS(Table5[fund paid in month (cash)], Table5[designation_desc], Summary!B3, Table5[Date], Summary!A3)</f>
        <v>1670820.0399999998</v>
      </c>
      <c r="D3" s="26">
        <f>SUMIFS(Snapshot1!R:R, Snapshot1!A:A, Summary!A3, Snapshot1!E:E, Summary!B3)</f>
        <v>1125.6999999999998</v>
      </c>
      <c r="E3" s="27">
        <f>SUMIFS(Snapshot1!P:P, Snapshot1!A:A, Summary!A3, Snapshot1!E:E, Summary!B3)</f>
        <v>1904</v>
      </c>
      <c r="F3">
        <f>SUMIFS(Snapshot1!W:W, Snapshot1!A:A, Summary!A3, Snapshot1!E:E, Summary!B3)</f>
        <v>34</v>
      </c>
      <c r="G3">
        <f>COUNTIFS(Snapshot1!A:A, Summary!A3, Snapshot1!E:E, Summary!B3)</f>
        <v>75</v>
      </c>
      <c r="H3">
        <f t="shared" ref="H3:H5" si="0">F3/G3</f>
        <v>0.45333333333333331</v>
      </c>
      <c r="I3" s="26">
        <f t="shared" ref="I3:I5" si="1">D3/G3</f>
        <v>15.009333333333331</v>
      </c>
      <c r="J3" s="34">
        <f t="shared" ref="J3:J6" si="2">D3/(SUM($D$2:$D$6))</f>
        <v>8.6689666856623562E-2</v>
      </c>
    </row>
    <row r="4" spans="1:10" x14ac:dyDescent="0.3">
      <c r="A4" s="10">
        <v>45292</v>
      </c>
      <c r="B4" s="22" t="s">
        <v>175</v>
      </c>
      <c r="C4" s="26">
        <f>SUMIFS(Table5[fund paid in month (cash)], Table5[designation_desc], Summary!B4, Table5[Date], Summary!A4)</f>
        <v>106208.69</v>
      </c>
      <c r="D4" s="26">
        <f>SUMIFS(Snapshot1!R:R, Snapshot1!A:A, Summary!A4, Snapshot1!E:E, Summary!B4)</f>
        <v>0</v>
      </c>
      <c r="E4" s="27">
        <f>SUMIFS(Snapshot1!P:P, Snapshot1!A:A, Summary!A4, Snapshot1!E:E, Summary!B4)</f>
        <v>127</v>
      </c>
      <c r="F4">
        <f>SUMIFS(Snapshot1!W:W, Snapshot1!A:A, Summary!A4, Snapshot1!E:E, Summary!B4)</f>
        <v>4</v>
      </c>
      <c r="G4">
        <f>COUNTIFS(Snapshot1!A:A, Summary!A4, Snapshot1!E:E, Summary!B4)</f>
        <v>9</v>
      </c>
      <c r="H4">
        <f t="shared" si="0"/>
        <v>0.44444444444444442</v>
      </c>
      <c r="I4" s="26">
        <f t="shared" si="1"/>
        <v>0</v>
      </c>
      <c r="J4" s="34">
        <f t="shared" si="2"/>
        <v>0</v>
      </c>
    </row>
    <row r="5" spans="1:10" x14ac:dyDescent="0.3">
      <c r="A5" s="10">
        <v>45292</v>
      </c>
      <c r="B5" s="22" t="s">
        <v>27</v>
      </c>
      <c r="C5" s="26">
        <f>SUMIFS(Table5[fund paid in month (cash)], Table5[designation_desc], Summary!B5, Table5[Date], Summary!A5)</f>
        <v>5805889.1400000015</v>
      </c>
      <c r="D5" s="26">
        <f>SUMIFS(Snapshot1!R:R, Snapshot1!A:A, Summary!A5, Snapshot1!E:E, Summary!B5)</f>
        <v>1004.9799999999999</v>
      </c>
      <c r="E5" s="27">
        <f>SUMIFS(Snapshot1!P:P, Snapshot1!A:A, Summary!A5, Snapshot1!E:E, Summary!B5)</f>
        <v>7780</v>
      </c>
      <c r="F5">
        <f>SUMIFS(Snapshot1!W:W, Snapshot1!A:A, Summary!A5, Snapshot1!E:E, Summary!B5)</f>
        <v>145</v>
      </c>
      <c r="G5">
        <f>COUNTIFS(Snapshot1!A:A, Summary!A5, Snapshot1!E:E, Summary!B5)</f>
        <v>424</v>
      </c>
      <c r="H5">
        <f t="shared" si="0"/>
        <v>0.34198113207547171</v>
      </c>
      <c r="I5" s="26">
        <f t="shared" si="1"/>
        <v>2.3702358490566033</v>
      </c>
      <c r="J5" s="34">
        <f t="shared" si="2"/>
        <v>7.7393072219569661E-2</v>
      </c>
    </row>
    <row r="6" spans="1:10" x14ac:dyDescent="0.3">
      <c r="A6" s="10">
        <v>45292</v>
      </c>
      <c r="B6" s="22"/>
      <c r="C6" s="26">
        <f>SUMIFS(Table5[fund paid in month (cash)], Table5[designation_desc], "", Table5[Date], Summary!A6)</f>
        <v>265776.76</v>
      </c>
      <c r="D6" s="26">
        <f>SUMIFS(Snapshot1!R:R, Snapshot1!A:A, Summary!A6, Snapshot1!E:E, "")</f>
        <v>6316.0300000000007</v>
      </c>
      <c r="E6" s="27">
        <f>SUMIFS(Snapshot1!P:P, Snapshot1!A:A, Summary!A6, Snapshot1!E:E, "")</f>
        <v>364</v>
      </c>
      <c r="F6">
        <f>SUMIFS(Snapshot1!W:W, Snapshot1!A:A, Summary!A6, Snapshot1!E:E, "")</f>
        <v>4</v>
      </c>
      <c r="G6">
        <f>COUNTIFS(Snapshot1!A:A, Summary!A6, Snapshot1!E:E, "")</f>
        <v>41</v>
      </c>
      <c r="H6">
        <f t="shared" ref="H6" si="3">F6/G6</f>
        <v>9.7560975609756101E-2</v>
      </c>
      <c r="I6" s="26">
        <f t="shared" ref="I6" si="4">D6/G6</f>
        <v>154.04951219512196</v>
      </c>
      <c r="J6" s="34">
        <f t="shared" si="2"/>
        <v>0.48639472022425184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5FBB7-5857-47FE-9290-63B4C852D7BB}">
  <dimension ref="A1:G81"/>
  <sheetViews>
    <sheetView topLeftCell="A22" workbookViewId="0">
      <selection activeCell="F55" sqref="F55"/>
    </sheetView>
  </sheetViews>
  <sheetFormatPr defaultRowHeight="14.4" x14ac:dyDescent="0.3"/>
  <cols>
    <col min="1" max="1" width="16.109375" bestFit="1" customWidth="1"/>
    <col min="2" max="2" width="33.21875" bestFit="1" customWidth="1"/>
    <col min="3" max="3" width="30" bestFit="1" customWidth="1"/>
    <col min="4" max="4" width="25.6640625" bestFit="1" customWidth="1"/>
    <col min="5" max="5" width="17.109375" bestFit="1" customWidth="1"/>
    <col min="6" max="6" width="29" bestFit="1" customWidth="1"/>
    <col min="7" max="7" width="19.44140625" bestFit="1" customWidth="1"/>
  </cols>
  <sheetData>
    <row r="1" spans="1:7" x14ac:dyDescent="0.3">
      <c r="A1" s="19" t="s">
        <v>7</v>
      </c>
      <c r="B1" t="s">
        <v>19</v>
      </c>
    </row>
    <row r="2" spans="1:7" x14ac:dyDescent="0.3">
      <c r="A2" s="19" t="s">
        <v>3</v>
      </c>
      <c r="B2" t="s">
        <v>2049</v>
      </c>
    </row>
    <row r="3" spans="1:7" x14ac:dyDescent="0.3">
      <c r="A3" s="19" t="s">
        <v>2</v>
      </c>
      <c r="B3" t="s">
        <v>2049</v>
      </c>
    </row>
    <row r="5" spans="1:7" x14ac:dyDescent="0.3">
      <c r="A5" s="19" t="s">
        <v>2045</v>
      </c>
      <c r="B5" t="s">
        <v>2043</v>
      </c>
      <c r="C5" t="s">
        <v>2044</v>
      </c>
      <c r="D5" t="s">
        <v>2046</v>
      </c>
      <c r="E5" t="s">
        <v>2047</v>
      </c>
      <c r="F5" t="s">
        <v>2048</v>
      </c>
      <c r="G5" t="s">
        <v>2050</v>
      </c>
    </row>
    <row r="6" spans="1:7" x14ac:dyDescent="0.3">
      <c r="A6" s="20" t="s">
        <v>458</v>
      </c>
      <c r="B6">
        <v>51211.38</v>
      </c>
      <c r="C6">
        <v>60264.130000000005</v>
      </c>
      <c r="D6">
        <v>69</v>
      </c>
      <c r="E6">
        <v>2</v>
      </c>
      <c r="F6">
        <v>0</v>
      </c>
      <c r="G6">
        <v>60264.130000000005</v>
      </c>
    </row>
    <row r="7" spans="1:7" x14ac:dyDescent="0.3">
      <c r="A7" s="20" t="s">
        <v>369</v>
      </c>
      <c r="B7">
        <v>121551.31000000001</v>
      </c>
      <c r="C7">
        <v>154558.83000000002</v>
      </c>
      <c r="D7">
        <v>157</v>
      </c>
      <c r="E7">
        <v>4</v>
      </c>
      <c r="F7">
        <v>113.71000000000001</v>
      </c>
      <c r="G7">
        <v>154672.54</v>
      </c>
    </row>
    <row r="8" spans="1:7" x14ac:dyDescent="0.3">
      <c r="A8" s="20" t="s">
        <v>158</v>
      </c>
      <c r="B8">
        <v>41411.51</v>
      </c>
      <c r="C8">
        <v>51445.85</v>
      </c>
      <c r="D8">
        <v>56</v>
      </c>
      <c r="E8">
        <v>0</v>
      </c>
      <c r="F8">
        <v>0</v>
      </c>
      <c r="G8">
        <v>51445.85</v>
      </c>
    </row>
    <row r="9" spans="1:7" x14ac:dyDescent="0.3">
      <c r="A9" s="20" t="s">
        <v>130</v>
      </c>
      <c r="B9">
        <v>90104.1</v>
      </c>
      <c r="C9">
        <v>121303.13</v>
      </c>
      <c r="D9">
        <v>107</v>
      </c>
      <c r="E9">
        <v>1</v>
      </c>
      <c r="F9">
        <v>0</v>
      </c>
      <c r="G9">
        <v>121303.13</v>
      </c>
    </row>
    <row r="10" spans="1:7" x14ac:dyDescent="0.3">
      <c r="A10" s="20" t="s">
        <v>851</v>
      </c>
      <c r="B10">
        <v>7436.04</v>
      </c>
      <c r="C10">
        <v>10739.6</v>
      </c>
      <c r="D10">
        <v>8</v>
      </c>
      <c r="E10">
        <v>0</v>
      </c>
      <c r="F10">
        <v>0</v>
      </c>
      <c r="G10">
        <v>10739.6</v>
      </c>
    </row>
    <row r="11" spans="1:7" x14ac:dyDescent="0.3">
      <c r="A11" s="20" t="s">
        <v>102</v>
      </c>
      <c r="B11">
        <v>273251.73000000004</v>
      </c>
      <c r="C11">
        <v>350726.75</v>
      </c>
      <c r="D11">
        <v>422</v>
      </c>
      <c r="E11">
        <v>3</v>
      </c>
      <c r="F11">
        <v>295</v>
      </c>
      <c r="G11">
        <v>351021.75</v>
      </c>
    </row>
    <row r="12" spans="1:7" x14ac:dyDescent="0.3">
      <c r="A12" s="20" t="s">
        <v>281</v>
      </c>
      <c r="B12">
        <v>130000.28</v>
      </c>
      <c r="C12">
        <v>166515.82</v>
      </c>
      <c r="D12">
        <v>186</v>
      </c>
      <c r="E12">
        <v>3</v>
      </c>
      <c r="F12">
        <v>0</v>
      </c>
      <c r="G12">
        <v>166515.82</v>
      </c>
    </row>
    <row r="13" spans="1:7" x14ac:dyDescent="0.3">
      <c r="A13" s="20" t="s">
        <v>557</v>
      </c>
      <c r="B13">
        <v>165600.55000000002</v>
      </c>
      <c r="C13">
        <v>218036.66</v>
      </c>
      <c r="D13">
        <v>280</v>
      </c>
      <c r="E13">
        <v>4</v>
      </c>
      <c r="F13">
        <v>0</v>
      </c>
      <c r="G13">
        <v>218036.66</v>
      </c>
    </row>
    <row r="14" spans="1:7" x14ac:dyDescent="0.3">
      <c r="A14" s="20" t="s">
        <v>144</v>
      </c>
      <c r="B14">
        <v>324502.03999999998</v>
      </c>
      <c r="C14">
        <v>421097.67999999993</v>
      </c>
      <c r="D14">
        <v>486</v>
      </c>
      <c r="E14">
        <v>7</v>
      </c>
      <c r="F14">
        <v>17.14</v>
      </c>
      <c r="G14">
        <v>421114.81999999995</v>
      </c>
    </row>
    <row r="15" spans="1:7" x14ac:dyDescent="0.3">
      <c r="A15" s="20" t="s">
        <v>305</v>
      </c>
      <c r="B15">
        <v>193380.45</v>
      </c>
      <c r="C15">
        <v>250547.64999999997</v>
      </c>
      <c r="D15">
        <v>302</v>
      </c>
      <c r="E15">
        <v>2</v>
      </c>
      <c r="F15">
        <v>295</v>
      </c>
      <c r="G15">
        <v>250842.64999999997</v>
      </c>
    </row>
    <row r="16" spans="1:7" x14ac:dyDescent="0.3">
      <c r="A16" s="20" t="s">
        <v>538</v>
      </c>
      <c r="B16">
        <v>48098.130000000005</v>
      </c>
      <c r="C16">
        <v>63729.47</v>
      </c>
      <c r="D16">
        <v>71</v>
      </c>
      <c r="E16">
        <v>0</v>
      </c>
      <c r="F16">
        <v>0</v>
      </c>
      <c r="G16">
        <v>63729.47</v>
      </c>
    </row>
    <row r="17" spans="1:7" x14ac:dyDescent="0.3">
      <c r="A17" s="20" t="s">
        <v>30</v>
      </c>
      <c r="B17">
        <v>46056.789999999994</v>
      </c>
      <c r="C17">
        <v>60226.020000000004</v>
      </c>
      <c r="D17">
        <v>74</v>
      </c>
      <c r="E17">
        <v>3</v>
      </c>
      <c r="F17">
        <v>0</v>
      </c>
      <c r="G17">
        <v>60226.020000000004</v>
      </c>
    </row>
    <row r="18" spans="1:7" x14ac:dyDescent="0.3">
      <c r="A18" s="20" t="s">
        <v>637</v>
      </c>
      <c r="B18">
        <v>44921.98</v>
      </c>
      <c r="C18">
        <v>55646.38</v>
      </c>
      <c r="D18">
        <v>81</v>
      </c>
      <c r="E18">
        <v>5</v>
      </c>
      <c r="F18">
        <v>0</v>
      </c>
      <c r="G18">
        <v>55646.38</v>
      </c>
    </row>
    <row r="19" spans="1:7" x14ac:dyDescent="0.3">
      <c r="A19" s="20" t="s">
        <v>226</v>
      </c>
      <c r="B19">
        <v>250732.62999999998</v>
      </c>
      <c r="C19">
        <v>321974.10000000003</v>
      </c>
      <c r="D19">
        <v>330</v>
      </c>
      <c r="E19">
        <v>5</v>
      </c>
      <c r="F19">
        <v>0</v>
      </c>
      <c r="G19">
        <v>321974.10000000003</v>
      </c>
    </row>
    <row r="20" spans="1:7" x14ac:dyDescent="0.3">
      <c r="A20" s="20" t="s">
        <v>338</v>
      </c>
      <c r="B20">
        <v>129158.73999999999</v>
      </c>
      <c r="C20">
        <v>164947.31999999995</v>
      </c>
      <c r="D20">
        <v>195</v>
      </c>
      <c r="E20">
        <v>2</v>
      </c>
      <c r="F20">
        <v>0</v>
      </c>
      <c r="G20">
        <v>164947.31999999995</v>
      </c>
    </row>
    <row r="21" spans="1:7" x14ac:dyDescent="0.3">
      <c r="A21" s="20" t="s">
        <v>71</v>
      </c>
      <c r="B21">
        <v>165862.79</v>
      </c>
      <c r="C21">
        <v>207460.74999999997</v>
      </c>
      <c r="D21">
        <v>307</v>
      </c>
      <c r="E21">
        <v>6</v>
      </c>
      <c r="F21">
        <v>0</v>
      </c>
      <c r="G21">
        <v>207460.74999999997</v>
      </c>
    </row>
    <row r="22" spans="1:7" x14ac:dyDescent="0.3">
      <c r="A22" s="20" t="s">
        <v>84</v>
      </c>
      <c r="B22">
        <v>269207.96999999997</v>
      </c>
      <c r="C22">
        <v>348922.49</v>
      </c>
      <c r="D22">
        <v>401</v>
      </c>
      <c r="E22">
        <v>7</v>
      </c>
      <c r="F22">
        <v>295</v>
      </c>
      <c r="G22">
        <v>349217.49</v>
      </c>
    </row>
    <row r="23" spans="1:7" x14ac:dyDescent="0.3">
      <c r="A23" s="20" t="s">
        <v>180</v>
      </c>
      <c r="B23">
        <v>169466.95</v>
      </c>
      <c r="C23">
        <v>224177.55000000002</v>
      </c>
      <c r="D23">
        <v>228</v>
      </c>
      <c r="E23">
        <v>2</v>
      </c>
      <c r="F23">
        <v>0</v>
      </c>
      <c r="G23">
        <v>224177.55000000002</v>
      </c>
    </row>
    <row r="24" spans="1:7" x14ac:dyDescent="0.3">
      <c r="A24" s="20" t="s">
        <v>114</v>
      </c>
      <c r="B24">
        <v>80953.98</v>
      </c>
      <c r="C24">
        <v>105180.79000000001</v>
      </c>
      <c r="D24">
        <v>118</v>
      </c>
      <c r="E24">
        <v>1</v>
      </c>
      <c r="F24">
        <v>0</v>
      </c>
      <c r="G24">
        <v>105180.79000000001</v>
      </c>
    </row>
    <row r="25" spans="1:7" x14ac:dyDescent="0.3">
      <c r="A25" s="20" t="s">
        <v>111</v>
      </c>
      <c r="B25">
        <v>70713.62</v>
      </c>
      <c r="C25">
        <v>93461.16</v>
      </c>
      <c r="D25">
        <v>113</v>
      </c>
      <c r="E25">
        <v>6</v>
      </c>
      <c r="F25">
        <v>0</v>
      </c>
      <c r="G25">
        <v>93461.16</v>
      </c>
    </row>
    <row r="26" spans="1:7" x14ac:dyDescent="0.3">
      <c r="A26" s="20" t="s">
        <v>202</v>
      </c>
      <c r="B26">
        <v>148768.90999999997</v>
      </c>
      <c r="C26">
        <v>188054.94</v>
      </c>
      <c r="D26">
        <v>246</v>
      </c>
      <c r="E26">
        <v>1</v>
      </c>
      <c r="F26">
        <v>17.14</v>
      </c>
      <c r="G26">
        <v>188072.08</v>
      </c>
    </row>
    <row r="27" spans="1:7" x14ac:dyDescent="0.3">
      <c r="A27" s="20" t="s">
        <v>552</v>
      </c>
      <c r="B27">
        <v>61824.24</v>
      </c>
      <c r="C27">
        <v>72360.39</v>
      </c>
      <c r="D27">
        <v>95</v>
      </c>
      <c r="E27">
        <v>1</v>
      </c>
      <c r="F27">
        <v>0</v>
      </c>
      <c r="G27">
        <v>72360.39</v>
      </c>
    </row>
    <row r="28" spans="1:7" x14ac:dyDescent="0.3">
      <c r="A28" s="20" t="s">
        <v>502</v>
      </c>
      <c r="B28">
        <v>303709.55</v>
      </c>
      <c r="C28">
        <v>394910.44</v>
      </c>
      <c r="D28">
        <v>429</v>
      </c>
      <c r="E28">
        <v>12</v>
      </c>
      <c r="F28">
        <v>17.14</v>
      </c>
      <c r="G28">
        <v>394927.58</v>
      </c>
    </row>
    <row r="29" spans="1:7" x14ac:dyDescent="0.3">
      <c r="A29" s="20" t="s">
        <v>56</v>
      </c>
      <c r="B29">
        <v>508813.98999999987</v>
      </c>
      <c r="C29">
        <v>661138.12</v>
      </c>
      <c r="D29">
        <v>850</v>
      </c>
      <c r="E29">
        <v>18</v>
      </c>
      <c r="F29">
        <v>467.14</v>
      </c>
      <c r="G29">
        <v>661605.26</v>
      </c>
    </row>
    <row r="30" spans="1:7" x14ac:dyDescent="0.3">
      <c r="A30" s="20" t="s">
        <v>39</v>
      </c>
      <c r="B30">
        <v>151114.88999999998</v>
      </c>
      <c r="C30">
        <v>199592.33</v>
      </c>
      <c r="D30">
        <v>202</v>
      </c>
      <c r="E30">
        <v>3</v>
      </c>
      <c r="F30">
        <v>0</v>
      </c>
      <c r="G30">
        <v>199592.33</v>
      </c>
    </row>
    <row r="31" spans="1:7" x14ac:dyDescent="0.3">
      <c r="A31" s="20" t="s">
        <v>141</v>
      </c>
      <c r="B31">
        <v>113430.78</v>
      </c>
      <c r="C31">
        <v>145636.62000000002</v>
      </c>
      <c r="D31">
        <v>224</v>
      </c>
      <c r="E31">
        <v>5</v>
      </c>
      <c r="F31">
        <v>312.14</v>
      </c>
      <c r="G31">
        <v>145948.76</v>
      </c>
    </row>
    <row r="32" spans="1:7" x14ac:dyDescent="0.3">
      <c r="A32" s="20" t="s">
        <v>372</v>
      </c>
      <c r="B32">
        <v>251939.61</v>
      </c>
      <c r="C32">
        <v>317216.62</v>
      </c>
      <c r="D32">
        <v>400</v>
      </c>
      <c r="E32">
        <v>4</v>
      </c>
      <c r="F32">
        <v>0</v>
      </c>
      <c r="G32">
        <v>317216.62</v>
      </c>
    </row>
    <row r="33" spans="1:7" x14ac:dyDescent="0.3">
      <c r="A33" s="20" t="s">
        <v>1430</v>
      </c>
      <c r="B33">
        <v>4295.75</v>
      </c>
      <c r="C33">
        <v>7207.74</v>
      </c>
      <c r="D33">
        <v>12</v>
      </c>
      <c r="E33">
        <v>0</v>
      </c>
      <c r="F33">
        <v>0</v>
      </c>
      <c r="G33">
        <v>7207.74</v>
      </c>
    </row>
    <row r="34" spans="1:7" x14ac:dyDescent="0.3">
      <c r="A34" s="20" t="s">
        <v>520</v>
      </c>
      <c r="B34">
        <v>227344.85</v>
      </c>
      <c r="C34">
        <v>286634.29000000004</v>
      </c>
      <c r="D34">
        <v>415</v>
      </c>
      <c r="E34">
        <v>8</v>
      </c>
      <c r="F34">
        <v>0</v>
      </c>
      <c r="G34">
        <v>286634.29000000004</v>
      </c>
    </row>
    <row r="35" spans="1:7" x14ac:dyDescent="0.3">
      <c r="A35" s="20" t="s">
        <v>198</v>
      </c>
      <c r="B35">
        <v>303185.74999999994</v>
      </c>
      <c r="C35">
        <v>388762.77000000008</v>
      </c>
      <c r="D35">
        <v>537</v>
      </c>
      <c r="E35">
        <v>7</v>
      </c>
      <c r="F35">
        <v>0</v>
      </c>
      <c r="G35">
        <v>388762.77000000008</v>
      </c>
    </row>
    <row r="36" spans="1:7" x14ac:dyDescent="0.3">
      <c r="A36" s="20" t="s">
        <v>220</v>
      </c>
      <c r="B36">
        <v>522437.69999999995</v>
      </c>
      <c r="C36">
        <v>679782.8600000001</v>
      </c>
      <c r="D36">
        <v>778</v>
      </c>
      <c r="E36">
        <v>6</v>
      </c>
      <c r="F36">
        <v>0</v>
      </c>
      <c r="G36">
        <v>679782.8600000001</v>
      </c>
    </row>
    <row r="37" spans="1:7" x14ac:dyDescent="0.3">
      <c r="A37" s="20" t="s">
        <v>173</v>
      </c>
      <c r="B37">
        <v>12780.99</v>
      </c>
      <c r="C37">
        <v>17140.060000000001</v>
      </c>
      <c r="D37">
        <v>24</v>
      </c>
      <c r="E37">
        <v>0</v>
      </c>
      <c r="F37">
        <v>0</v>
      </c>
      <c r="G37">
        <v>17140.060000000001</v>
      </c>
    </row>
    <row r="38" spans="1:7" x14ac:dyDescent="0.3">
      <c r="A38" s="20" t="s">
        <v>788</v>
      </c>
      <c r="B38">
        <v>25328.390000000003</v>
      </c>
      <c r="C38">
        <v>32765.440000000002</v>
      </c>
      <c r="D38">
        <v>47</v>
      </c>
      <c r="E38">
        <v>1</v>
      </c>
      <c r="F38">
        <v>0</v>
      </c>
      <c r="G38">
        <v>32765.440000000002</v>
      </c>
    </row>
    <row r="39" spans="1:7" x14ac:dyDescent="0.3">
      <c r="A39" s="20" t="s">
        <v>296</v>
      </c>
      <c r="B39">
        <v>41185.590000000004</v>
      </c>
      <c r="C39">
        <v>51520.33</v>
      </c>
      <c r="D39">
        <v>97</v>
      </c>
      <c r="E39">
        <v>5</v>
      </c>
      <c r="F39">
        <v>17.14</v>
      </c>
      <c r="G39">
        <v>51537.47</v>
      </c>
    </row>
    <row r="40" spans="1:7" x14ac:dyDescent="0.3">
      <c r="A40" s="20" t="s">
        <v>137</v>
      </c>
      <c r="B40">
        <v>331991.87999999995</v>
      </c>
      <c r="C40">
        <v>421166.24</v>
      </c>
      <c r="D40">
        <v>478</v>
      </c>
      <c r="E40">
        <v>4</v>
      </c>
      <c r="F40">
        <v>0</v>
      </c>
      <c r="G40">
        <v>421166.24</v>
      </c>
    </row>
    <row r="41" spans="1:7" x14ac:dyDescent="0.3">
      <c r="A41" s="20" t="s">
        <v>81</v>
      </c>
      <c r="B41">
        <v>64383.869999999995</v>
      </c>
      <c r="C41">
        <v>83585.25</v>
      </c>
      <c r="D41">
        <v>111</v>
      </c>
      <c r="E41">
        <v>5</v>
      </c>
      <c r="F41">
        <v>34.28</v>
      </c>
      <c r="G41">
        <v>83619.53</v>
      </c>
    </row>
    <row r="42" spans="1:7" x14ac:dyDescent="0.3">
      <c r="A42" s="20" t="s">
        <v>323</v>
      </c>
      <c r="B42">
        <v>32417.33</v>
      </c>
      <c r="C42">
        <v>39395.360000000001</v>
      </c>
      <c r="D42">
        <v>38</v>
      </c>
      <c r="E42">
        <v>1</v>
      </c>
      <c r="F42">
        <v>0</v>
      </c>
      <c r="G42">
        <v>39395.360000000001</v>
      </c>
    </row>
    <row r="43" spans="1:7" x14ac:dyDescent="0.3">
      <c r="A43" s="20" t="s">
        <v>360</v>
      </c>
      <c r="B43">
        <v>128870.11</v>
      </c>
      <c r="C43">
        <v>165595.4</v>
      </c>
      <c r="D43">
        <v>183</v>
      </c>
      <c r="E43">
        <v>2</v>
      </c>
      <c r="F43">
        <v>295</v>
      </c>
      <c r="G43">
        <v>165890.4</v>
      </c>
    </row>
    <row r="44" spans="1:7" x14ac:dyDescent="0.3">
      <c r="A44" s="20" t="s">
        <v>149</v>
      </c>
      <c r="B44">
        <v>37342.210000000006</v>
      </c>
      <c r="C44">
        <v>46503.98</v>
      </c>
      <c r="D44">
        <v>55</v>
      </c>
      <c r="E44">
        <v>2</v>
      </c>
      <c r="F44">
        <v>0</v>
      </c>
      <c r="G44">
        <v>46503.98</v>
      </c>
    </row>
    <row r="45" spans="1:7" x14ac:dyDescent="0.3">
      <c r="A45" s="20" t="s">
        <v>1465</v>
      </c>
      <c r="B45">
        <v>1941.54</v>
      </c>
      <c r="C45">
        <v>2863.71</v>
      </c>
      <c r="D45">
        <v>12</v>
      </c>
      <c r="E45">
        <v>0</v>
      </c>
      <c r="F45">
        <v>0</v>
      </c>
      <c r="G45">
        <v>2863.71</v>
      </c>
    </row>
    <row r="46" spans="1:7" x14ac:dyDescent="0.3">
      <c r="A46" s="20" t="s">
        <v>274</v>
      </c>
      <c r="B46">
        <v>62619.8</v>
      </c>
      <c r="C46">
        <v>83828.47</v>
      </c>
      <c r="D46">
        <v>112</v>
      </c>
      <c r="E46">
        <v>2</v>
      </c>
      <c r="F46">
        <v>0</v>
      </c>
      <c r="G46">
        <v>83828.47</v>
      </c>
    </row>
    <row r="47" spans="1:7" x14ac:dyDescent="0.3">
      <c r="A47" s="20" t="s">
        <v>18</v>
      </c>
      <c r="B47">
        <v>107903.28</v>
      </c>
      <c r="C47">
        <v>139663.92000000001</v>
      </c>
      <c r="D47">
        <v>238</v>
      </c>
      <c r="E47">
        <v>1</v>
      </c>
      <c r="F47">
        <v>34.28</v>
      </c>
      <c r="G47">
        <v>139698.20000000001</v>
      </c>
    </row>
    <row r="48" spans="1:7" x14ac:dyDescent="0.3">
      <c r="A48" s="20" t="s">
        <v>152</v>
      </c>
      <c r="B48">
        <v>38131.840000000004</v>
      </c>
      <c r="C48">
        <v>49668.17</v>
      </c>
      <c r="D48">
        <v>52</v>
      </c>
      <c r="E48">
        <v>1</v>
      </c>
      <c r="F48">
        <v>0</v>
      </c>
      <c r="G48">
        <v>49668.17</v>
      </c>
    </row>
    <row r="49" spans="1:7" x14ac:dyDescent="0.3">
      <c r="A49" s="20" t="s">
        <v>169</v>
      </c>
      <c r="B49">
        <v>71698.3</v>
      </c>
      <c r="C49">
        <v>91815.71</v>
      </c>
      <c r="D49">
        <v>101</v>
      </c>
      <c r="E49">
        <v>1</v>
      </c>
      <c r="F49">
        <v>295</v>
      </c>
      <c r="G49">
        <v>92110.71</v>
      </c>
    </row>
    <row r="50" spans="1:7" x14ac:dyDescent="0.3">
      <c r="A50" s="20" t="s">
        <v>235</v>
      </c>
      <c r="B50">
        <v>79762.2</v>
      </c>
      <c r="C50">
        <v>103809.19</v>
      </c>
      <c r="D50">
        <v>118</v>
      </c>
      <c r="E50">
        <v>5</v>
      </c>
      <c r="F50">
        <v>312.14</v>
      </c>
      <c r="G50">
        <v>104121.33</v>
      </c>
    </row>
    <row r="51" spans="1:7" x14ac:dyDescent="0.3">
      <c r="A51" s="20" t="s">
        <v>429</v>
      </c>
      <c r="B51">
        <v>73956.850000000006</v>
      </c>
      <c r="C51">
        <v>97325.48000000001</v>
      </c>
      <c r="D51">
        <v>171</v>
      </c>
      <c r="E51">
        <v>3</v>
      </c>
      <c r="F51">
        <v>0</v>
      </c>
      <c r="G51">
        <v>97325.48000000001</v>
      </c>
    </row>
    <row r="52" spans="1:7" x14ac:dyDescent="0.3">
      <c r="A52" s="20" t="s">
        <v>67</v>
      </c>
      <c r="B52">
        <v>34848.22</v>
      </c>
      <c r="C52">
        <v>45633.97</v>
      </c>
      <c r="D52">
        <v>45</v>
      </c>
      <c r="E52">
        <v>1</v>
      </c>
      <c r="F52">
        <v>0</v>
      </c>
      <c r="G52">
        <v>45633.97</v>
      </c>
    </row>
    <row r="53" spans="1:7" x14ac:dyDescent="0.3">
      <c r="A53" s="20" t="s">
        <v>22</v>
      </c>
      <c r="B53">
        <v>124802.15999999999</v>
      </c>
      <c r="C53">
        <v>157266.51999999999</v>
      </c>
      <c r="D53">
        <v>180</v>
      </c>
      <c r="E53">
        <v>5</v>
      </c>
      <c r="F53">
        <v>450</v>
      </c>
      <c r="G53">
        <v>157716.51999999999</v>
      </c>
    </row>
    <row r="54" spans="1:7" x14ac:dyDescent="0.3">
      <c r="A54" s="20" t="s">
        <v>42</v>
      </c>
      <c r="B54">
        <v>360203.68</v>
      </c>
      <c r="C54">
        <v>464017.61</v>
      </c>
      <c r="D54">
        <v>512</v>
      </c>
      <c r="E54">
        <v>15</v>
      </c>
      <c r="F54">
        <v>1040</v>
      </c>
      <c r="G54">
        <v>465057.61</v>
      </c>
    </row>
    <row r="55" spans="1:7" x14ac:dyDescent="0.3">
      <c r="A55" s="20" t="s">
        <v>190</v>
      </c>
      <c r="B55">
        <v>344701.75000000012</v>
      </c>
      <c r="C55">
        <v>444068.80000000005</v>
      </c>
      <c r="D55">
        <v>514</v>
      </c>
      <c r="E55">
        <v>10</v>
      </c>
      <c r="F55">
        <v>607.14</v>
      </c>
      <c r="G55">
        <v>444675.94</v>
      </c>
    </row>
    <row r="56" spans="1:7" x14ac:dyDescent="0.3">
      <c r="A56" s="20" t="s">
        <v>679</v>
      </c>
      <c r="B56">
        <v>12957.52</v>
      </c>
      <c r="C56">
        <v>18304.48</v>
      </c>
      <c r="D56">
        <v>31</v>
      </c>
      <c r="E56">
        <v>1</v>
      </c>
      <c r="F56">
        <v>0</v>
      </c>
      <c r="G56">
        <v>18304.48</v>
      </c>
    </row>
    <row r="57" spans="1:7" x14ac:dyDescent="0.3">
      <c r="A57" s="20" t="s">
        <v>1105</v>
      </c>
      <c r="B57">
        <v>348.27</v>
      </c>
      <c r="C57">
        <v>641.54999999999995</v>
      </c>
      <c r="D57">
        <v>2</v>
      </c>
      <c r="E57">
        <v>0</v>
      </c>
      <c r="F57">
        <v>0</v>
      </c>
      <c r="G57">
        <v>641.54999999999995</v>
      </c>
    </row>
    <row r="58" spans="1:7" x14ac:dyDescent="0.3">
      <c r="A58" s="20" t="s">
        <v>885</v>
      </c>
      <c r="B58">
        <v>41158.06</v>
      </c>
      <c r="C58">
        <v>49567.759999999995</v>
      </c>
      <c r="D58">
        <v>53</v>
      </c>
      <c r="E58">
        <v>1</v>
      </c>
      <c r="F58">
        <v>0</v>
      </c>
      <c r="G58">
        <v>49567.759999999995</v>
      </c>
    </row>
    <row r="59" spans="1:7" x14ac:dyDescent="0.3">
      <c r="A59" s="20" t="s">
        <v>594</v>
      </c>
      <c r="B59">
        <v>16573.21</v>
      </c>
      <c r="C59">
        <v>21791.63</v>
      </c>
      <c r="D59">
        <v>29</v>
      </c>
      <c r="E59">
        <v>0</v>
      </c>
      <c r="F59">
        <v>0</v>
      </c>
      <c r="G59">
        <v>21791.63</v>
      </c>
    </row>
    <row r="60" spans="1:7" x14ac:dyDescent="0.3">
      <c r="A60" s="20" t="s">
        <v>59</v>
      </c>
      <c r="B60">
        <v>250759.81000000003</v>
      </c>
      <c r="C60">
        <v>315220.82999999996</v>
      </c>
      <c r="D60">
        <v>425</v>
      </c>
      <c r="E60">
        <v>8</v>
      </c>
      <c r="F60">
        <v>612.14</v>
      </c>
      <c r="G60">
        <v>315832.96999999997</v>
      </c>
    </row>
    <row r="61" spans="1:7" x14ac:dyDescent="0.3">
      <c r="A61" s="20" t="s">
        <v>256</v>
      </c>
      <c r="B61">
        <v>242354.53999999998</v>
      </c>
      <c r="C61">
        <v>313735.4200000001</v>
      </c>
      <c r="D61">
        <v>395</v>
      </c>
      <c r="E61">
        <v>6</v>
      </c>
      <c r="F61">
        <v>312.14</v>
      </c>
      <c r="G61">
        <v>314047.56000000006</v>
      </c>
    </row>
    <row r="62" spans="1:7" x14ac:dyDescent="0.3">
      <c r="A62" s="20" t="s">
        <v>329</v>
      </c>
      <c r="B62">
        <v>308724.20000000007</v>
      </c>
      <c r="C62">
        <v>404659.29000000004</v>
      </c>
      <c r="D62">
        <v>487</v>
      </c>
      <c r="E62">
        <v>6</v>
      </c>
      <c r="F62">
        <v>518.55999999999995</v>
      </c>
      <c r="G62">
        <v>405177.85000000009</v>
      </c>
    </row>
    <row r="63" spans="1:7" x14ac:dyDescent="0.3">
      <c r="A63" s="20" t="s">
        <v>1168</v>
      </c>
      <c r="B63">
        <v>16263.14</v>
      </c>
      <c r="C63">
        <v>20885.04</v>
      </c>
      <c r="D63">
        <v>24</v>
      </c>
      <c r="E63">
        <v>0</v>
      </c>
      <c r="F63">
        <v>0</v>
      </c>
      <c r="G63">
        <v>20885.04</v>
      </c>
    </row>
    <row r="64" spans="1:7" x14ac:dyDescent="0.3">
      <c r="A64" s="20" t="s">
        <v>560</v>
      </c>
      <c r="B64">
        <v>616.63</v>
      </c>
      <c r="C64">
        <v>804.3</v>
      </c>
      <c r="D64">
        <v>4</v>
      </c>
      <c r="E64">
        <v>1</v>
      </c>
      <c r="F64">
        <v>0</v>
      </c>
      <c r="G64">
        <v>804.3</v>
      </c>
    </row>
    <row r="65" spans="1:7" x14ac:dyDescent="0.3">
      <c r="A65" s="20" t="s">
        <v>688</v>
      </c>
      <c r="B65">
        <v>128016.5</v>
      </c>
      <c r="C65">
        <v>163902.73000000001</v>
      </c>
      <c r="D65">
        <v>199</v>
      </c>
      <c r="E65">
        <v>0</v>
      </c>
      <c r="F65">
        <v>0</v>
      </c>
      <c r="G65">
        <v>163902.73000000001</v>
      </c>
    </row>
    <row r="66" spans="1:7" x14ac:dyDescent="0.3">
      <c r="A66" s="20" t="s">
        <v>205</v>
      </c>
      <c r="B66">
        <v>49477.81</v>
      </c>
      <c r="C66">
        <v>65962.2</v>
      </c>
      <c r="D66">
        <v>99</v>
      </c>
      <c r="E66">
        <v>6</v>
      </c>
      <c r="F66">
        <v>17.14</v>
      </c>
      <c r="G66">
        <v>65979.34</v>
      </c>
    </row>
    <row r="67" spans="1:7" x14ac:dyDescent="0.3">
      <c r="A67" s="20" t="s">
        <v>343</v>
      </c>
      <c r="B67">
        <v>81102.31</v>
      </c>
      <c r="C67">
        <v>108247.93</v>
      </c>
      <c r="D67">
        <v>135</v>
      </c>
      <c r="E67">
        <v>1</v>
      </c>
      <c r="F67">
        <v>0</v>
      </c>
      <c r="G67">
        <v>108247.93</v>
      </c>
    </row>
    <row r="68" spans="1:7" x14ac:dyDescent="0.3">
      <c r="A68" s="20" t="s">
        <v>285</v>
      </c>
      <c r="B68">
        <v>112786.03</v>
      </c>
      <c r="C68">
        <v>145120.01999999999</v>
      </c>
      <c r="D68">
        <v>145</v>
      </c>
      <c r="E68">
        <v>1</v>
      </c>
      <c r="F68">
        <v>0</v>
      </c>
      <c r="G68">
        <v>145120.01999999999</v>
      </c>
    </row>
    <row r="69" spans="1:7" x14ac:dyDescent="0.3">
      <c r="A69" s="20" t="s">
        <v>259</v>
      </c>
      <c r="B69">
        <v>48738.59</v>
      </c>
      <c r="C69">
        <v>62463.48</v>
      </c>
      <c r="D69">
        <v>72</v>
      </c>
      <c r="E69">
        <v>3</v>
      </c>
      <c r="F69">
        <v>0</v>
      </c>
      <c r="G69">
        <v>62463.48</v>
      </c>
    </row>
    <row r="70" spans="1:7" x14ac:dyDescent="0.3">
      <c r="A70" s="20" t="s">
        <v>509</v>
      </c>
      <c r="B70">
        <v>65179.18</v>
      </c>
      <c r="C70">
        <v>86011.39</v>
      </c>
      <c r="D70">
        <v>98</v>
      </c>
      <c r="E70">
        <v>1</v>
      </c>
      <c r="F70">
        <v>0</v>
      </c>
      <c r="G70">
        <v>86011.39</v>
      </c>
    </row>
    <row r="71" spans="1:7" x14ac:dyDescent="0.3">
      <c r="A71" s="20" t="s">
        <v>288</v>
      </c>
      <c r="B71">
        <v>249376.74000000002</v>
      </c>
      <c r="C71">
        <v>316703.34999999998</v>
      </c>
      <c r="D71">
        <v>381</v>
      </c>
      <c r="E71">
        <v>8</v>
      </c>
      <c r="F71">
        <v>0</v>
      </c>
      <c r="G71">
        <v>316703.34999999998</v>
      </c>
    </row>
    <row r="72" spans="1:7" x14ac:dyDescent="0.3">
      <c r="A72" s="20" t="s">
        <v>710</v>
      </c>
      <c r="B72">
        <v>5552.9</v>
      </c>
      <c r="C72">
        <v>6700.66</v>
      </c>
      <c r="D72">
        <v>12</v>
      </c>
      <c r="E72">
        <v>1</v>
      </c>
      <c r="F72">
        <v>0</v>
      </c>
      <c r="G72">
        <v>6700.66</v>
      </c>
    </row>
    <row r="73" spans="1:7" x14ac:dyDescent="0.3">
      <c r="A73" s="20" t="s">
        <v>240</v>
      </c>
      <c r="B73">
        <v>46886.149999999994</v>
      </c>
      <c r="C73">
        <v>61888.28</v>
      </c>
      <c r="D73">
        <v>60</v>
      </c>
      <c r="E73">
        <v>1</v>
      </c>
      <c r="F73">
        <v>0</v>
      </c>
      <c r="G73">
        <v>61888.28</v>
      </c>
    </row>
    <row r="74" spans="1:7" x14ac:dyDescent="0.3">
      <c r="A74" s="20" t="s">
        <v>96</v>
      </c>
      <c r="B74">
        <v>191996.09</v>
      </c>
      <c r="C74">
        <v>251829.63999999996</v>
      </c>
      <c r="D74">
        <v>355</v>
      </c>
      <c r="E74">
        <v>8</v>
      </c>
      <c r="F74">
        <v>295</v>
      </c>
      <c r="G74">
        <v>252124.63999999996</v>
      </c>
    </row>
    <row r="75" spans="1:7" x14ac:dyDescent="0.3">
      <c r="A75" s="20" t="s">
        <v>25</v>
      </c>
      <c r="B75">
        <v>468736.14999999997</v>
      </c>
      <c r="C75">
        <v>613985.19999999984</v>
      </c>
      <c r="D75">
        <v>740</v>
      </c>
      <c r="E75">
        <v>6</v>
      </c>
      <c r="F75">
        <v>0</v>
      </c>
      <c r="G75">
        <v>613985.19999999984</v>
      </c>
    </row>
    <row r="76" spans="1:7" x14ac:dyDescent="0.3">
      <c r="A76" s="20" t="s">
        <v>888</v>
      </c>
      <c r="B76">
        <v>15761.119999999999</v>
      </c>
      <c r="C76">
        <v>19400.489999999998</v>
      </c>
      <c r="D76">
        <v>22</v>
      </c>
      <c r="E76">
        <v>1</v>
      </c>
      <c r="F76">
        <v>0</v>
      </c>
      <c r="G76">
        <v>19400.489999999998</v>
      </c>
    </row>
    <row r="77" spans="1:7" x14ac:dyDescent="0.3">
      <c r="A77" s="20" t="s">
        <v>444</v>
      </c>
      <c r="B77">
        <v>103612.48999999999</v>
      </c>
      <c r="C77">
        <v>132214.13</v>
      </c>
      <c r="D77">
        <v>139</v>
      </c>
      <c r="E77">
        <v>2</v>
      </c>
      <c r="F77">
        <v>0</v>
      </c>
      <c r="G77">
        <v>132214.13</v>
      </c>
    </row>
    <row r="78" spans="1:7" x14ac:dyDescent="0.3">
      <c r="A78" s="20" t="s">
        <v>868</v>
      </c>
      <c r="B78">
        <v>3222.06</v>
      </c>
      <c r="C78">
        <v>4145.3500000000004</v>
      </c>
      <c r="D78">
        <v>6</v>
      </c>
      <c r="E78">
        <v>1</v>
      </c>
      <c r="F78">
        <v>0</v>
      </c>
      <c r="G78">
        <v>4145.3500000000004</v>
      </c>
    </row>
    <row r="79" spans="1:7" x14ac:dyDescent="0.3">
      <c r="A79" s="20" t="s">
        <v>481</v>
      </c>
      <c r="B79">
        <v>34877.17</v>
      </c>
      <c r="C79">
        <v>45219.63</v>
      </c>
      <c r="D79">
        <v>71</v>
      </c>
      <c r="E79">
        <v>1</v>
      </c>
      <c r="F79">
        <v>0</v>
      </c>
      <c r="G79">
        <v>45219.63</v>
      </c>
    </row>
    <row r="80" spans="1:7" x14ac:dyDescent="0.3">
      <c r="A80" s="20" t="s">
        <v>245</v>
      </c>
      <c r="B80">
        <v>1298.8699999999999</v>
      </c>
      <c r="C80">
        <v>1374.69</v>
      </c>
      <c r="D80">
        <v>5</v>
      </c>
      <c r="E80">
        <v>1</v>
      </c>
      <c r="F80">
        <v>0</v>
      </c>
      <c r="G80">
        <v>1374.69</v>
      </c>
    </row>
    <row r="81" spans="1:7" x14ac:dyDescent="0.3">
      <c r="A81" s="20" t="s">
        <v>1645</v>
      </c>
      <c r="B81">
        <v>9741734.5199999958</v>
      </c>
      <c r="C81">
        <v>12560672.330000004</v>
      </c>
      <c r="D81">
        <v>15256</v>
      </c>
      <c r="E81">
        <v>257</v>
      </c>
      <c r="F81">
        <v>6669.3700000000017</v>
      </c>
      <c r="G81">
        <v>12567341.700000005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99D8E-9059-40DE-BB61-1DEACF578D49}">
  <dimension ref="A1:W729"/>
  <sheetViews>
    <sheetView workbookViewId="0">
      <selection activeCell="E2" sqref="E2"/>
    </sheetView>
  </sheetViews>
  <sheetFormatPr defaultRowHeight="14.4" x14ac:dyDescent="0.3"/>
  <cols>
    <col min="1" max="1" width="12.88671875" customWidth="1"/>
    <col min="2" max="2" width="12.88671875" bestFit="1" customWidth="1"/>
    <col min="3" max="3" width="0" hidden="1" customWidth="1"/>
    <col min="4" max="4" width="40.5546875" customWidth="1"/>
    <col min="5" max="5" width="28.88671875" bestFit="1" customWidth="1"/>
    <col min="6" max="6" width="22.5546875" hidden="1" customWidth="1"/>
    <col min="7" max="7" width="35.33203125" hidden="1" customWidth="1"/>
    <col min="8" max="8" width="13" customWidth="1"/>
    <col min="9" max="9" width="15" bestFit="1" customWidth="1"/>
    <col min="10" max="10" width="19.5546875" customWidth="1"/>
    <col min="11" max="11" width="21.21875" customWidth="1"/>
    <col min="12" max="12" width="10.88671875" hidden="1" customWidth="1"/>
    <col min="13" max="13" width="10.5546875" hidden="1" customWidth="1"/>
    <col min="14" max="14" width="12.109375" hidden="1" customWidth="1"/>
    <col min="15" max="15" width="13.88671875" hidden="1" customWidth="1"/>
    <col min="16" max="16" width="14.88671875" customWidth="1"/>
    <col min="17" max="17" width="10.5546875" customWidth="1"/>
    <col min="18" max="18" width="24.5546875" style="26" bestFit="1" customWidth="1"/>
    <col min="19" max="19" width="14.109375" style="26" customWidth="1"/>
    <col min="20" max="22" width="0" hidden="1" customWidth="1"/>
  </cols>
  <sheetData>
    <row r="1" spans="1:23" s="2" customFormat="1" x14ac:dyDescent="0.3">
      <c r="A1" s="2" t="s">
        <v>1814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1816</v>
      </c>
      <c r="K1" s="2" t="s">
        <v>1815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1900</v>
      </c>
      <c r="R1" s="25" t="s">
        <v>2029</v>
      </c>
      <c r="S1" s="25" t="s">
        <v>2034</v>
      </c>
      <c r="T1" s="2" t="s">
        <v>2031</v>
      </c>
      <c r="U1" s="2" t="s">
        <v>2032</v>
      </c>
      <c r="V1" s="2" t="s">
        <v>2030</v>
      </c>
      <c r="W1" s="2" t="s">
        <v>2033</v>
      </c>
    </row>
    <row r="2" spans="1:23" x14ac:dyDescent="0.3">
      <c r="A2" s="10">
        <v>45292</v>
      </c>
      <c r="B2">
        <v>99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s="1">
        <v>8087.98</v>
      </c>
      <c r="K2" s="1">
        <v>11381.02</v>
      </c>
      <c r="L2">
        <v>3</v>
      </c>
      <c r="M2">
        <v>2</v>
      </c>
      <c r="N2">
        <v>6</v>
      </c>
      <c r="P2">
        <v>11</v>
      </c>
      <c r="Q2">
        <f>SUMIFS(Snapshot2!H:H, Snapshot2!A:A, Table5[[#This Row],[Date]], Snapshot2!B:B, Table5[[#This Row],[license_no]])</f>
        <v>0</v>
      </c>
      <c r="R2" s="26">
        <f>SUMIF(Grant437!I:I, Table5[[#This Row],[license_no]], Grant437!N:N)</f>
        <v>0</v>
      </c>
      <c r="S2" s="26">
        <f>SUM(Table5[[#This Row],[Quality Dollars Received]], Table5[[#This Row],[fund paid in month (cash)]])</f>
        <v>11381.02</v>
      </c>
      <c r="T2">
        <f>COUNTIFS(Visits!H:H, "&lt;&gt;", Visits!A:A, Table5[[#This Row],[license_no]])</f>
        <v>0</v>
      </c>
      <c r="U2">
        <f>COUNTIFS(Visits!I:I, "&lt;&gt;", Visits!A:A, Table5[[#This Row],[license_no]])</f>
        <v>0</v>
      </c>
      <c r="V2">
        <f>COUNTIFS(Visits!J:J, "&lt;&gt;", Visits!A:A, Table5[[#This Row],[license_no]])</f>
        <v>0</v>
      </c>
      <c r="W2">
        <f>SUM(Table5[[#This Row],[Total Visits - In Person]:[Total Visits - Virtual]])</f>
        <v>0</v>
      </c>
    </row>
    <row r="3" spans="1:23" x14ac:dyDescent="0.3">
      <c r="A3" s="10">
        <v>45292</v>
      </c>
      <c r="B3">
        <v>6864</v>
      </c>
      <c r="C3" t="s">
        <v>20</v>
      </c>
      <c r="D3" t="s">
        <v>14</v>
      </c>
      <c r="E3" t="s">
        <v>15</v>
      </c>
      <c r="F3" t="s">
        <v>21</v>
      </c>
      <c r="G3" t="s">
        <v>17</v>
      </c>
      <c r="H3" t="s">
        <v>22</v>
      </c>
      <c r="I3" t="s">
        <v>19</v>
      </c>
      <c r="J3" s="1">
        <v>1945.78</v>
      </c>
      <c r="K3" s="1">
        <v>2643.72</v>
      </c>
      <c r="M3">
        <v>3</v>
      </c>
      <c r="N3">
        <v>6</v>
      </c>
      <c r="O3">
        <v>2</v>
      </c>
      <c r="P3">
        <v>10</v>
      </c>
      <c r="Q3">
        <f>SUMIFS(Snapshot2!H:H, Snapshot2!A:A, Table5[[#This Row],[Date]], Snapshot2!B:B, Table5[[#This Row],[license_no]])</f>
        <v>0</v>
      </c>
      <c r="R3" s="26">
        <f>SUMIF(Grant437!I:I, Table5[[#This Row],[license_no]], Grant437!N:N)</f>
        <v>450</v>
      </c>
      <c r="S3" s="26">
        <f>SUM(Table5[[#This Row],[Quality Dollars Received]], Table5[[#This Row],[fund paid in month (cash)]])</f>
        <v>3093.72</v>
      </c>
      <c r="T3">
        <f>COUNTIFS(Visits!H:H, "&lt;&gt;", Visits!A:A, Table5[[#This Row],[license_no]])</f>
        <v>0</v>
      </c>
      <c r="U3">
        <f>COUNTIFS(Visits!I:I, "&lt;&gt;", Visits!A:A, Table5[[#This Row],[license_no]])</f>
        <v>0</v>
      </c>
      <c r="V3">
        <f>COUNTIFS(Visits!J:J, "&lt;&gt;", Visits!A:A, Table5[[#This Row],[license_no]])</f>
        <v>0</v>
      </c>
      <c r="W3">
        <f>SUM(Table5[[#This Row],[Total Visits - In Person]:[Total Visits - Virtual]])</f>
        <v>0</v>
      </c>
    </row>
    <row r="4" spans="1:23" x14ac:dyDescent="0.3">
      <c r="A4" s="10">
        <v>45292</v>
      </c>
      <c r="B4">
        <v>8696</v>
      </c>
      <c r="C4" t="s">
        <v>23</v>
      </c>
      <c r="D4" t="s">
        <v>14</v>
      </c>
      <c r="E4" t="s">
        <v>15</v>
      </c>
      <c r="F4" t="s">
        <v>24</v>
      </c>
      <c r="G4" t="s">
        <v>17</v>
      </c>
      <c r="H4" t="s">
        <v>25</v>
      </c>
      <c r="I4" t="s">
        <v>19</v>
      </c>
      <c r="J4" s="1">
        <v>2355.4</v>
      </c>
      <c r="K4" s="1">
        <v>3410.32</v>
      </c>
      <c r="N4">
        <v>6</v>
      </c>
      <c r="P4">
        <v>6</v>
      </c>
      <c r="Q4">
        <f>SUMIFS(Snapshot2!H:H, Snapshot2!A:A, Table5[[#This Row],[Date]], Snapshot2!B:B, Table5[[#This Row],[license_no]])</f>
        <v>0</v>
      </c>
      <c r="R4" s="26">
        <f>SUMIF(Grant437!I:I, Table5[[#This Row],[license_no]], Grant437!N:N)</f>
        <v>0</v>
      </c>
      <c r="S4" s="26">
        <f>SUM(Table5[[#This Row],[Quality Dollars Received]], Table5[[#This Row],[fund paid in month (cash)]])</f>
        <v>3410.32</v>
      </c>
      <c r="T4">
        <f>COUNTIFS(Visits!H:H, "&lt;&gt;", Visits!A:A, Table5[[#This Row],[license_no]])</f>
        <v>0</v>
      </c>
      <c r="U4">
        <f>COUNTIFS(Visits!I:I, "&lt;&gt;", Visits!A:A, Table5[[#This Row],[license_no]])</f>
        <v>0</v>
      </c>
      <c r="V4">
        <f>COUNTIFS(Visits!J:J, "&lt;&gt;", Visits!A:A, Table5[[#This Row],[license_no]])</f>
        <v>0</v>
      </c>
      <c r="W4">
        <f>SUM(Table5[[#This Row],[Total Visits - In Person]:[Total Visits - Virtual]])</f>
        <v>0</v>
      </c>
    </row>
    <row r="5" spans="1:23" x14ac:dyDescent="0.3">
      <c r="A5" s="10">
        <v>45292</v>
      </c>
      <c r="B5">
        <v>18973</v>
      </c>
      <c r="C5" t="s">
        <v>26</v>
      </c>
      <c r="D5" t="s">
        <v>14</v>
      </c>
      <c r="E5" t="s">
        <v>27</v>
      </c>
      <c r="F5" t="s">
        <v>28</v>
      </c>
      <c r="G5" t="s">
        <v>29</v>
      </c>
      <c r="H5" t="s">
        <v>30</v>
      </c>
      <c r="I5" t="s">
        <v>19</v>
      </c>
      <c r="J5" s="1">
        <v>2678.66</v>
      </c>
      <c r="K5" s="1">
        <v>3554.99</v>
      </c>
      <c r="L5">
        <v>1</v>
      </c>
      <c r="M5">
        <v>3</v>
      </c>
      <c r="N5">
        <v>4</v>
      </c>
      <c r="O5">
        <v>4</v>
      </c>
      <c r="P5">
        <v>12</v>
      </c>
      <c r="Q5">
        <f>SUMIFS(Snapshot2!H:H, Snapshot2!A:A, Table5[[#This Row],[Date]], Snapshot2!B:B, Table5[[#This Row],[license_no]])</f>
        <v>3</v>
      </c>
      <c r="R5" s="26">
        <f>SUMIF(Grant437!I:I, Table5[[#This Row],[license_no]], Grant437!N:N)</f>
        <v>0</v>
      </c>
      <c r="S5" s="26">
        <f>SUM(Table5[[#This Row],[Quality Dollars Received]], Table5[[#This Row],[fund paid in month (cash)]])</f>
        <v>3554.99</v>
      </c>
      <c r="T5">
        <f>COUNTIFS(Visits!H:H, "&lt;&gt;", Visits!A:A, Table5[[#This Row],[license_no]])</f>
        <v>0</v>
      </c>
      <c r="U5">
        <f>COUNTIFS(Visits!I:I, "&lt;&gt;", Visits!A:A, Table5[[#This Row],[license_no]])</f>
        <v>0</v>
      </c>
      <c r="V5">
        <f>COUNTIFS(Visits!J:J, "&lt;&gt;", Visits!A:A, Table5[[#This Row],[license_no]])</f>
        <v>0</v>
      </c>
      <c r="W5">
        <f>SUM(Table5[[#This Row],[Total Visits - In Person]:[Total Visits - Virtual]])</f>
        <v>0</v>
      </c>
    </row>
    <row r="6" spans="1:23" x14ac:dyDescent="0.3">
      <c r="A6" s="10">
        <v>45292</v>
      </c>
      <c r="B6">
        <v>25718</v>
      </c>
      <c r="C6" t="s">
        <v>31</v>
      </c>
      <c r="D6" t="s">
        <v>14</v>
      </c>
      <c r="E6" t="s">
        <v>27</v>
      </c>
      <c r="F6" t="s">
        <v>32</v>
      </c>
      <c r="G6" t="s">
        <v>33</v>
      </c>
      <c r="H6" t="s">
        <v>34</v>
      </c>
      <c r="I6" t="s">
        <v>35</v>
      </c>
      <c r="J6" s="1">
        <v>4168.8500000000004</v>
      </c>
      <c r="K6" s="1">
        <v>5886.2</v>
      </c>
      <c r="L6">
        <v>1</v>
      </c>
      <c r="M6">
        <v>3</v>
      </c>
      <c r="N6">
        <v>4</v>
      </c>
      <c r="O6">
        <v>3</v>
      </c>
      <c r="P6">
        <v>8</v>
      </c>
      <c r="Q6">
        <f>SUMIFS(Snapshot2!H:H, Snapshot2!A:A, Table5[[#This Row],[Date]], Snapshot2!B:B, Table5[[#This Row],[license_no]])</f>
        <v>0</v>
      </c>
      <c r="R6" s="26">
        <f>SUMIF(Grant437!I:I, Table5[[#This Row],[license_no]], Grant437!N:N)</f>
        <v>0</v>
      </c>
      <c r="S6" s="26">
        <f>SUM(Table5[[#This Row],[Quality Dollars Received]], Table5[[#This Row],[fund paid in month (cash)]])</f>
        <v>5886.2</v>
      </c>
      <c r="T6">
        <f>COUNTIFS(Visits!H:H, "&lt;&gt;", Visits!A:A, Table5[[#This Row],[license_no]])</f>
        <v>0</v>
      </c>
      <c r="U6">
        <f>COUNTIFS(Visits!I:I, "&lt;&gt;", Visits!A:A, Table5[[#This Row],[license_no]])</f>
        <v>0</v>
      </c>
      <c r="V6">
        <f>COUNTIFS(Visits!J:J, "&lt;&gt;", Visits!A:A, Table5[[#This Row],[license_no]])</f>
        <v>0</v>
      </c>
      <c r="W6">
        <f>SUM(Table5[[#This Row],[Total Visits - In Person]:[Total Visits - Virtual]])</f>
        <v>0</v>
      </c>
    </row>
    <row r="7" spans="1:23" x14ac:dyDescent="0.3">
      <c r="A7" s="10">
        <v>45292</v>
      </c>
      <c r="B7">
        <v>56901</v>
      </c>
      <c r="C7" t="s">
        <v>36</v>
      </c>
      <c r="D7" t="s">
        <v>14</v>
      </c>
      <c r="E7" t="s">
        <v>27</v>
      </c>
      <c r="F7" t="s">
        <v>37</v>
      </c>
      <c r="G7" t="s">
        <v>38</v>
      </c>
      <c r="H7" t="s">
        <v>39</v>
      </c>
      <c r="I7" t="s">
        <v>19</v>
      </c>
      <c r="J7" s="1">
        <v>1041.98</v>
      </c>
      <c r="K7" s="1">
        <v>1200</v>
      </c>
      <c r="M7">
        <v>1</v>
      </c>
      <c r="N7">
        <v>1</v>
      </c>
      <c r="P7">
        <v>2</v>
      </c>
      <c r="Q7">
        <f>SUMIFS(Snapshot2!H:H, Snapshot2!A:A, Table5[[#This Row],[Date]], Snapshot2!B:B, Table5[[#This Row],[license_no]])</f>
        <v>0</v>
      </c>
      <c r="R7" s="26">
        <f>SUMIF(Grant437!I:I, Table5[[#This Row],[license_no]], Grant437!N:N)</f>
        <v>0</v>
      </c>
      <c r="S7" s="26">
        <f>SUM(Table5[[#This Row],[Quality Dollars Received]], Table5[[#This Row],[fund paid in month (cash)]])</f>
        <v>1200</v>
      </c>
      <c r="T7">
        <f>COUNTIFS(Visits!H:H, "&lt;&gt;", Visits!A:A, Table5[[#This Row],[license_no]])</f>
        <v>0</v>
      </c>
      <c r="U7">
        <f>COUNTIFS(Visits!I:I, "&lt;&gt;", Visits!A:A, Table5[[#This Row],[license_no]])</f>
        <v>1</v>
      </c>
      <c r="V7">
        <f>COUNTIFS(Visits!J:J, "&lt;&gt;", Visits!A:A, Table5[[#This Row],[license_no]])</f>
        <v>0</v>
      </c>
      <c r="W7">
        <f>SUM(Table5[[#This Row],[Total Visits - In Person]:[Total Visits - Virtual]])</f>
        <v>1</v>
      </c>
    </row>
    <row r="8" spans="1:23" x14ac:dyDescent="0.3">
      <c r="A8" s="10">
        <v>45292</v>
      </c>
      <c r="B8">
        <v>61981</v>
      </c>
      <c r="C8" t="s">
        <v>40</v>
      </c>
      <c r="D8" t="s">
        <v>14</v>
      </c>
      <c r="E8" t="s">
        <v>15</v>
      </c>
      <c r="F8" t="s">
        <v>41</v>
      </c>
      <c r="G8" t="s">
        <v>17</v>
      </c>
      <c r="H8" t="s">
        <v>42</v>
      </c>
      <c r="I8" t="s">
        <v>19</v>
      </c>
      <c r="J8" s="1">
        <v>21784.5</v>
      </c>
      <c r="K8" s="1">
        <v>28972.639999999999</v>
      </c>
      <c r="M8">
        <v>6</v>
      </c>
      <c r="N8">
        <v>19</v>
      </c>
      <c r="O8">
        <v>6</v>
      </c>
      <c r="P8">
        <v>31</v>
      </c>
      <c r="Q8">
        <f>SUMIFS(Snapshot2!H:H, Snapshot2!A:A, Table5[[#This Row],[Date]], Snapshot2!B:B, Table5[[#This Row],[license_no]])</f>
        <v>0</v>
      </c>
      <c r="R8" s="26">
        <f>SUMIF(Grant437!I:I, Table5[[#This Row],[license_no]], Grant437!N:N)</f>
        <v>0</v>
      </c>
      <c r="S8" s="26">
        <f>SUM(Table5[[#This Row],[Quality Dollars Received]], Table5[[#This Row],[fund paid in month (cash)]])</f>
        <v>28972.639999999999</v>
      </c>
      <c r="T8">
        <f>COUNTIFS(Visits!H:H, "&lt;&gt;", Visits!A:A, Table5[[#This Row],[license_no]])</f>
        <v>0</v>
      </c>
      <c r="U8">
        <f>COUNTIFS(Visits!I:I, "&lt;&gt;", Visits!A:A, Table5[[#This Row],[license_no]])</f>
        <v>0</v>
      </c>
      <c r="V8">
        <f>COUNTIFS(Visits!J:J, "&lt;&gt;", Visits!A:A, Table5[[#This Row],[license_no]])</f>
        <v>1</v>
      </c>
      <c r="W8">
        <f>SUM(Table5[[#This Row],[Total Visits - In Person]:[Total Visits - Virtual]])</f>
        <v>1</v>
      </c>
    </row>
    <row r="9" spans="1:23" x14ac:dyDescent="0.3">
      <c r="A9" s="10">
        <v>45292</v>
      </c>
      <c r="B9">
        <v>112926</v>
      </c>
      <c r="C9" t="s">
        <v>43</v>
      </c>
      <c r="D9" t="s">
        <v>14</v>
      </c>
      <c r="E9" t="s">
        <v>27</v>
      </c>
      <c r="F9" t="s">
        <v>44</v>
      </c>
      <c r="G9" t="s">
        <v>17</v>
      </c>
      <c r="H9" t="s">
        <v>18</v>
      </c>
      <c r="I9" t="s">
        <v>19</v>
      </c>
      <c r="J9" s="1">
        <v>23054.720000000001</v>
      </c>
      <c r="K9" s="1">
        <v>28929.38</v>
      </c>
      <c r="L9">
        <v>4</v>
      </c>
      <c r="M9">
        <v>8</v>
      </c>
      <c r="N9">
        <v>17</v>
      </c>
      <c r="O9">
        <v>25</v>
      </c>
      <c r="P9">
        <v>53</v>
      </c>
      <c r="Q9">
        <f>SUMIFS(Snapshot2!H:H, Snapshot2!A:A, Table5[[#This Row],[Date]], Snapshot2!B:B, Table5[[#This Row],[license_no]])</f>
        <v>0</v>
      </c>
      <c r="R9" s="26">
        <f>SUMIF(Grant437!I:I, Table5[[#This Row],[license_no]], Grant437!N:N)</f>
        <v>0</v>
      </c>
      <c r="S9" s="26">
        <f>SUM(Table5[[#This Row],[Quality Dollars Received]], Table5[[#This Row],[fund paid in month (cash)]])</f>
        <v>28929.38</v>
      </c>
      <c r="T9">
        <f>COUNTIFS(Visits!H:H, "&lt;&gt;", Visits!A:A, Table5[[#This Row],[license_no]])</f>
        <v>0</v>
      </c>
      <c r="U9">
        <f>COUNTIFS(Visits!I:I, "&lt;&gt;", Visits!A:A, Table5[[#This Row],[license_no]])</f>
        <v>0</v>
      </c>
      <c r="V9">
        <f>COUNTIFS(Visits!J:J, "&lt;&gt;", Visits!A:A, Table5[[#This Row],[license_no]])</f>
        <v>0</v>
      </c>
      <c r="W9">
        <f>SUM(Table5[[#This Row],[Total Visits - In Person]:[Total Visits - Virtual]])</f>
        <v>0</v>
      </c>
    </row>
    <row r="10" spans="1:23" x14ac:dyDescent="0.3">
      <c r="A10" s="10">
        <v>45292</v>
      </c>
      <c r="B10">
        <v>117173</v>
      </c>
      <c r="C10" t="s">
        <v>45</v>
      </c>
      <c r="D10" t="s">
        <v>14</v>
      </c>
      <c r="E10" t="s">
        <v>15</v>
      </c>
      <c r="F10" t="s">
        <v>46</v>
      </c>
      <c r="G10" t="s">
        <v>47</v>
      </c>
      <c r="H10" t="s">
        <v>48</v>
      </c>
      <c r="I10" t="s">
        <v>49</v>
      </c>
      <c r="J10" s="1">
        <v>0</v>
      </c>
      <c r="K10" s="1">
        <v>128.26</v>
      </c>
      <c r="O10">
        <v>1</v>
      </c>
      <c r="P10">
        <v>1</v>
      </c>
      <c r="Q10">
        <f>SUMIFS(Snapshot2!H:H, Snapshot2!A:A, Table5[[#This Row],[Date]], Snapshot2!B:B, Table5[[#This Row],[license_no]])</f>
        <v>0</v>
      </c>
      <c r="R10" s="26">
        <f>SUMIF(Grant437!I:I, Table5[[#This Row],[license_no]], Grant437!N:N)</f>
        <v>0</v>
      </c>
      <c r="S10" s="26">
        <f>SUM(Table5[[#This Row],[Quality Dollars Received]], Table5[[#This Row],[fund paid in month (cash)]])</f>
        <v>128.26</v>
      </c>
      <c r="T10">
        <f>COUNTIFS(Visits!H:H, "&lt;&gt;", Visits!A:A, Table5[[#This Row],[license_no]])</f>
        <v>0</v>
      </c>
      <c r="U10">
        <f>COUNTIFS(Visits!I:I, "&lt;&gt;", Visits!A:A, Table5[[#This Row],[license_no]])</f>
        <v>0</v>
      </c>
      <c r="V10">
        <f>COUNTIFS(Visits!J:J, "&lt;&gt;", Visits!A:A, Table5[[#This Row],[license_no]])</f>
        <v>0</v>
      </c>
      <c r="W10">
        <f>SUM(Table5[[#This Row],[Total Visits - In Person]:[Total Visits - Virtual]])</f>
        <v>0</v>
      </c>
    </row>
    <row r="11" spans="1:23" x14ac:dyDescent="0.3">
      <c r="A11" s="10">
        <v>45292</v>
      </c>
      <c r="B11">
        <v>119564</v>
      </c>
      <c r="C11" t="s">
        <v>50</v>
      </c>
      <c r="D11" t="s">
        <v>14</v>
      </c>
      <c r="E11" t="s">
        <v>51</v>
      </c>
      <c r="F11" t="s">
        <v>52</v>
      </c>
      <c r="G11" t="s">
        <v>33</v>
      </c>
      <c r="H11" t="s">
        <v>34</v>
      </c>
      <c r="I11" t="s">
        <v>35</v>
      </c>
      <c r="J11" s="1">
        <v>8127.19</v>
      </c>
      <c r="K11" s="1">
        <v>9859.4500000000007</v>
      </c>
      <c r="L11">
        <v>2</v>
      </c>
      <c r="M11">
        <v>1</v>
      </c>
      <c r="N11">
        <v>4</v>
      </c>
      <c r="O11">
        <v>2</v>
      </c>
      <c r="P11">
        <v>9</v>
      </c>
      <c r="Q11">
        <f>SUMIFS(Snapshot2!H:H, Snapshot2!A:A, Table5[[#This Row],[Date]], Snapshot2!B:B, Table5[[#This Row],[license_no]])</f>
        <v>0</v>
      </c>
      <c r="R11" s="26">
        <f>SUMIF(Grant437!I:I, Table5[[#This Row],[license_no]], Grant437!N:N)</f>
        <v>0</v>
      </c>
      <c r="S11" s="26">
        <f>SUM(Table5[[#This Row],[Quality Dollars Received]], Table5[[#This Row],[fund paid in month (cash)]])</f>
        <v>9859.4500000000007</v>
      </c>
      <c r="T11">
        <f>COUNTIFS(Visits!H:H, "&lt;&gt;", Visits!A:A, Table5[[#This Row],[license_no]])</f>
        <v>0</v>
      </c>
      <c r="U11">
        <f>COUNTIFS(Visits!I:I, "&lt;&gt;", Visits!A:A, Table5[[#This Row],[license_no]])</f>
        <v>0</v>
      </c>
      <c r="V11">
        <f>COUNTIFS(Visits!J:J, "&lt;&gt;", Visits!A:A, Table5[[#This Row],[license_no]])</f>
        <v>0</v>
      </c>
      <c r="W11">
        <f>SUM(Table5[[#This Row],[Total Visits - In Person]:[Total Visits - Virtual]])</f>
        <v>0</v>
      </c>
    </row>
    <row r="12" spans="1:23" x14ac:dyDescent="0.3">
      <c r="A12" s="10">
        <v>45292</v>
      </c>
      <c r="B12">
        <v>121837</v>
      </c>
      <c r="C12" t="s">
        <v>53</v>
      </c>
      <c r="D12" t="s">
        <v>14</v>
      </c>
      <c r="E12" t="s">
        <v>27</v>
      </c>
      <c r="F12" t="s">
        <v>54</v>
      </c>
      <c r="G12" t="s">
        <v>55</v>
      </c>
      <c r="H12" t="s">
        <v>56</v>
      </c>
      <c r="I12" t="s">
        <v>19</v>
      </c>
      <c r="J12" s="1">
        <v>28945.3</v>
      </c>
      <c r="K12" s="1">
        <v>38627.74</v>
      </c>
      <c r="M12">
        <v>6</v>
      </c>
      <c r="N12">
        <v>18</v>
      </c>
      <c r="O12">
        <v>20</v>
      </c>
      <c r="P12">
        <v>44</v>
      </c>
      <c r="Q12">
        <f>SUMIFS(Snapshot2!H:H, Snapshot2!A:A, Table5[[#This Row],[Date]], Snapshot2!B:B, Table5[[#This Row],[license_no]])</f>
        <v>0</v>
      </c>
      <c r="R12" s="26">
        <f>SUMIF(Grant437!I:I, Table5[[#This Row],[license_no]], Grant437!N:N)</f>
        <v>0</v>
      </c>
      <c r="S12" s="26">
        <f>SUM(Table5[[#This Row],[Quality Dollars Received]], Table5[[#This Row],[fund paid in month (cash)]])</f>
        <v>38627.74</v>
      </c>
      <c r="T12">
        <f>COUNTIFS(Visits!H:H, "&lt;&gt;", Visits!A:A, Table5[[#This Row],[license_no]])</f>
        <v>0</v>
      </c>
      <c r="U12">
        <f>COUNTIFS(Visits!I:I, "&lt;&gt;", Visits!A:A, Table5[[#This Row],[license_no]])</f>
        <v>1</v>
      </c>
      <c r="V12">
        <f>COUNTIFS(Visits!J:J, "&lt;&gt;", Visits!A:A, Table5[[#This Row],[license_no]])</f>
        <v>0</v>
      </c>
      <c r="W12">
        <f>SUM(Table5[[#This Row],[Total Visits - In Person]:[Total Visits - Virtual]])</f>
        <v>1</v>
      </c>
    </row>
    <row r="13" spans="1:23" x14ac:dyDescent="0.3">
      <c r="A13" s="10">
        <v>45292</v>
      </c>
      <c r="B13">
        <v>126979</v>
      </c>
      <c r="C13" t="s">
        <v>57</v>
      </c>
      <c r="D13" t="s">
        <v>14</v>
      </c>
      <c r="E13" t="s">
        <v>15</v>
      </c>
      <c r="F13" t="s">
        <v>58</v>
      </c>
      <c r="G13" t="s">
        <v>17</v>
      </c>
      <c r="H13" t="s">
        <v>59</v>
      </c>
      <c r="I13" t="s">
        <v>19</v>
      </c>
      <c r="J13" s="1">
        <v>27745.68</v>
      </c>
      <c r="K13" s="1">
        <v>33755.01</v>
      </c>
      <c r="L13">
        <v>4</v>
      </c>
      <c r="M13">
        <v>5</v>
      </c>
      <c r="N13">
        <v>11</v>
      </c>
      <c r="O13">
        <v>16</v>
      </c>
      <c r="P13">
        <v>35</v>
      </c>
      <c r="Q13">
        <f>SUMIFS(Snapshot2!H:H, Snapshot2!A:A, Table5[[#This Row],[Date]], Snapshot2!B:B, Table5[[#This Row],[license_no]])</f>
        <v>0</v>
      </c>
      <c r="R13" s="26">
        <f>SUMIF(Grant437!I:I, Table5[[#This Row],[license_no]], Grant437!N:N)</f>
        <v>0</v>
      </c>
      <c r="S13" s="26">
        <f>SUM(Table5[[#This Row],[Quality Dollars Received]], Table5[[#This Row],[fund paid in month (cash)]])</f>
        <v>33755.01</v>
      </c>
      <c r="T13">
        <f>COUNTIFS(Visits!H:H, "&lt;&gt;", Visits!A:A, Table5[[#This Row],[license_no]])</f>
        <v>0</v>
      </c>
      <c r="U13">
        <f>COUNTIFS(Visits!I:I, "&lt;&gt;", Visits!A:A, Table5[[#This Row],[license_no]])</f>
        <v>0</v>
      </c>
      <c r="V13">
        <f>COUNTIFS(Visits!J:J, "&lt;&gt;", Visits!A:A, Table5[[#This Row],[license_no]])</f>
        <v>0</v>
      </c>
      <c r="W13">
        <f>SUM(Table5[[#This Row],[Total Visits - In Person]:[Total Visits - Virtual]])</f>
        <v>0</v>
      </c>
    </row>
    <row r="14" spans="1:23" x14ac:dyDescent="0.3">
      <c r="A14" s="10">
        <v>45292</v>
      </c>
      <c r="B14">
        <v>127167</v>
      </c>
      <c r="C14" t="s">
        <v>60</v>
      </c>
      <c r="D14" t="s">
        <v>14</v>
      </c>
      <c r="E14" t="s">
        <v>27</v>
      </c>
      <c r="F14" t="s">
        <v>61</v>
      </c>
      <c r="G14" t="s">
        <v>62</v>
      </c>
      <c r="H14" t="s">
        <v>63</v>
      </c>
      <c r="I14" t="s">
        <v>64</v>
      </c>
      <c r="J14" s="1">
        <v>14208.48</v>
      </c>
      <c r="K14" s="1">
        <v>20228.04</v>
      </c>
      <c r="L14">
        <v>3</v>
      </c>
      <c r="M14">
        <v>4</v>
      </c>
      <c r="N14">
        <v>7</v>
      </c>
      <c r="O14">
        <v>6</v>
      </c>
      <c r="P14">
        <v>19</v>
      </c>
      <c r="Q14">
        <f>SUMIFS(Snapshot2!H:H, Snapshot2!A:A, Table5[[#This Row],[Date]], Snapshot2!B:B, Table5[[#This Row],[license_no]])</f>
        <v>0</v>
      </c>
      <c r="R14" s="26">
        <f>SUMIF(Grant437!I:I, Table5[[#This Row],[license_no]], Grant437!N:N)</f>
        <v>0</v>
      </c>
      <c r="S14" s="26">
        <f>SUM(Table5[[#This Row],[Quality Dollars Received]], Table5[[#This Row],[fund paid in month (cash)]])</f>
        <v>20228.04</v>
      </c>
      <c r="T14">
        <f>COUNTIFS(Visits!H:H, "&lt;&gt;", Visits!A:A, Table5[[#This Row],[license_no]])</f>
        <v>0</v>
      </c>
      <c r="U14">
        <f>COUNTIFS(Visits!I:I, "&lt;&gt;", Visits!A:A, Table5[[#This Row],[license_no]])</f>
        <v>0</v>
      </c>
      <c r="V14">
        <f>COUNTIFS(Visits!J:J, "&lt;&gt;", Visits!A:A, Table5[[#This Row],[license_no]])</f>
        <v>0</v>
      </c>
      <c r="W14">
        <f>SUM(Table5[[#This Row],[Total Visits - In Person]:[Total Visits - Virtual]])</f>
        <v>0</v>
      </c>
    </row>
    <row r="15" spans="1:23" x14ac:dyDescent="0.3">
      <c r="A15" s="10">
        <v>45292</v>
      </c>
      <c r="B15">
        <v>127668</v>
      </c>
      <c r="C15" t="s">
        <v>65</v>
      </c>
      <c r="D15" t="s">
        <v>14</v>
      </c>
      <c r="E15" t="s">
        <v>15</v>
      </c>
      <c r="F15" t="s">
        <v>66</v>
      </c>
      <c r="G15" t="s">
        <v>17</v>
      </c>
      <c r="H15" t="s">
        <v>67</v>
      </c>
      <c r="I15" t="s">
        <v>19</v>
      </c>
      <c r="J15" s="1">
        <v>30509.18</v>
      </c>
      <c r="K15" s="1">
        <v>40431.94</v>
      </c>
      <c r="L15">
        <v>2</v>
      </c>
      <c r="M15">
        <v>7</v>
      </c>
      <c r="N15">
        <v>15</v>
      </c>
      <c r="O15">
        <v>16</v>
      </c>
      <c r="P15">
        <v>40</v>
      </c>
      <c r="Q15">
        <f>SUMIFS(Snapshot2!H:H, Snapshot2!A:A, Table5[[#This Row],[Date]], Snapshot2!B:B, Table5[[#This Row],[license_no]])</f>
        <v>0</v>
      </c>
      <c r="R15" s="26">
        <f>SUMIF(Grant437!I:I, Table5[[#This Row],[license_no]], Grant437!N:N)</f>
        <v>0</v>
      </c>
      <c r="S15" s="26">
        <f>SUM(Table5[[#This Row],[Quality Dollars Received]], Table5[[#This Row],[fund paid in month (cash)]])</f>
        <v>40431.94</v>
      </c>
      <c r="T15">
        <f>COUNTIFS(Visits!H:H, "&lt;&gt;", Visits!A:A, Table5[[#This Row],[license_no]])</f>
        <v>0</v>
      </c>
      <c r="U15">
        <f>COUNTIFS(Visits!I:I, "&lt;&gt;", Visits!A:A, Table5[[#This Row],[license_no]])</f>
        <v>0</v>
      </c>
      <c r="V15">
        <f>COUNTIFS(Visits!J:J, "&lt;&gt;", Visits!A:A, Table5[[#This Row],[license_no]])</f>
        <v>0</v>
      </c>
      <c r="W15">
        <f>SUM(Table5[[#This Row],[Total Visits - In Person]:[Total Visits - Virtual]])</f>
        <v>0</v>
      </c>
    </row>
    <row r="16" spans="1:23" x14ac:dyDescent="0.3">
      <c r="A16" s="10">
        <v>45292</v>
      </c>
      <c r="B16">
        <v>131642</v>
      </c>
      <c r="C16" t="s">
        <v>68</v>
      </c>
      <c r="D16" t="s">
        <v>14</v>
      </c>
      <c r="E16" t="s">
        <v>27</v>
      </c>
      <c r="F16" t="s">
        <v>69</v>
      </c>
      <c r="G16" t="s">
        <v>70</v>
      </c>
      <c r="H16" t="s">
        <v>71</v>
      </c>
      <c r="I16" t="s">
        <v>19</v>
      </c>
      <c r="J16" s="1">
        <v>16091.06</v>
      </c>
      <c r="K16" s="1">
        <v>20505.759999999998</v>
      </c>
      <c r="L16">
        <v>5</v>
      </c>
      <c r="M16">
        <v>7</v>
      </c>
      <c r="N16">
        <v>15</v>
      </c>
      <c r="O16">
        <v>12</v>
      </c>
      <c r="P16">
        <v>37</v>
      </c>
      <c r="Q16">
        <f>SUMIFS(Snapshot2!H:H, Snapshot2!A:A, Table5[[#This Row],[Date]], Snapshot2!B:B, Table5[[#This Row],[license_no]])</f>
        <v>1</v>
      </c>
      <c r="R16" s="26">
        <f>SUMIF(Grant437!I:I, Table5[[#This Row],[license_no]], Grant437!N:N)</f>
        <v>0</v>
      </c>
      <c r="S16" s="26">
        <f>SUM(Table5[[#This Row],[Quality Dollars Received]], Table5[[#This Row],[fund paid in month (cash)]])</f>
        <v>20505.759999999998</v>
      </c>
      <c r="T16">
        <f>COUNTIFS(Visits!H:H, "&lt;&gt;", Visits!A:A, Table5[[#This Row],[license_no]])</f>
        <v>0</v>
      </c>
      <c r="U16">
        <f>COUNTIFS(Visits!I:I, "&lt;&gt;", Visits!A:A, Table5[[#This Row],[license_no]])</f>
        <v>1</v>
      </c>
      <c r="V16">
        <f>COUNTIFS(Visits!J:J, "&lt;&gt;", Visits!A:A, Table5[[#This Row],[license_no]])</f>
        <v>0</v>
      </c>
      <c r="W16">
        <f>SUM(Table5[[#This Row],[Total Visits - In Person]:[Total Visits - Virtual]])</f>
        <v>1</v>
      </c>
    </row>
    <row r="17" spans="1:23" x14ac:dyDescent="0.3">
      <c r="A17" s="10">
        <v>45292</v>
      </c>
      <c r="B17">
        <v>134988</v>
      </c>
      <c r="C17" t="s">
        <v>72</v>
      </c>
      <c r="D17" t="s">
        <v>14</v>
      </c>
      <c r="E17" t="s">
        <v>27</v>
      </c>
      <c r="F17" t="s">
        <v>73</v>
      </c>
      <c r="G17" t="s">
        <v>74</v>
      </c>
      <c r="H17" t="s">
        <v>75</v>
      </c>
      <c r="I17" t="s">
        <v>49</v>
      </c>
      <c r="J17" s="1">
        <v>6745.8</v>
      </c>
      <c r="K17" s="1">
        <v>8668.49</v>
      </c>
      <c r="L17">
        <v>2</v>
      </c>
      <c r="M17">
        <v>1</v>
      </c>
      <c r="N17">
        <v>4</v>
      </c>
      <c r="O17">
        <v>4</v>
      </c>
      <c r="P17">
        <v>11</v>
      </c>
      <c r="Q17">
        <f>SUMIFS(Snapshot2!H:H, Snapshot2!A:A, Table5[[#This Row],[Date]], Snapshot2!B:B, Table5[[#This Row],[license_no]])</f>
        <v>0</v>
      </c>
      <c r="R17" s="26">
        <f>SUMIF(Grant437!I:I, Table5[[#This Row],[license_no]], Grant437!N:N)</f>
        <v>0</v>
      </c>
      <c r="S17" s="26">
        <f>SUM(Table5[[#This Row],[Quality Dollars Received]], Table5[[#This Row],[fund paid in month (cash)]])</f>
        <v>8668.49</v>
      </c>
      <c r="T17">
        <f>COUNTIFS(Visits!H:H, "&lt;&gt;", Visits!A:A, Table5[[#This Row],[license_no]])</f>
        <v>0</v>
      </c>
      <c r="U17">
        <f>COUNTIFS(Visits!I:I, "&lt;&gt;", Visits!A:A, Table5[[#This Row],[license_no]])</f>
        <v>0</v>
      </c>
      <c r="V17">
        <f>COUNTIFS(Visits!J:J, "&lt;&gt;", Visits!A:A, Table5[[#This Row],[license_no]])</f>
        <v>0</v>
      </c>
      <c r="W17">
        <f>SUM(Table5[[#This Row],[Total Visits - In Person]:[Total Visits - Virtual]])</f>
        <v>0</v>
      </c>
    </row>
    <row r="18" spans="1:23" x14ac:dyDescent="0.3">
      <c r="A18" s="10">
        <v>45292</v>
      </c>
      <c r="B18">
        <v>157713</v>
      </c>
      <c r="C18" t="s">
        <v>76</v>
      </c>
      <c r="D18" t="s">
        <v>14</v>
      </c>
      <c r="E18" t="s">
        <v>15</v>
      </c>
      <c r="F18" t="s">
        <v>77</v>
      </c>
      <c r="G18" t="s">
        <v>17</v>
      </c>
      <c r="H18" t="s">
        <v>42</v>
      </c>
      <c r="I18" t="s">
        <v>19</v>
      </c>
      <c r="J18" s="1">
        <v>14393.12</v>
      </c>
      <c r="K18" s="1">
        <v>18707.490000000002</v>
      </c>
      <c r="L18">
        <v>1</v>
      </c>
      <c r="M18">
        <v>1</v>
      </c>
      <c r="N18">
        <v>5</v>
      </c>
      <c r="O18">
        <v>11</v>
      </c>
      <c r="P18">
        <v>18</v>
      </c>
      <c r="Q18">
        <f>SUMIFS(Snapshot2!H:H, Snapshot2!A:A, Table5[[#This Row],[Date]], Snapshot2!B:B, Table5[[#This Row],[license_no]])</f>
        <v>0</v>
      </c>
      <c r="R18" s="26">
        <f>SUMIF(Grant437!I:I, Table5[[#This Row],[license_no]], Grant437!N:N)</f>
        <v>0</v>
      </c>
      <c r="S18" s="26">
        <f>SUM(Table5[[#This Row],[Quality Dollars Received]], Table5[[#This Row],[fund paid in month (cash)]])</f>
        <v>18707.490000000002</v>
      </c>
      <c r="T18">
        <f>COUNTIFS(Visits!H:H, "&lt;&gt;", Visits!A:A, Table5[[#This Row],[license_no]])</f>
        <v>0</v>
      </c>
      <c r="U18">
        <f>COUNTIFS(Visits!I:I, "&lt;&gt;", Visits!A:A, Table5[[#This Row],[license_no]])</f>
        <v>1</v>
      </c>
      <c r="V18">
        <f>COUNTIFS(Visits!J:J, "&lt;&gt;", Visits!A:A, Table5[[#This Row],[license_no]])</f>
        <v>0</v>
      </c>
      <c r="W18">
        <f>SUM(Table5[[#This Row],[Total Visits - In Person]:[Total Visits - Virtual]])</f>
        <v>1</v>
      </c>
    </row>
    <row r="19" spans="1:23" x14ac:dyDescent="0.3">
      <c r="A19" s="10">
        <v>45292</v>
      </c>
      <c r="B19">
        <v>184306</v>
      </c>
      <c r="C19" t="s">
        <v>78</v>
      </c>
      <c r="D19" t="s">
        <v>14</v>
      </c>
      <c r="E19" t="s">
        <v>27</v>
      </c>
      <c r="F19" t="s">
        <v>79</v>
      </c>
      <c r="G19" t="s">
        <v>80</v>
      </c>
      <c r="H19" t="s">
        <v>81</v>
      </c>
      <c r="I19" t="s">
        <v>19</v>
      </c>
      <c r="J19" s="1">
        <v>11781.52</v>
      </c>
      <c r="K19" s="1">
        <v>15577.97</v>
      </c>
      <c r="M19">
        <v>3</v>
      </c>
      <c r="N19">
        <v>13</v>
      </c>
      <c r="O19">
        <v>10</v>
      </c>
      <c r="P19">
        <v>26</v>
      </c>
      <c r="Q19">
        <f>SUMIFS(Snapshot2!H:H, Snapshot2!A:A, Table5[[#This Row],[Date]], Snapshot2!B:B, Table5[[#This Row],[license_no]])</f>
        <v>1</v>
      </c>
      <c r="R19" s="26">
        <f>SUMIF(Grant437!I:I, Table5[[#This Row],[license_no]], Grant437!N:N)</f>
        <v>0</v>
      </c>
      <c r="S19" s="26">
        <f>SUM(Table5[[#This Row],[Quality Dollars Received]], Table5[[#This Row],[fund paid in month (cash)]])</f>
        <v>15577.97</v>
      </c>
      <c r="T19">
        <f>COUNTIFS(Visits!H:H, "&lt;&gt;", Visits!A:A, Table5[[#This Row],[license_no]])</f>
        <v>0</v>
      </c>
      <c r="U19">
        <f>COUNTIFS(Visits!I:I, "&lt;&gt;", Visits!A:A, Table5[[#This Row],[license_no]])</f>
        <v>1</v>
      </c>
      <c r="V19">
        <f>COUNTIFS(Visits!J:J, "&lt;&gt;", Visits!A:A, Table5[[#This Row],[license_no]])</f>
        <v>0</v>
      </c>
      <c r="W19">
        <f>SUM(Table5[[#This Row],[Total Visits - In Person]:[Total Visits - Virtual]])</f>
        <v>1</v>
      </c>
    </row>
    <row r="20" spans="1:23" x14ac:dyDescent="0.3">
      <c r="A20" s="10">
        <v>45292</v>
      </c>
      <c r="B20">
        <v>187507</v>
      </c>
      <c r="C20" t="s">
        <v>82</v>
      </c>
      <c r="D20" t="s">
        <v>14</v>
      </c>
      <c r="E20" t="s">
        <v>15</v>
      </c>
      <c r="F20" t="s">
        <v>83</v>
      </c>
      <c r="G20" t="s">
        <v>70</v>
      </c>
      <c r="H20" t="s">
        <v>84</v>
      </c>
      <c r="I20" t="s">
        <v>19</v>
      </c>
      <c r="J20" s="1">
        <v>6971.69</v>
      </c>
      <c r="K20" s="1">
        <v>9174.2099999999991</v>
      </c>
      <c r="L20">
        <v>6</v>
      </c>
      <c r="M20">
        <v>3</v>
      </c>
      <c r="N20">
        <v>2</v>
      </c>
      <c r="O20">
        <v>2</v>
      </c>
      <c r="P20">
        <v>12</v>
      </c>
      <c r="Q20">
        <f>SUMIFS(Snapshot2!H:H, Snapshot2!A:A, Table5[[#This Row],[Date]], Snapshot2!B:B, Table5[[#This Row],[license_no]])</f>
        <v>0</v>
      </c>
      <c r="R20" s="26">
        <f>SUMIF(Grant437!I:I, Table5[[#This Row],[license_no]], Grant437!N:N)</f>
        <v>0</v>
      </c>
      <c r="S20" s="26">
        <f>SUM(Table5[[#This Row],[Quality Dollars Received]], Table5[[#This Row],[fund paid in month (cash)]])</f>
        <v>9174.2099999999991</v>
      </c>
      <c r="T20">
        <f>COUNTIFS(Visits!H:H, "&lt;&gt;", Visits!A:A, Table5[[#This Row],[license_no]])</f>
        <v>1</v>
      </c>
      <c r="U20">
        <f>COUNTIFS(Visits!I:I, "&lt;&gt;", Visits!A:A, Table5[[#This Row],[license_no]])</f>
        <v>0</v>
      </c>
      <c r="V20">
        <f>COUNTIFS(Visits!J:J, "&lt;&gt;", Visits!A:A, Table5[[#This Row],[license_no]])</f>
        <v>0</v>
      </c>
      <c r="W20">
        <f>SUM(Table5[[#This Row],[Total Visits - In Person]:[Total Visits - Virtual]])</f>
        <v>1</v>
      </c>
    </row>
    <row r="21" spans="1:23" x14ac:dyDescent="0.3">
      <c r="A21" s="10">
        <v>45292</v>
      </c>
      <c r="B21">
        <v>190471</v>
      </c>
      <c r="C21" t="s">
        <v>85</v>
      </c>
      <c r="D21" t="s">
        <v>14</v>
      </c>
      <c r="E21" t="s">
        <v>15</v>
      </c>
      <c r="F21" t="s">
        <v>86</v>
      </c>
      <c r="G21" t="s">
        <v>17</v>
      </c>
      <c r="H21" t="s">
        <v>42</v>
      </c>
      <c r="I21" t="s">
        <v>19</v>
      </c>
      <c r="J21" s="1">
        <v>17654.21</v>
      </c>
      <c r="K21" s="1">
        <v>23623.83</v>
      </c>
      <c r="L21">
        <v>3</v>
      </c>
      <c r="M21">
        <v>5</v>
      </c>
      <c r="N21">
        <v>7</v>
      </c>
      <c r="O21">
        <v>7</v>
      </c>
      <c r="P21">
        <v>20</v>
      </c>
      <c r="Q21">
        <f>SUMIFS(Snapshot2!H:H, Snapshot2!A:A, Table5[[#This Row],[Date]], Snapshot2!B:B, Table5[[#This Row],[license_no]])</f>
        <v>0</v>
      </c>
      <c r="R21" s="26">
        <f>SUMIF(Grant437!I:I, Table5[[#This Row],[license_no]], Grant437!N:N)</f>
        <v>0</v>
      </c>
      <c r="S21" s="26">
        <f>SUM(Table5[[#This Row],[Quality Dollars Received]], Table5[[#This Row],[fund paid in month (cash)]])</f>
        <v>23623.83</v>
      </c>
      <c r="T21">
        <f>COUNTIFS(Visits!H:H, "&lt;&gt;", Visits!A:A, Table5[[#This Row],[license_no]])</f>
        <v>0</v>
      </c>
      <c r="U21">
        <f>COUNTIFS(Visits!I:I, "&lt;&gt;", Visits!A:A, Table5[[#This Row],[license_no]])</f>
        <v>1</v>
      </c>
      <c r="V21">
        <f>COUNTIFS(Visits!J:J, "&lt;&gt;", Visits!A:A, Table5[[#This Row],[license_no]])</f>
        <v>0</v>
      </c>
      <c r="W21">
        <f>SUM(Table5[[#This Row],[Total Visits - In Person]:[Total Visits - Virtual]])</f>
        <v>1</v>
      </c>
    </row>
    <row r="22" spans="1:23" x14ac:dyDescent="0.3">
      <c r="A22" s="10">
        <v>45292</v>
      </c>
      <c r="B22">
        <v>201068</v>
      </c>
      <c r="C22" t="s">
        <v>87</v>
      </c>
      <c r="D22" t="s">
        <v>14</v>
      </c>
      <c r="E22" t="s">
        <v>15</v>
      </c>
      <c r="F22" t="s">
        <v>88</v>
      </c>
      <c r="G22" t="s">
        <v>89</v>
      </c>
      <c r="H22" t="s">
        <v>90</v>
      </c>
      <c r="I22" t="s">
        <v>35</v>
      </c>
      <c r="J22" s="1">
        <v>577.16999999999996</v>
      </c>
      <c r="K22" s="1">
        <v>699.51</v>
      </c>
      <c r="M22">
        <v>1</v>
      </c>
      <c r="P22">
        <v>1</v>
      </c>
      <c r="Q22">
        <f>SUMIFS(Snapshot2!H:H, Snapshot2!A:A, Table5[[#This Row],[Date]], Snapshot2!B:B, Table5[[#This Row],[license_no]])</f>
        <v>0</v>
      </c>
      <c r="R22" s="26">
        <f>SUMIF(Grant437!I:I, Table5[[#This Row],[license_no]], Grant437!N:N)</f>
        <v>0</v>
      </c>
      <c r="S22" s="26">
        <f>SUM(Table5[[#This Row],[Quality Dollars Received]], Table5[[#This Row],[fund paid in month (cash)]])</f>
        <v>699.51</v>
      </c>
      <c r="T22">
        <f>COUNTIFS(Visits!H:H, "&lt;&gt;", Visits!A:A, Table5[[#This Row],[license_no]])</f>
        <v>0</v>
      </c>
      <c r="U22">
        <f>COUNTIFS(Visits!I:I, "&lt;&gt;", Visits!A:A, Table5[[#This Row],[license_no]])</f>
        <v>0</v>
      </c>
      <c r="V22">
        <f>COUNTIFS(Visits!J:J, "&lt;&gt;", Visits!A:A, Table5[[#This Row],[license_no]])</f>
        <v>0</v>
      </c>
      <c r="W22">
        <f>SUM(Table5[[#This Row],[Total Visits - In Person]:[Total Visits - Virtual]])</f>
        <v>0</v>
      </c>
    </row>
    <row r="23" spans="1:23" x14ac:dyDescent="0.3">
      <c r="A23" s="10">
        <v>45292</v>
      </c>
      <c r="B23">
        <v>221589</v>
      </c>
      <c r="C23" t="s">
        <v>91</v>
      </c>
      <c r="D23" t="s">
        <v>14</v>
      </c>
      <c r="E23" t="s">
        <v>27</v>
      </c>
      <c r="F23" t="s">
        <v>92</v>
      </c>
      <c r="G23" t="s">
        <v>74</v>
      </c>
      <c r="H23" t="s">
        <v>93</v>
      </c>
      <c r="I23" t="s">
        <v>49</v>
      </c>
      <c r="J23" s="1">
        <v>2575.4</v>
      </c>
      <c r="K23" s="1">
        <v>3346.61</v>
      </c>
      <c r="M23">
        <v>1</v>
      </c>
      <c r="N23">
        <v>1</v>
      </c>
      <c r="O23">
        <v>1</v>
      </c>
      <c r="P23">
        <v>3</v>
      </c>
      <c r="Q23">
        <f>SUMIFS(Snapshot2!H:H, Snapshot2!A:A, Table5[[#This Row],[Date]], Snapshot2!B:B, Table5[[#This Row],[license_no]])</f>
        <v>0</v>
      </c>
      <c r="R23" s="26">
        <f>SUMIF(Grant437!I:I, Table5[[#This Row],[license_no]], Grant437!N:N)</f>
        <v>0</v>
      </c>
      <c r="S23" s="26">
        <f>SUM(Table5[[#This Row],[Quality Dollars Received]], Table5[[#This Row],[fund paid in month (cash)]])</f>
        <v>3346.61</v>
      </c>
      <c r="T23">
        <f>COUNTIFS(Visits!H:H, "&lt;&gt;", Visits!A:A, Table5[[#This Row],[license_no]])</f>
        <v>0</v>
      </c>
      <c r="U23">
        <f>COUNTIFS(Visits!I:I, "&lt;&gt;", Visits!A:A, Table5[[#This Row],[license_no]])</f>
        <v>0</v>
      </c>
      <c r="V23">
        <f>COUNTIFS(Visits!J:J, "&lt;&gt;", Visits!A:A, Table5[[#This Row],[license_no]])</f>
        <v>0</v>
      </c>
      <c r="W23">
        <f>SUM(Table5[[#This Row],[Total Visits - In Person]:[Total Visits - Virtual]])</f>
        <v>0</v>
      </c>
    </row>
    <row r="24" spans="1:23" x14ac:dyDescent="0.3">
      <c r="A24" s="10">
        <v>45292</v>
      </c>
      <c r="B24">
        <v>300347</v>
      </c>
      <c r="C24" t="s">
        <v>94</v>
      </c>
      <c r="D24" t="s">
        <v>14</v>
      </c>
      <c r="E24" t="s">
        <v>27</v>
      </c>
      <c r="F24" t="s">
        <v>95</v>
      </c>
      <c r="G24" t="s">
        <v>17</v>
      </c>
      <c r="H24" t="s">
        <v>96</v>
      </c>
      <c r="I24" t="s">
        <v>19</v>
      </c>
      <c r="J24" s="1">
        <v>10900.25</v>
      </c>
      <c r="K24" s="1">
        <v>14268.48</v>
      </c>
      <c r="M24">
        <v>3</v>
      </c>
      <c r="N24">
        <v>4</v>
      </c>
      <c r="O24">
        <v>10</v>
      </c>
      <c r="P24">
        <v>17</v>
      </c>
      <c r="Q24">
        <f>SUMIFS(Snapshot2!H:H, Snapshot2!A:A, Table5[[#This Row],[Date]], Snapshot2!B:B, Table5[[#This Row],[license_no]])</f>
        <v>0</v>
      </c>
      <c r="R24" s="26">
        <f>SUMIF(Grant437!I:I, Table5[[#This Row],[license_no]], Grant437!N:N)</f>
        <v>0</v>
      </c>
      <c r="S24" s="26">
        <f>SUM(Table5[[#This Row],[Quality Dollars Received]], Table5[[#This Row],[fund paid in month (cash)]])</f>
        <v>14268.48</v>
      </c>
      <c r="T24">
        <f>COUNTIFS(Visits!H:H, "&lt;&gt;", Visits!A:A, Table5[[#This Row],[license_no]])</f>
        <v>0</v>
      </c>
      <c r="U24">
        <f>COUNTIFS(Visits!I:I, "&lt;&gt;", Visits!A:A, Table5[[#This Row],[license_no]])</f>
        <v>0</v>
      </c>
      <c r="V24">
        <f>COUNTIFS(Visits!J:J, "&lt;&gt;", Visits!A:A, Table5[[#This Row],[license_no]])</f>
        <v>0</v>
      </c>
      <c r="W24">
        <f>SUM(Table5[[#This Row],[Total Visits - In Person]:[Total Visits - Virtual]])</f>
        <v>0</v>
      </c>
    </row>
    <row r="25" spans="1:23" x14ac:dyDescent="0.3">
      <c r="A25" s="10">
        <v>45292</v>
      </c>
      <c r="B25">
        <v>300847</v>
      </c>
      <c r="C25" t="s">
        <v>97</v>
      </c>
      <c r="D25" t="s">
        <v>14</v>
      </c>
      <c r="E25" t="s">
        <v>15</v>
      </c>
      <c r="F25" t="s">
        <v>98</v>
      </c>
      <c r="G25" t="s">
        <v>17</v>
      </c>
      <c r="H25" t="s">
        <v>59</v>
      </c>
      <c r="I25" t="s">
        <v>19</v>
      </c>
      <c r="J25" s="1">
        <v>2821.57</v>
      </c>
      <c r="K25" s="1">
        <v>3788.91</v>
      </c>
      <c r="N25">
        <v>1</v>
      </c>
      <c r="O25">
        <v>3</v>
      </c>
      <c r="P25">
        <v>4</v>
      </c>
      <c r="Q25">
        <f>SUMIFS(Snapshot2!H:H, Snapshot2!A:A, Table5[[#This Row],[Date]], Snapshot2!B:B, Table5[[#This Row],[license_no]])</f>
        <v>0</v>
      </c>
      <c r="R25" s="26">
        <f>SUMIF(Grant437!I:I, Table5[[#This Row],[license_no]], Grant437!N:N)</f>
        <v>0</v>
      </c>
      <c r="S25" s="26">
        <f>SUM(Table5[[#This Row],[Quality Dollars Received]], Table5[[#This Row],[fund paid in month (cash)]])</f>
        <v>3788.91</v>
      </c>
      <c r="T25">
        <f>COUNTIFS(Visits!H:H, "&lt;&gt;", Visits!A:A, Table5[[#This Row],[license_no]])</f>
        <v>0</v>
      </c>
      <c r="U25">
        <f>COUNTIFS(Visits!I:I, "&lt;&gt;", Visits!A:A, Table5[[#This Row],[license_no]])</f>
        <v>1</v>
      </c>
      <c r="V25">
        <f>COUNTIFS(Visits!J:J, "&lt;&gt;", Visits!A:A, Table5[[#This Row],[license_no]])</f>
        <v>0</v>
      </c>
      <c r="W25">
        <f>SUM(Table5[[#This Row],[Total Visits - In Person]:[Total Visits - Virtual]])</f>
        <v>1</v>
      </c>
    </row>
    <row r="26" spans="1:23" x14ac:dyDescent="0.3">
      <c r="A26" s="10">
        <v>45292</v>
      </c>
      <c r="B26">
        <v>301066</v>
      </c>
      <c r="C26" t="s">
        <v>99</v>
      </c>
      <c r="D26" t="s">
        <v>14</v>
      </c>
      <c r="E26" t="s">
        <v>15</v>
      </c>
      <c r="F26" t="s">
        <v>100</v>
      </c>
      <c r="G26" t="s">
        <v>101</v>
      </c>
      <c r="H26" t="s">
        <v>102</v>
      </c>
      <c r="I26" t="s">
        <v>19</v>
      </c>
      <c r="J26" s="1">
        <v>99909.1</v>
      </c>
      <c r="K26" s="1">
        <v>128679.98</v>
      </c>
      <c r="L26">
        <v>17</v>
      </c>
      <c r="M26">
        <v>20</v>
      </c>
      <c r="N26">
        <v>50</v>
      </c>
      <c r="O26">
        <v>66</v>
      </c>
      <c r="P26">
        <v>148</v>
      </c>
      <c r="Q26">
        <f>SUMIFS(Snapshot2!H:H, Snapshot2!A:A, Table5[[#This Row],[Date]], Snapshot2!B:B, Table5[[#This Row],[license_no]])</f>
        <v>1</v>
      </c>
      <c r="R26" s="26">
        <f>SUMIF(Grant437!I:I, Table5[[#This Row],[license_no]], Grant437!N:N)</f>
        <v>0</v>
      </c>
      <c r="S26" s="26">
        <f>SUM(Table5[[#This Row],[Quality Dollars Received]], Table5[[#This Row],[fund paid in month (cash)]])</f>
        <v>128679.98</v>
      </c>
      <c r="T26">
        <f>COUNTIFS(Visits!H:H, "&lt;&gt;", Visits!A:A, Table5[[#This Row],[license_no]])</f>
        <v>0</v>
      </c>
      <c r="U26">
        <f>COUNTIFS(Visits!I:I, "&lt;&gt;", Visits!A:A, Table5[[#This Row],[license_no]])</f>
        <v>0</v>
      </c>
      <c r="V26">
        <f>COUNTIFS(Visits!J:J, "&lt;&gt;", Visits!A:A, Table5[[#This Row],[license_no]])</f>
        <v>0</v>
      </c>
      <c r="W26">
        <f>SUM(Table5[[#This Row],[Total Visits - In Person]:[Total Visits - Virtual]])</f>
        <v>0</v>
      </c>
    </row>
    <row r="27" spans="1:23" x14ac:dyDescent="0.3">
      <c r="A27" s="10">
        <v>45292</v>
      </c>
      <c r="B27">
        <v>302172</v>
      </c>
      <c r="C27" t="s">
        <v>103</v>
      </c>
      <c r="D27" t="s">
        <v>14</v>
      </c>
      <c r="E27" t="s">
        <v>15</v>
      </c>
      <c r="F27" t="s">
        <v>104</v>
      </c>
      <c r="G27" t="s">
        <v>17</v>
      </c>
      <c r="H27" t="s">
        <v>42</v>
      </c>
      <c r="I27" t="s">
        <v>19</v>
      </c>
      <c r="J27" s="1">
        <v>53114.14</v>
      </c>
      <c r="K27" s="1">
        <v>68501.67</v>
      </c>
      <c r="L27">
        <v>4</v>
      </c>
      <c r="M27">
        <v>9</v>
      </c>
      <c r="N27">
        <v>29</v>
      </c>
      <c r="O27">
        <v>32</v>
      </c>
      <c r="P27">
        <v>73</v>
      </c>
      <c r="Q27">
        <f>SUMIFS(Snapshot2!H:H, Snapshot2!A:A, Table5[[#This Row],[Date]], Snapshot2!B:B, Table5[[#This Row],[license_no]])</f>
        <v>1</v>
      </c>
      <c r="R27" s="26">
        <f>SUMIF(Grant437!I:I, Table5[[#This Row],[license_no]], Grant437!N:N)</f>
        <v>0</v>
      </c>
      <c r="S27" s="26">
        <f>SUM(Table5[[#This Row],[Quality Dollars Received]], Table5[[#This Row],[fund paid in month (cash)]])</f>
        <v>68501.67</v>
      </c>
      <c r="T27">
        <f>COUNTIFS(Visits!H:H, "&lt;&gt;", Visits!A:A, Table5[[#This Row],[license_no]])</f>
        <v>0</v>
      </c>
      <c r="U27">
        <f>COUNTIFS(Visits!I:I, "&lt;&gt;", Visits!A:A, Table5[[#This Row],[license_no]])</f>
        <v>1</v>
      </c>
      <c r="V27">
        <f>COUNTIFS(Visits!J:J, "&lt;&gt;", Visits!A:A, Table5[[#This Row],[license_no]])</f>
        <v>0</v>
      </c>
      <c r="W27">
        <f>SUM(Table5[[#This Row],[Total Visits - In Person]:[Total Visits - Virtual]])</f>
        <v>1</v>
      </c>
    </row>
    <row r="28" spans="1:23" x14ac:dyDescent="0.3">
      <c r="A28" s="10">
        <v>45292</v>
      </c>
      <c r="B28">
        <v>302737</v>
      </c>
      <c r="C28" t="s">
        <v>105</v>
      </c>
      <c r="D28" t="s">
        <v>106</v>
      </c>
      <c r="E28" t="s">
        <v>15</v>
      </c>
      <c r="F28" t="s">
        <v>107</v>
      </c>
      <c r="G28" t="s">
        <v>17</v>
      </c>
      <c r="H28" t="s">
        <v>96</v>
      </c>
      <c r="I28" t="s">
        <v>19</v>
      </c>
      <c r="J28" s="1">
        <v>11944.03</v>
      </c>
      <c r="K28" s="1">
        <v>15516.58</v>
      </c>
      <c r="L28">
        <v>1</v>
      </c>
      <c r="M28">
        <v>2</v>
      </c>
      <c r="N28">
        <v>4</v>
      </c>
      <c r="O28">
        <v>11</v>
      </c>
      <c r="P28">
        <v>18</v>
      </c>
      <c r="Q28">
        <f>SUMIFS(Snapshot2!H:H, Snapshot2!A:A, Table5[[#This Row],[Date]], Snapshot2!B:B, Table5[[#This Row],[license_no]])</f>
        <v>0</v>
      </c>
      <c r="R28" s="26">
        <f>SUMIF(Grant437!I:I, Table5[[#This Row],[license_no]], Grant437!N:N)</f>
        <v>0</v>
      </c>
      <c r="S28" s="26">
        <f>SUM(Table5[[#This Row],[Quality Dollars Received]], Table5[[#This Row],[fund paid in month (cash)]])</f>
        <v>15516.58</v>
      </c>
      <c r="T28">
        <f>COUNTIFS(Visits!H:H, "&lt;&gt;", Visits!A:A, Table5[[#This Row],[license_no]])</f>
        <v>0</v>
      </c>
      <c r="U28">
        <f>COUNTIFS(Visits!I:I, "&lt;&gt;", Visits!A:A, Table5[[#This Row],[license_no]])</f>
        <v>1</v>
      </c>
      <c r="V28">
        <f>COUNTIFS(Visits!J:J, "&lt;&gt;", Visits!A:A, Table5[[#This Row],[license_no]])</f>
        <v>1</v>
      </c>
      <c r="W28">
        <f>SUM(Table5[[#This Row],[Total Visits - In Person]:[Total Visits - Virtual]])</f>
        <v>2</v>
      </c>
    </row>
    <row r="29" spans="1:23" x14ac:dyDescent="0.3">
      <c r="A29" s="10">
        <v>45292</v>
      </c>
      <c r="B29">
        <v>303843</v>
      </c>
      <c r="C29" t="s">
        <v>108</v>
      </c>
      <c r="D29" t="s">
        <v>14</v>
      </c>
      <c r="E29" t="s">
        <v>27</v>
      </c>
      <c r="F29" t="s">
        <v>109</v>
      </c>
      <c r="G29" t="s">
        <v>110</v>
      </c>
      <c r="H29" t="s">
        <v>111</v>
      </c>
      <c r="I29" t="s">
        <v>19</v>
      </c>
      <c r="J29" s="1">
        <v>1671.37</v>
      </c>
      <c r="K29" s="1">
        <v>2574.4699999999998</v>
      </c>
      <c r="M29">
        <v>1</v>
      </c>
      <c r="N29">
        <v>2</v>
      </c>
      <c r="P29">
        <v>3</v>
      </c>
      <c r="Q29">
        <f>SUMIFS(Snapshot2!H:H, Snapshot2!A:A, Table5[[#This Row],[Date]], Snapshot2!B:B, Table5[[#This Row],[license_no]])</f>
        <v>0</v>
      </c>
      <c r="R29" s="26">
        <f>SUMIF(Grant437!I:I, Table5[[#This Row],[license_no]], Grant437!N:N)</f>
        <v>0</v>
      </c>
      <c r="S29" s="26">
        <f>SUM(Table5[[#This Row],[Quality Dollars Received]], Table5[[#This Row],[fund paid in month (cash)]])</f>
        <v>2574.4699999999998</v>
      </c>
      <c r="T29">
        <f>COUNTIFS(Visits!H:H, "&lt;&gt;", Visits!A:A, Table5[[#This Row],[license_no]])</f>
        <v>0</v>
      </c>
      <c r="U29">
        <f>COUNTIFS(Visits!I:I, "&lt;&gt;", Visits!A:A, Table5[[#This Row],[license_no]])</f>
        <v>0</v>
      </c>
      <c r="V29">
        <f>COUNTIFS(Visits!J:J, "&lt;&gt;", Visits!A:A, Table5[[#This Row],[license_no]])</f>
        <v>0</v>
      </c>
      <c r="W29">
        <f>SUM(Table5[[#This Row],[Total Visits - In Person]:[Total Visits - Virtual]])</f>
        <v>0</v>
      </c>
    </row>
    <row r="30" spans="1:23" x14ac:dyDescent="0.3">
      <c r="A30" s="10">
        <v>45292</v>
      </c>
      <c r="B30">
        <v>305900</v>
      </c>
      <c r="C30" t="s">
        <v>112</v>
      </c>
      <c r="D30" t="s">
        <v>14</v>
      </c>
      <c r="E30" t="s">
        <v>15</v>
      </c>
      <c r="F30" t="s">
        <v>113</v>
      </c>
      <c r="G30" t="s">
        <v>110</v>
      </c>
      <c r="H30" t="s">
        <v>114</v>
      </c>
      <c r="I30" t="s">
        <v>19</v>
      </c>
      <c r="J30" s="1">
        <v>39445.480000000003</v>
      </c>
      <c r="K30" s="1">
        <v>52377.23</v>
      </c>
      <c r="L30">
        <v>5</v>
      </c>
      <c r="M30">
        <v>13</v>
      </c>
      <c r="N30">
        <v>21</v>
      </c>
      <c r="O30">
        <v>14</v>
      </c>
      <c r="P30">
        <v>51</v>
      </c>
      <c r="Q30">
        <f>SUMIFS(Snapshot2!H:H, Snapshot2!A:A, Table5[[#This Row],[Date]], Snapshot2!B:B, Table5[[#This Row],[license_no]])</f>
        <v>2</v>
      </c>
      <c r="R30" s="26">
        <f>SUMIF(Grant437!I:I, Table5[[#This Row],[license_no]], Grant437!N:N)</f>
        <v>0</v>
      </c>
      <c r="S30" s="26">
        <f>SUM(Table5[[#This Row],[Quality Dollars Received]], Table5[[#This Row],[fund paid in month (cash)]])</f>
        <v>52377.23</v>
      </c>
      <c r="T30">
        <f>COUNTIFS(Visits!H:H, "&lt;&gt;", Visits!A:A, Table5[[#This Row],[license_no]])</f>
        <v>0</v>
      </c>
      <c r="U30">
        <f>COUNTIFS(Visits!I:I, "&lt;&gt;", Visits!A:A, Table5[[#This Row],[license_no]])</f>
        <v>0</v>
      </c>
      <c r="V30">
        <f>COUNTIFS(Visits!J:J, "&lt;&gt;", Visits!A:A, Table5[[#This Row],[license_no]])</f>
        <v>0</v>
      </c>
      <c r="W30">
        <f>SUM(Table5[[#This Row],[Total Visits - In Person]:[Total Visits - Virtual]])</f>
        <v>0</v>
      </c>
    </row>
    <row r="31" spans="1:23" x14ac:dyDescent="0.3">
      <c r="A31" s="10">
        <v>45292</v>
      </c>
      <c r="B31">
        <v>305908</v>
      </c>
      <c r="C31" t="s">
        <v>115</v>
      </c>
      <c r="D31" t="s">
        <v>14</v>
      </c>
      <c r="E31" t="s">
        <v>27</v>
      </c>
      <c r="F31" t="s">
        <v>116</v>
      </c>
      <c r="G31" t="s">
        <v>17</v>
      </c>
      <c r="H31" t="s">
        <v>42</v>
      </c>
      <c r="I31" t="s">
        <v>19</v>
      </c>
      <c r="J31" s="1">
        <v>7840.6</v>
      </c>
      <c r="K31" s="1">
        <v>11031.71</v>
      </c>
      <c r="L31">
        <v>3</v>
      </c>
      <c r="M31">
        <v>2</v>
      </c>
      <c r="N31">
        <v>5</v>
      </c>
      <c r="O31">
        <v>17</v>
      </c>
      <c r="P31">
        <v>25</v>
      </c>
      <c r="Q31">
        <f>SUMIFS(Snapshot2!H:H, Snapshot2!A:A, Table5[[#This Row],[Date]], Snapshot2!B:B, Table5[[#This Row],[license_no]])</f>
        <v>0</v>
      </c>
      <c r="R31" s="26">
        <f>SUMIF(Grant437!I:I, Table5[[#This Row],[license_no]], Grant437!N:N)</f>
        <v>0</v>
      </c>
      <c r="S31" s="26">
        <f>SUM(Table5[[#This Row],[Quality Dollars Received]], Table5[[#This Row],[fund paid in month (cash)]])</f>
        <v>11031.71</v>
      </c>
      <c r="T31">
        <f>COUNTIFS(Visits!H:H, "&lt;&gt;", Visits!A:A, Table5[[#This Row],[license_no]])</f>
        <v>0</v>
      </c>
      <c r="U31">
        <f>COUNTIFS(Visits!I:I, "&lt;&gt;", Visits!A:A, Table5[[#This Row],[license_no]])</f>
        <v>1</v>
      </c>
      <c r="V31">
        <f>COUNTIFS(Visits!J:J, "&lt;&gt;", Visits!A:A, Table5[[#This Row],[license_no]])</f>
        <v>0</v>
      </c>
      <c r="W31">
        <f>SUM(Table5[[#This Row],[Total Visits - In Person]:[Total Visits - Virtual]])</f>
        <v>1</v>
      </c>
    </row>
    <row r="32" spans="1:23" x14ac:dyDescent="0.3">
      <c r="A32" s="10">
        <v>45292</v>
      </c>
      <c r="B32">
        <v>306966</v>
      </c>
      <c r="C32" t="s">
        <v>117</v>
      </c>
      <c r="D32" t="s">
        <v>106</v>
      </c>
      <c r="E32" t="s">
        <v>51</v>
      </c>
      <c r="F32" t="s">
        <v>118</v>
      </c>
      <c r="G32" t="s">
        <v>17</v>
      </c>
      <c r="H32" t="s">
        <v>96</v>
      </c>
      <c r="I32" t="s">
        <v>19</v>
      </c>
      <c r="J32" s="1">
        <v>2030.67</v>
      </c>
      <c r="K32" s="1">
        <v>2659.04</v>
      </c>
      <c r="M32">
        <v>1</v>
      </c>
      <c r="N32">
        <v>1</v>
      </c>
      <c r="O32">
        <v>1</v>
      </c>
      <c r="P32">
        <v>3</v>
      </c>
      <c r="Q32">
        <f>SUMIFS(Snapshot2!H:H, Snapshot2!A:A, Table5[[#This Row],[Date]], Snapshot2!B:B, Table5[[#This Row],[license_no]])</f>
        <v>0</v>
      </c>
      <c r="R32" s="26">
        <f>SUMIF(Grant437!I:I, Table5[[#This Row],[license_no]], Grant437!N:N)</f>
        <v>0</v>
      </c>
      <c r="S32" s="26">
        <f>SUM(Table5[[#This Row],[Quality Dollars Received]], Table5[[#This Row],[fund paid in month (cash)]])</f>
        <v>2659.04</v>
      </c>
      <c r="T32">
        <f>COUNTIFS(Visits!H:H, "&lt;&gt;", Visits!A:A, Table5[[#This Row],[license_no]])</f>
        <v>0</v>
      </c>
      <c r="U32">
        <f>COUNTIFS(Visits!I:I, "&lt;&gt;", Visits!A:A, Table5[[#This Row],[license_no]])</f>
        <v>1</v>
      </c>
      <c r="V32">
        <f>COUNTIFS(Visits!J:J, "&lt;&gt;", Visits!A:A, Table5[[#This Row],[license_no]])</f>
        <v>0</v>
      </c>
      <c r="W32">
        <f>SUM(Table5[[#This Row],[Total Visits - In Person]:[Total Visits - Virtual]])</f>
        <v>1</v>
      </c>
    </row>
    <row r="33" spans="1:23" x14ac:dyDescent="0.3">
      <c r="A33" s="10">
        <v>45292</v>
      </c>
      <c r="B33">
        <v>308151</v>
      </c>
      <c r="C33" t="s">
        <v>119</v>
      </c>
      <c r="D33" t="s">
        <v>14</v>
      </c>
      <c r="E33" t="s">
        <v>51</v>
      </c>
      <c r="F33" t="s">
        <v>120</v>
      </c>
      <c r="G33" t="s">
        <v>33</v>
      </c>
      <c r="H33" t="s">
        <v>121</v>
      </c>
      <c r="I33" t="s">
        <v>35</v>
      </c>
      <c r="J33" s="1">
        <v>3445.63</v>
      </c>
      <c r="K33" s="1">
        <v>4424.28</v>
      </c>
      <c r="M33">
        <v>1</v>
      </c>
      <c r="N33">
        <v>2</v>
      </c>
      <c r="O33">
        <v>2</v>
      </c>
      <c r="P33">
        <v>5</v>
      </c>
      <c r="Q33">
        <f>SUMIFS(Snapshot2!H:H, Snapshot2!A:A, Table5[[#This Row],[Date]], Snapshot2!B:B, Table5[[#This Row],[license_no]])</f>
        <v>0</v>
      </c>
      <c r="R33" s="26">
        <f>SUMIF(Grant437!I:I, Table5[[#This Row],[license_no]], Grant437!N:N)</f>
        <v>0</v>
      </c>
      <c r="S33" s="26">
        <f>SUM(Table5[[#This Row],[Quality Dollars Received]], Table5[[#This Row],[fund paid in month (cash)]])</f>
        <v>4424.28</v>
      </c>
      <c r="T33">
        <f>COUNTIFS(Visits!H:H, "&lt;&gt;", Visits!A:A, Table5[[#This Row],[license_no]])</f>
        <v>0</v>
      </c>
      <c r="U33">
        <f>COUNTIFS(Visits!I:I, "&lt;&gt;", Visits!A:A, Table5[[#This Row],[license_no]])</f>
        <v>0</v>
      </c>
      <c r="V33">
        <f>COUNTIFS(Visits!J:J, "&lt;&gt;", Visits!A:A, Table5[[#This Row],[license_no]])</f>
        <v>0</v>
      </c>
      <c r="W33">
        <f>SUM(Table5[[#This Row],[Total Visits - In Person]:[Total Visits - Virtual]])</f>
        <v>0</v>
      </c>
    </row>
    <row r="34" spans="1:23" x14ac:dyDescent="0.3">
      <c r="A34" s="10">
        <v>45292</v>
      </c>
      <c r="B34">
        <v>308153</v>
      </c>
      <c r="C34" t="s">
        <v>122</v>
      </c>
      <c r="D34" t="s">
        <v>14</v>
      </c>
      <c r="E34" t="s">
        <v>27</v>
      </c>
      <c r="F34" t="s">
        <v>123</v>
      </c>
      <c r="G34" t="s">
        <v>17</v>
      </c>
      <c r="H34" t="s">
        <v>96</v>
      </c>
      <c r="I34" t="s">
        <v>19</v>
      </c>
      <c r="J34" s="1">
        <v>43585.440000000002</v>
      </c>
      <c r="K34" s="1">
        <v>58100.33</v>
      </c>
      <c r="L34">
        <v>6</v>
      </c>
      <c r="M34">
        <v>13</v>
      </c>
      <c r="N34">
        <v>23</v>
      </c>
      <c r="O34">
        <v>31</v>
      </c>
      <c r="P34">
        <v>73</v>
      </c>
      <c r="Q34">
        <f>SUMIFS(Snapshot2!H:H, Snapshot2!A:A, Table5[[#This Row],[Date]], Snapshot2!B:B, Table5[[#This Row],[license_no]])</f>
        <v>0</v>
      </c>
      <c r="R34" s="26">
        <f>SUMIF(Grant437!I:I, Table5[[#This Row],[license_no]], Grant437!N:N)</f>
        <v>0</v>
      </c>
      <c r="S34" s="26">
        <f>SUM(Table5[[#This Row],[Quality Dollars Received]], Table5[[#This Row],[fund paid in month (cash)]])</f>
        <v>58100.33</v>
      </c>
      <c r="T34">
        <f>COUNTIFS(Visits!H:H, "&lt;&gt;", Visits!A:A, Table5[[#This Row],[license_no]])</f>
        <v>0</v>
      </c>
      <c r="U34">
        <f>COUNTIFS(Visits!I:I, "&lt;&gt;", Visits!A:A, Table5[[#This Row],[license_no]])</f>
        <v>0</v>
      </c>
      <c r="V34">
        <f>COUNTIFS(Visits!J:J, "&lt;&gt;", Visits!A:A, Table5[[#This Row],[license_no]])</f>
        <v>0</v>
      </c>
      <c r="W34">
        <f>SUM(Table5[[#This Row],[Total Visits - In Person]:[Total Visits - Virtual]])</f>
        <v>0</v>
      </c>
    </row>
    <row r="35" spans="1:23" x14ac:dyDescent="0.3">
      <c r="A35" s="10">
        <v>45292</v>
      </c>
      <c r="B35">
        <v>309045</v>
      </c>
      <c r="C35" t="s">
        <v>124</v>
      </c>
      <c r="D35" t="s">
        <v>14</v>
      </c>
      <c r="E35" t="s">
        <v>27</v>
      </c>
      <c r="F35" t="s">
        <v>125</v>
      </c>
      <c r="G35" t="s">
        <v>80</v>
      </c>
      <c r="H35" t="s">
        <v>81</v>
      </c>
      <c r="I35" t="s">
        <v>19</v>
      </c>
      <c r="J35" s="1">
        <v>4540.7700000000004</v>
      </c>
      <c r="K35" s="1">
        <v>4582.18</v>
      </c>
      <c r="M35">
        <v>1</v>
      </c>
      <c r="N35">
        <v>2</v>
      </c>
      <c r="O35">
        <v>9</v>
      </c>
      <c r="P35">
        <v>12</v>
      </c>
      <c r="Q35">
        <f>SUMIFS(Snapshot2!H:H, Snapshot2!A:A, Table5[[#This Row],[Date]], Snapshot2!B:B, Table5[[#This Row],[license_no]])</f>
        <v>0</v>
      </c>
      <c r="R35" s="26">
        <f>SUMIF(Grant437!I:I, Table5[[#This Row],[license_no]], Grant437!N:N)</f>
        <v>0</v>
      </c>
      <c r="S35" s="26">
        <f>SUM(Table5[[#This Row],[Quality Dollars Received]], Table5[[#This Row],[fund paid in month (cash)]])</f>
        <v>4582.18</v>
      </c>
      <c r="T35">
        <f>COUNTIFS(Visits!H:H, "&lt;&gt;", Visits!A:A, Table5[[#This Row],[license_no]])</f>
        <v>0</v>
      </c>
      <c r="U35">
        <f>COUNTIFS(Visits!I:I, "&lt;&gt;", Visits!A:A, Table5[[#This Row],[license_no]])</f>
        <v>0</v>
      </c>
      <c r="V35">
        <f>COUNTIFS(Visits!J:J, "&lt;&gt;", Visits!A:A, Table5[[#This Row],[license_no]])</f>
        <v>0</v>
      </c>
      <c r="W35">
        <f>SUM(Table5[[#This Row],[Total Visits - In Person]:[Total Visits - Virtual]])</f>
        <v>0</v>
      </c>
    </row>
    <row r="36" spans="1:23" x14ac:dyDescent="0.3">
      <c r="A36" s="10">
        <v>45292</v>
      </c>
      <c r="B36">
        <v>309430</v>
      </c>
      <c r="C36" t="s">
        <v>126</v>
      </c>
      <c r="D36" t="s">
        <v>14</v>
      </c>
      <c r="E36" t="s">
        <v>15</v>
      </c>
      <c r="F36" t="s">
        <v>127</v>
      </c>
      <c r="G36" t="s">
        <v>55</v>
      </c>
      <c r="H36" t="s">
        <v>56</v>
      </c>
      <c r="I36" t="s">
        <v>19</v>
      </c>
      <c r="J36" s="1">
        <v>5450.16</v>
      </c>
      <c r="K36" s="1">
        <v>6988.98</v>
      </c>
      <c r="L36">
        <v>2</v>
      </c>
      <c r="M36">
        <v>4</v>
      </c>
      <c r="N36">
        <v>4</v>
      </c>
      <c r="P36">
        <v>10</v>
      </c>
      <c r="Q36">
        <f>SUMIFS(Snapshot2!H:H, Snapshot2!A:A, Table5[[#This Row],[Date]], Snapshot2!B:B, Table5[[#This Row],[license_no]])</f>
        <v>0</v>
      </c>
      <c r="R36" s="26">
        <f>SUMIF(Grant437!I:I, Table5[[#This Row],[license_no]], Grant437!N:N)</f>
        <v>0</v>
      </c>
      <c r="S36" s="26">
        <f>SUM(Table5[[#This Row],[Quality Dollars Received]], Table5[[#This Row],[fund paid in month (cash)]])</f>
        <v>6988.98</v>
      </c>
      <c r="T36">
        <f>COUNTIFS(Visits!H:H, "&lt;&gt;", Visits!A:A, Table5[[#This Row],[license_no]])</f>
        <v>0</v>
      </c>
      <c r="U36">
        <f>COUNTIFS(Visits!I:I, "&lt;&gt;", Visits!A:A, Table5[[#This Row],[license_no]])</f>
        <v>0</v>
      </c>
      <c r="V36">
        <f>COUNTIFS(Visits!J:J, "&lt;&gt;", Visits!A:A, Table5[[#This Row],[license_no]])</f>
        <v>0</v>
      </c>
      <c r="W36">
        <f>SUM(Table5[[#This Row],[Total Visits - In Person]:[Total Visits - Virtual]])</f>
        <v>0</v>
      </c>
    </row>
    <row r="37" spans="1:23" x14ac:dyDescent="0.3">
      <c r="A37" s="10">
        <v>45292</v>
      </c>
      <c r="B37">
        <v>309582</v>
      </c>
      <c r="C37" t="s">
        <v>128</v>
      </c>
      <c r="D37" t="s">
        <v>14</v>
      </c>
      <c r="E37" t="s">
        <v>15</v>
      </c>
      <c r="F37" t="s">
        <v>129</v>
      </c>
      <c r="G37" t="s">
        <v>70</v>
      </c>
      <c r="H37" t="s">
        <v>130</v>
      </c>
      <c r="I37" t="s">
        <v>19</v>
      </c>
      <c r="J37" s="1">
        <v>50341.18</v>
      </c>
      <c r="K37" s="1">
        <v>66753.95</v>
      </c>
      <c r="L37">
        <v>5</v>
      </c>
      <c r="M37">
        <v>28</v>
      </c>
      <c r="N37">
        <v>24</v>
      </c>
      <c r="P37">
        <v>57</v>
      </c>
      <c r="Q37">
        <f>SUMIFS(Snapshot2!H:H, Snapshot2!A:A, Table5[[#This Row],[Date]], Snapshot2!B:B, Table5[[#This Row],[license_no]])</f>
        <v>0</v>
      </c>
      <c r="R37" s="26">
        <f>SUMIF(Grant437!I:I, Table5[[#This Row],[license_no]], Grant437!N:N)</f>
        <v>0</v>
      </c>
      <c r="S37" s="26">
        <f>SUM(Table5[[#This Row],[Quality Dollars Received]], Table5[[#This Row],[fund paid in month (cash)]])</f>
        <v>66753.95</v>
      </c>
      <c r="T37">
        <f>COUNTIFS(Visits!H:H, "&lt;&gt;", Visits!A:A, Table5[[#This Row],[license_no]])</f>
        <v>0</v>
      </c>
      <c r="U37">
        <f>COUNTIFS(Visits!I:I, "&lt;&gt;", Visits!A:A, Table5[[#This Row],[license_no]])</f>
        <v>0</v>
      </c>
      <c r="V37">
        <f>COUNTIFS(Visits!J:J, "&lt;&gt;", Visits!A:A, Table5[[#This Row],[license_no]])</f>
        <v>0</v>
      </c>
      <c r="W37">
        <f>SUM(Table5[[#This Row],[Total Visits - In Person]:[Total Visits - Virtual]])</f>
        <v>0</v>
      </c>
    </row>
    <row r="38" spans="1:23" x14ac:dyDescent="0.3">
      <c r="A38" s="10">
        <v>45292</v>
      </c>
      <c r="B38">
        <v>309680</v>
      </c>
      <c r="C38" t="s">
        <v>131</v>
      </c>
      <c r="D38" t="s">
        <v>14</v>
      </c>
      <c r="E38" t="s">
        <v>27</v>
      </c>
      <c r="F38" t="s">
        <v>132</v>
      </c>
      <c r="G38" t="s">
        <v>33</v>
      </c>
      <c r="H38" t="s">
        <v>133</v>
      </c>
      <c r="I38" t="s">
        <v>35</v>
      </c>
      <c r="J38" s="1">
        <v>12744.04</v>
      </c>
      <c r="K38" s="1">
        <v>14780.02</v>
      </c>
      <c r="L38">
        <v>4</v>
      </c>
      <c r="M38">
        <v>4</v>
      </c>
      <c r="N38">
        <v>6</v>
      </c>
      <c r="O38">
        <v>4</v>
      </c>
      <c r="P38">
        <v>18</v>
      </c>
      <c r="Q38">
        <f>SUMIFS(Snapshot2!H:H, Snapshot2!A:A, Table5[[#This Row],[Date]], Snapshot2!B:B, Table5[[#This Row],[license_no]])</f>
        <v>3</v>
      </c>
      <c r="R38" s="26">
        <f>SUMIF(Grant437!I:I, Table5[[#This Row],[license_no]], Grant437!N:N)</f>
        <v>0</v>
      </c>
      <c r="S38" s="26">
        <f>SUM(Table5[[#This Row],[Quality Dollars Received]], Table5[[#This Row],[fund paid in month (cash)]])</f>
        <v>14780.02</v>
      </c>
      <c r="T38">
        <f>COUNTIFS(Visits!H:H, "&lt;&gt;", Visits!A:A, Table5[[#This Row],[license_no]])</f>
        <v>0</v>
      </c>
      <c r="U38">
        <f>COUNTIFS(Visits!I:I, "&lt;&gt;", Visits!A:A, Table5[[#This Row],[license_no]])</f>
        <v>0</v>
      </c>
      <c r="V38">
        <f>COUNTIFS(Visits!J:J, "&lt;&gt;", Visits!A:A, Table5[[#This Row],[license_no]])</f>
        <v>0</v>
      </c>
      <c r="W38">
        <f>SUM(Table5[[#This Row],[Total Visits - In Person]:[Total Visits - Virtual]])</f>
        <v>0</v>
      </c>
    </row>
    <row r="39" spans="1:23" x14ac:dyDescent="0.3">
      <c r="A39" s="10">
        <v>45292</v>
      </c>
      <c r="B39">
        <v>310158</v>
      </c>
      <c r="C39" t="s">
        <v>134</v>
      </c>
      <c r="D39" t="s">
        <v>14</v>
      </c>
      <c r="E39" t="s">
        <v>15</v>
      </c>
      <c r="F39" t="s">
        <v>135</v>
      </c>
      <c r="G39" t="s">
        <v>136</v>
      </c>
      <c r="H39" t="s">
        <v>137</v>
      </c>
      <c r="I39" t="s">
        <v>19</v>
      </c>
      <c r="J39" s="1">
        <v>90336.14</v>
      </c>
      <c r="K39" s="1">
        <v>124483.18</v>
      </c>
      <c r="L39">
        <v>7</v>
      </c>
      <c r="M39">
        <v>28</v>
      </c>
      <c r="N39">
        <v>60</v>
      </c>
      <c r="O39">
        <v>31</v>
      </c>
      <c r="P39">
        <v>122</v>
      </c>
      <c r="Q39">
        <f>SUMIFS(Snapshot2!H:H, Snapshot2!A:A, Table5[[#This Row],[Date]], Snapshot2!B:B, Table5[[#This Row],[license_no]])</f>
        <v>2</v>
      </c>
      <c r="R39" s="26">
        <f>SUMIF(Grant437!I:I, Table5[[#This Row],[license_no]], Grant437!N:N)</f>
        <v>0</v>
      </c>
      <c r="S39" s="26">
        <f>SUM(Table5[[#This Row],[Quality Dollars Received]], Table5[[#This Row],[fund paid in month (cash)]])</f>
        <v>124483.18</v>
      </c>
      <c r="T39">
        <f>COUNTIFS(Visits!H:H, "&lt;&gt;", Visits!A:A, Table5[[#This Row],[license_no]])</f>
        <v>0</v>
      </c>
      <c r="U39">
        <f>COUNTIFS(Visits!I:I, "&lt;&gt;", Visits!A:A, Table5[[#This Row],[license_no]])</f>
        <v>0</v>
      </c>
      <c r="V39">
        <f>COUNTIFS(Visits!J:J, "&lt;&gt;", Visits!A:A, Table5[[#This Row],[license_no]])</f>
        <v>0</v>
      </c>
      <c r="W39">
        <f>SUM(Table5[[#This Row],[Total Visits - In Person]:[Total Visits - Virtual]])</f>
        <v>0</v>
      </c>
    </row>
    <row r="40" spans="1:23" x14ac:dyDescent="0.3">
      <c r="A40" s="10">
        <v>45292</v>
      </c>
      <c r="B40">
        <v>311124</v>
      </c>
      <c r="C40" t="s">
        <v>138</v>
      </c>
      <c r="D40" t="s">
        <v>14</v>
      </c>
      <c r="E40" t="s">
        <v>51</v>
      </c>
      <c r="F40" t="s">
        <v>139</v>
      </c>
      <c r="G40" t="s">
        <v>140</v>
      </c>
      <c r="H40" t="s">
        <v>141</v>
      </c>
      <c r="I40" t="s">
        <v>19</v>
      </c>
      <c r="J40" s="1">
        <v>43414.45</v>
      </c>
      <c r="K40" s="1">
        <v>54542.73</v>
      </c>
      <c r="L40">
        <v>7</v>
      </c>
      <c r="M40">
        <v>17</v>
      </c>
      <c r="N40">
        <v>34</v>
      </c>
      <c r="O40">
        <v>48</v>
      </c>
      <c r="P40">
        <v>101</v>
      </c>
      <c r="Q40">
        <f>SUMIFS(Snapshot2!H:H, Snapshot2!A:A, Table5[[#This Row],[Date]], Snapshot2!B:B, Table5[[#This Row],[license_no]])</f>
        <v>0</v>
      </c>
      <c r="R40" s="26">
        <f>SUMIF(Grant437!I:I, Table5[[#This Row],[license_no]], Grant437!N:N)</f>
        <v>0</v>
      </c>
      <c r="S40" s="26">
        <f>SUM(Table5[[#This Row],[Quality Dollars Received]], Table5[[#This Row],[fund paid in month (cash)]])</f>
        <v>54542.73</v>
      </c>
      <c r="T40">
        <f>COUNTIFS(Visits!H:H, "&lt;&gt;", Visits!A:A, Table5[[#This Row],[license_no]])</f>
        <v>0</v>
      </c>
      <c r="U40">
        <f>COUNTIFS(Visits!I:I, "&lt;&gt;", Visits!A:A, Table5[[#This Row],[license_no]])</f>
        <v>1</v>
      </c>
      <c r="V40">
        <f>COUNTIFS(Visits!J:J, "&lt;&gt;", Visits!A:A, Table5[[#This Row],[license_no]])</f>
        <v>0</v>
      </c>
      <c r="W40">
        <f>SUM(Table5[[#This Row],[Total Visits - In Person]:[Total Visits - Virtual]])</f>
        <v>1</v>
      </c>
    </row>
    <row r="41" spans="1:23" x14ac:dyDescent="0.3">
      <c r="A41" s="10">
        <v>45292</v>
      </c>
      <c r="B41">
        <v>311763</v>
      </c>
      <c r="C41" t="s">
        <v>142</v>
      </c>
      <c r="D41" t="s">
        <v>14</v>
      </c>
      <c r="E41" t="s">
        <v>27</v>
      </c>
      <c r="F41" t="s">
        <v>143</v>
      </c>
      <c r="G41" t="s">
        <v>101</v>
      </c>
      <c r="H41" t="s">
        <v>144</v>
      </c>
      <c r="I41" t="s">
        <v>19</v>
      </c>
      <c r="J41" s="1">
        <v>846.22</v>
      </c>
      <c r="K41" s="1">
        <v>1137.81</v>
      </c>
      <c r="N41">
        <v>2</v>
      </c>
      <c r="O41">
        <v>1</v>
      </c>
      <c r="P41">
        <v>2</v>
      </c>
      <c r="Q41">
        <f>SUMIFS(Snapshot2!H:H, Snapshot2!A:A, Table5[[#This Row],[Date]], Snapshot2!B:B, Table5[[#This Row],[license_no]])</f>
        <v>0</v>
      </c>
      <c r="R41" s="26">
        <f>SUMIF(Grant437!I:I, Table5[[#This Row],[license_no]], Grant437!N:N)</f>
        <v>0</v>
      </c>
      <c r="S41" s="26">
        <f>SUM(Table5[[#This Row],[Quality Dollars Received]], Table5[[#This Row],[fund paid in month (cash)]])</f>
        <v>1137.81</v>
      </c>
      <c r="T41">
        <f>COUNTIFS(Visits!H:H, "&lt;&gt;", Visits!A:A, Table5[[#This Row],[license_no]])</f>
        <v>1</v>
      </c>
      <c r="U41">
        <f>COUNTIFS(Visits!I:I, "&lt;&gt;", Visits!A:A, Table5[[#This Row],[license_no]])</f>
        <v>0</v>
      </c>
      <c r="V41">
        <f>COUNTIFS(Visits!J:J, "&lt;&gt;", Visits!A:A, Table5[[#This Row],[license_no]])</f>
        <v>0</v>
      </c>
      <c r="W41">
        <f>SUM(Table5[[#This Row],[Total Visits - In Person]:[Total Visits - Virtual]])</f>
        <v>1</v>
      </c>
    </row>
    <row r="42" spans="1:23" x14ac:dyDescent="0.3">
      <c r="A42" s="10">
        <v>45292</v>
      </c>
      <c r="B42">
        <v>312043</v>
      </c>
      <c r="C42" t="s">
        <v>145</v>
      </c>
      <c r="D42" t="s">
        <v>106</v>
      </c>
      <c r="E42" t="s">
        <v>27</v>
      </c>
      <c r="F42" t="s">
        <v>146</v>
      </c>
      <c r="G42" t="s">
        <v>55</v>
      </c>
      <c r="H42" t="s">
        <v>56</v>
      </c>
      <c r="I42" t="s">
        <v>19</v>
      </c>
      <c r="J42" s="1">
        <v>3693.65</v>
      </c>
      <c r="K42" s="1">
        <v>4790.72</v>
      </c>
      <c r="M42">
        <v>1</v>
      </c>
      <c r="N42">
        <v>3</v>
      </c>
      <c r="O42">
        <v>3</v>
      </c>
      <c r="P42">
        <v>7</v>
      </c>
      <c r="Q42">
        <f>SUMIFS(Snapshot2!H:H, Snapshot2!A:A, Table5[[#This Row],[Date]], Snapshot2!B:B, Table5[[#This Row],[license_no]])</f>
        <v>0</v>
      </c>
      <c r="R42" s="26">
        <f>SUMIF(Grant437!I:I, Table5[[#This Row],[license_no]], Grant437!N:N)</f>
        <v>0</v>
      </c>
      <c r="S42" s="26">
        <f>SUM(Table5[[#This Row],[Quality Dollars Received]], Table5[[#This Row],[fund paid in month (cash)]])</f>
        <v>4790.72</v>
      </c>
      <c r="T42">
        <f>COUNTIFS(Visits!H:H, "&lt;&gt;", Visits!A:A, Table5[[#This Row],[license_no]])</f>
        <v>0</v>
      </c>
      <c r="U42">
        <f>COUNTIFS(Visits!I:I, "&lt;&gt;", Visits!A:A, Table5[[#This Row],[license_no]])</f>
        <v>0</v>
      </c>
      <c r="V42">
        <f>COUNTIFS(Visits!J:J, "&lt;&gt;", Visits!A:A, Table5[[#This Row],[license_no]])</f>
        <v>1</v>
      </c>
      <c r="W42">
        <f>SUM(Table5[[#This Row],[Total Visits - In Person]:[Total Visits - Virtual]])</f>
        <v>1</v>
      </c>
    </row>
    <row r="43" spans="1:23" x14ac:dyDescent="0.3">
      <c r="A43" s="10">
        <v>45292</v>
      </c>
      <c r="B43">
        <v>401371</v>
      </c>
      <c r="C43" t="s">
        <v>147</v>
      </c>
      <c r="D43" t="s">
        <v>14</v>
      </c>
      <c r="E43" t="s">
        <v>27</v>
      </c>
      <c r="F43" t="s">
        <v>148</v>
      </c>
      <c r="G43" t="s">
        <v>17</v>
      </c>
      <c r="H43" t="s">
        <v>149</v>
      </c>
      <c r="I43" t="s">
        <v>19</v>
      </c>
      <c r="J43" s="1">
        <v>18753.400000000001</v>
      </c>
      <c r="K43" s="1">
        <v>24287.66</v>
      </c>
      <c r="L43">
        <v>2</v>
      </c>
      <c r="M43">
        <v>10</v>
      </c>
      <c r="N43">
        <v>13</v>
      </c>
      <c r="P43">
        <v>22</v>
      </c>
      <c r="Q43">
        <f>SUMIFS(Snapshot2!H:H, Snapshot2!A:A, Table5[[#This Row],[Date]], Snapshot2!B:B, Table5[[#This Row],[license_no]])</f>
        <v>0</v>
      </c>
      <c r="R43" s="26">
        <f>SUMIF(Grant437!I:I, Table5[[#This Row],[license_no]], Grant437!N:N)</f>
        <v>0</v>
      </c>
      <c r="S43" s="26">
        <f>SUM(Table5[[#This Row],[Quality Dollars Received]], Table5[[#This Row],[fund paid in month (cash)]])</f>
        <v>24287.66</v>
      </c>
      <c r="T43">
        <f>COUNTIFS(Visits!H:H, "&lt;&gt;", Visits!A:A, Table5[[#This Row],[license_no]])</f>
        <v>0</v>
      </c>
      <c r="U43">
        <f>COUNTIFS(Visits!I:I, "&lt;&gt;", Visits!A:A, Table5[[#This Row],[license_no]])</f>
        <v>1</v>
      </c>
      <c r="V43">
        <f>COUNTIFS(Visits!J:J, "&lt;&gt;", Visits!A:A, Table5[[#This Row],[license_no]])</f>
        <v>0</v>
      </c>
      <c r="W43">
        <f>SUM(Table5[[#This Row],[Total Visits - In Person]:[Total Visits - Virtual]])</f>
        <v>1</v>
      </c>
    </row>
    <row r="44" spans="1:23" x14ac:dyDescent="0.3">
      <c r="A44" s="10">
        <v>45292</v>
      </c>
      <c r="B44">
        <v>403687</v>
      </c>
      <c r="C44" t="s">
        <v>150</v>
      </c>
      <c r="D44" t="s">
        <v>14</v>
      </c>
      <c r="E44" t="s">
        <v>15</v>
      </c>
      <c r="F44" t="s">
        <v>151</v>
      </c>
      <c r="G44" t="s">
        <v>17</v>
      </c>
      <c r="H44" t="s">
        <v>152</v>
      </c>
      <c r="I44" t="s">
        <v>19</v>
      </c>
      <c r="J44" s="1">
        <v>26698.47</v>
      </c>
      <c r="K44" s="1">
        <v>34902.35</v>
      </c>
      <c r="L44">
        <v>1</v>
      </c>
      <c r="M44">
        <v>10</v>
      </c>
      <c r="N44">
        <v>16</v>
      </c>
      <c r="O44">
        <v>10</v>
      </c>
      <c r="P44">
        <v>36</v>
      </c>
      <c r="Q44">
        <f>SUMIFS(Snapshot2!H:H, Snapshot2!A:A, Table5[[#This Row],[Date]], Snapshot2!B:B, Table5[[#This Row],[license_no]])</f>
        <v>3</v>
      </c>
      <c r="R44" s="26">
        <f>SUMIF(Grant437!I:I, Table5[[#This Row],[license_no]], Grant437!N:N)</f>
        <v>0</v>
      </c>
      <c r="S44" s="26">
        <f>SUM(Table5[[#This Row],[Quality Dollars Received]], Table5[[#This Row],[fund paid in month (cash)]])</f>
        <v>34902.35</v>
      </c>
      <c r="T44">
        <f>COUNTIFS(Visits!H:H, "&lt;&gt;", Visits!A:A, Table5[[#This Row],[license_no]])</f>
        <v>0</v>
      </c>
      <c r="U44">
        <f>COUNTIFS(Visits!I:I, "&lt;&gt;", Visits!A:A, Table5[[#This Row],[license_no]])</f>
        <v>1</v>
      </c>
      <c r="V44">
        <f>COUNTIFS(Visits!J:J, "&lt;&gt;", Visits!A:A, Table5[[#This Row],[license_no]])</f>
        <v>0</v>
      </c>
      <c r="W44">
        <f>SUM(Table5[[#This Row],[Total Visits - In Person]:[Total Visits - Virtual]])</f>
        <v>1</v>
      </c>
    </row>
    <row r="45" spans="1:23" x14ac:dyDescent="0.3">
      <c r="A45" s="10">
        <v>45292</v>
      </c>
      <c r="B45">
        <v>408236</v>
      </c>
      <c r="C45" t="s">
        <v>153</v>
      </c>
      <c r="D45" t="s">
        <v>14</v>
      </c>
      <c r="E45" t="s">
        <v>15</v>
      </c>
      <c r="F45" t="s">
        <v>154</v>
      </c>
      <c r="G45" t="s">
        <v>17</v>
      </c>
      <c r="H45" t="s">
        <v>152</v>
      </c>
      <c r="I45" t="s">
        <v>19</v>
      </c>
      <c r="J45" s="1">
        <v>11433.37</v>
      </c>
      <c r="K45" s="1">
        <v>14765.82</v>
      </c>
      <c r="M45">
        <v>2</v>
      </c>
      <c r="N45">
        <v>5</v>
      </c>
      <c r="O45">
        <v>9</v>
      </c>
      <c r="P45">
        <v>16</v>
      </c>
      <c r="Q45">
        <f>SUMIFS(Snapshot2!H:H, Snapshot2!A:A, Table5[[#This Row],[Date]], Snapshot2!B:B, Table5[[#This Row],[license_no]])</f>
        <v>0</v>
      </c>
      <c r="R45" s="26">
        <f>SUMIF(Grant437!I:I, Table5[[#This Row],[license_no]], Grant437!N:N)</f>
        <v>0</v>
      </c>
      <c r="S45" s="26">
        <f>SUM(Table5[[#This Row],[Quality Dollars Received]], Table5[[#This Row],[fund paid in month (cash)]])</f>
        <v>14765.82</v>
      </c>
      <c r="T45">
        <f>COUNTIFS(Visits!H:H, "&lt;&gt;", Visits!A:A, Table5[[#This Row],[license_no]])</f>
        <v>0</v>
      </c>
      <c r="U45">
        <f>COUNTIFS(Visits!I:I, "&lt;&gt;", Visits!A:A, Table5[[#This Row],[license_no]])</f>
        <v>0</v>
      </c>
      <c r="V45">
        <f>COUNTIFS(Visits!J:J, "&lt;&gt;", Visits!A:A, Table5[[#This Row],[license_no]])</f>
        <v>0</v>
      </c>
      <c r="W45">
        <f>SUM(Table5[[#This Row],[Total Visits - In Person]:[Total Visits - Virtual]])</f>
        <v>0</v>
      </c>
    </row>
    <row r="46" spans="1:23" x14ac:dyDescent="0.3">
      <c r="A46" s="10">
        <v>45292</v>
      </c>
      <c r="B46">
        <v>410075</v>
      </c>
      <c r="C46" t="s">
        <v>155</v>
      </c>
      <c r="D46" t="s">
        <v>14</v>
      </c>
      <c r="E46" t="s">
        <v>27</v>
      </c>
      <c r="F46" t="s">
        <v>156</v>
      </c>
      <c r="G46" t="s">
        <v>157</v>
      </c>
      <c r="H46" t="s">
        <v>158</v>
      </c>
      <c r="I46" t="s">
        <v>19</v>
      </c>
      <c r="J46" s="1">
        <v>421.59</v>
      </c>
      <c r="K46" s="1">
        <v>494.91</v>
      </c>
      <c r="O46">
        <v>1</v>
      </c>
      <c r="P46">
        <v>1</v>
      </c>
      <c r="Q46">
        <f>SUMIFS(Snapshot2!H:H, Snapshot2!A:A, Table5[[#This Row],[Date]], Snapshot2!B:B, Table5[[#This Row],[license_no]])</f>
        <v>0</v>
      </c>
      <c r="R46" s="26">
        <f>SUMIF(Grant437!I:I, Table5[[#This Row],[license_no]], Grant437!N:N)</f>
        <v>0</v>
      </c>
      <c r="S46" s="26">
        <f>SUM(Table5[[#This Row],[Quality Dollars Received]], Table5[[#This Row],[fund paid in month (cash)]])</f>
        <v>494.91</v>
      </c>
      <c r="T46">
        <f>COUNTIFS(Visits!H:H, "&lt;&gt;", Visits!A:A, Table5[[#This Row],[license_no]])</f>
        <v>0</v>
      </c>
      <c r="U46">
        <f>COUNTIFS(Visits!I:I, "&lt;&gt;", Visits!A:A, Table5[[#This Row],[license_no]])</f>
        <v>0</v>
      </c>
      <c r="V46">
        <f>COUNTIFS(Visits!J:J, "&lt;&gt;", Visits!A:A, Table5[[#This Row],[license_no]])</f>
        <v>0</v>
      </c>
      <c r="W46">
        <f>SUM(Table5[[#This Row],[Total Visits - In Person]:[Total Visits - Virtual]])</f>
        <v>0</v>
      </c>
    </row>
    <row r="47" spans="1:23" x14ac:dyDescent="0.3">
      <c r="A47" s="10">
        <v>45292</v>
      </c>
      <c r="B47">
        <v>419849</v>
      </c>
      <c r="C47" t="s">
        <v>159</v>
      </c>
      <c r="D47" t="s">
        <v>14</v>
      </c>
      <c r="E47" t="s">
        <v>27</v>
      </c>
      <c r="F47" t="s">
        <v>160</v>
      </c>
      <c r="G47" t="s">
        <v>33</v>
      </c>
      <c r="H47" t="s">
        <v>121</v>
      </c>
      <c r="I47" t="s">
        <v>35</v>
      </c>
      <c r="J47" s="1">
        <v>694</v>
      </c>
      <c r="K47" s="1">
        <v>921.99</v>
      </c>
      <c r="L47">
        <v>1</v>
      </c>
      <c r="M47">
        <v>1</v>
      </c>
      <c r="P47">
        <v>1</v>
      </c>
      <c r="Q47">
        <f>SUMIFS(Snapshot2!H:H, Snapshot2!A:A, Table5[[#This Row],[Date]], Snapshot2!B:B, Table5[[#This Row],[license_no]])</f>
        <v>0</v>
      </c>
      <c r="R47" s="26">
        <f>SUMIF(Grant437!I:I, Table5[[#This Row],[license_no]], Grant437!N:N)</f>
        <v>0</v>
      </c>
      <c r="S47" s="26">
        <f>SUM(Table5[[#This Row],[Quality Dollars Received]], Table5[[#This Row],[fund paid in month (cash)]])</f>
        <v>921.99</v>
      </c>
      <c r="T47">
        <f>COUNTIFS(Visits!H:H, "&lt;&gt;", Visits!A:A, Table5[[#This Row],[license_no]])</f>
        <v>0</v>
      </c>
      <c r="U47">
        <f>COUNTIFS(Visits!I:I, "&lt;&gt;", Visits!A:A, Table5[[#This Row],[license_no]])</f>
        <v>0</v>
      </c>
      <c r="V47">
        <f>COUNTIFS(Visits!J:J, "&lt;&gt;", Visits!A:A, Table5[[#This Row],[license_no]])</f>
        <v>0</v>
      </c>
      <c r="W47">
        <f>SUM(Table5[[#This Row],[Total Visits - In Person]:[Total Visits - Virtual]])</f>
        <v>0</v>
      </c>
    </row>
    <row r="48" spans="1:23" x14ac:dyDescent="0.3">
      <c r="A48" s="10">
        <v>45292</v>
      </c>
      <c r="B48">
        <v>420357</v>
      </c>
      <c r="C48" t="s">
        <v>161</v>
      </c>
      <c r="D48" t="s">
        <v>14</v>
      </c>
      <c r="E48" t="s">
        <v>15</v>
      </c>
      <c r="F48" t="s">
        <v>162</v>
      </c>
      <c r="G48" t="s">
        <v>17</v>
      </c>
      <c r="H48" t="s">
        <v>163</v>
      </c>
      <c r="I48" t="s">
        <v>35</v>
      </c>
      <c r="J48" s="1">
        <v>19709.759999999998</v>
      </c>
      <c r="K48" s="1">
        <v>25562.25</v>
      </c>
      <c r="L48">
        <v>1</v>
      </c>
      <c r="M48">
        <v>6</v>
      </c>
      <c r="N48">
        <v>10</v>
      </c>
      <c r="O48">
        <v>5</v>
      </c>
      <c r="P48">
        <v>22</v>
      </c>
      <c r="Q48">
        <f>SUMIFS(Snapshot2!H:H, Snapshot2!A:A, Table5[[#This Row],[Date]], Snapshot2!B:B, Table5[[#This Row],[license_no]])</f>
        <v>0</v>
      </c>
      <c r="R48" s="26">
        <f>SUMIF(Grant437!I:I, Table5[[#This Row],[license_no]], Grant437!N:N)</f>
        <v>0</v>
      </c>
      <c r="S48" s="26">
        <f>SUM(Table5[[#This Row],[Quality Dollars Received]], Table5[[#This Row],[fund paid in month (cash)]])</f>
        <v>25562.25</v>
      </c>
      <c r="T48">
        <f>COUNTIFS(Visits!H:H, "&lt;&gt;", Visits!A:A, Table5[[#This Row],[license_no]])</f>
        <v>0</v>
      </c>
      <c r="U48">
        <f>COUNTIFS(Visits!I:I, "&lt;&gt;", Visits!A:A, Table5[[#This Row],[license_no]])</f>
        <v>0</v>
      </c>
      <c r="V48">
        <f>COUNTIFS(Visits!J:J, "&lt;&gt;", Visits!A:A, Table5[[#This Row],[license_no]])</f>
        <v>0</v>
      </c>
      <c r="W48">
        <f>SUM(Table5[[#This Row],[Total Visits - In Person]:[Total Visits - Virtual]])</f>
        <v>0</v>
      </c>
    </row>
    <row r="49" spans="1:23" x14ac:dyDescent="0.3">
      <c r="A49" s="10">
        <v>45292</v>
      </c>
      <c r="B49">
        <v>500833</v>
      </c>
      <c r="C49" t="s">
        <v>164</v>
      </c>
      <c r="D49" t="s">
        <v>14</v>
      </c>
      <c r="E49" t="s">
        <v>15</v>
      </c>
      <c r="F49" t="s">
        <v>165</v>
      </c>
      <c r="G49" t="s">
        <v>74</v>
      </c>
      <c r="H49" t="s">
        <v>166</v>
      </c>
      <c r="I49" t="s">
        <v>49</v>
      </c>
      <c r="J49" s="1">
        <v>4372.51</v>
      </c>
      <c r="K49" s="1">
        <v>5335.36</v>
      </c>
      <c r="M49">
        <v>1</v>
      </c>
      <c r="N49">
        <v>2</v>
      </c>
      <c r="O49">
        <v>3</v>
      </c>
      <c r="P49">
        <v>6</v>
      </c>
      <c r="Q49">
        <f>SUMIFS(Snapshot2!H:H, Snapshot2!A:A, Table5[[#This Row],[Date]], Snapshot2!B:B, Table5[[#This Row],[license_no]])</f>
        <v>0</v>
      </c>
      <c r="R49" s="26">
        <f>SUMIF(Grant437!I:I, Table5[[#This Row],[license_no]], Grant437!N:N)</f>
        <v>0</v>
      </c>
      <c r="S49" s="26">
        <f>SUM(Table5[[#This Row],[Quality Dollars Received]], Table5[[#This Row],[fund paid in month (cash)]])</f>
        <v>5335.36</v>
      </c>
      <c r="T49">
        <f>COUNTIFS(Visits!H:H, "&lt;&gt;", Visits!A:A, Table5[[#This Row],[license_no]])</f>
        <v>0</v>
      </c>
      <c r="U49">
        <f>COUNTIFS(Visits!I:I, "&lt;&gt;", Visits!A:A, Table5[[#This Row],[license_no]])</f>
        <v>0</v>
      </c>
      <c r="V49">
        <f>COUNTIFS(Visits!J:J, "&lt;&gt;", Visits!A:A, Table5[[#This Row],[license_no]])</f>
        <v>0</v>
      </c>
      <c r="W49">
        <f>SUM(Table5[[#This Row],[Total Visits - In Person]:[Total Visits - Virtual]])</f>
        <v>0</v>
      </c>
    </row>
    <row r="50" spans="1:23" x14ac:dyDescent="0.3">
      <c r="A50" s="10">
        <v>45292</v>
      </c>
      <c r="B50">
        <v>501137</v>
      </c>
      <c r="C50" t="s">
        <v>167</v>
      </c>
      <c r="D50" t="s">
        <v>14</v>
      </c>
      <c r="E50" t="s">
        <v>15</v>
      </c>
      <c r="F50" t="s">
        <v>168</v>
      </c>
      <c r="G50" t="s">
        <v>17</v>
      </c>
      <c r="H50" t="s">
        <v>169</v>
      </c>
      <c r="I50" t="s">
        <v>19</v>
      </c>
      <c r="J50" s="1">
        <v>66758.080000000002</v>
      </c>
      <c r="K50" s="1">
        <v>85293.57</v>
      </c>
      <c r="L50">
        <v>8</v>
      </c>
      <c r="M50">
        <v>12</v>
      </c>
      <c r="N50">
        <v>35</v>
      </c>
      <c r="O50">
        <v>34</v>
      </c>
      <c r="P50">
        <v>86</v>
      </c>
      <c r="Q50">
        <f>SUMIFS(Snapshot2!H:H, Snapshot2!A:A, Table5[[#This Row],[Date]], Snapshot2!B:B, Table5[[#This Row],[license_no]])</f>
        <v>0</v>
      </c>
      <c r="R50" s="26">
        <f>SUMIF(Grant437!I:I, Table5[[#This Row],[license_no]], Grant437!N:N)</f>
        <v>295</v>
      </c>
      <c r="S50" s="26">
        <f>SUM(Table5[[#This Row],[Quality Dollars Received]], Table5[[#This Row],[fund paid in month (cash)]])</f>
        <v>85588.57</v>
      </c>
      <c r="T50">
        <f>COUNTIFS(Visits!H:H, "&lt;&gt;", Visits!A:A, Table5[[#This Row],[license_no]])</f>
        <v>0</v>
      </c>
      <c r="U50">
        <f>COUNTIFS(Visits!I:I, "&lt;&gt;", Visits!A:A, Table5[[#This Row],[license_no]])</f>
        <v>0</v>
      </c>
      <c r="V50">
        <f>COUNTIFS(Visits!J:J, "&lt;&gt;", Visits!A:A, Table5[[#This Row],[license_no]])</f>
        <v>1</v>
      </c>
      <c r="W50">
        <f>SUM(Table5[[#This Row],[Total Visits - In Person]:[Total Visits - Virtual]])</f>
        <v>1</v>
      </c>
    </row>
    <row r="51" spans="1:23" x14ac:dyDescent="0.3">
      <c r="A51" s="10">
        <v>45292</v>
      </c>
      <c r="B51">
        <v>501850</v>
      </c>
      <c r="C51" t="s">
        <v>170</v>
      </c>
      <c r="D51" t="s">
        <v>14</v>
      </c>
      <c r="E51" t="s">
        <v>27</v>
      </c>
      <c r="F51" t="s">
        <v>171</v>
      </c>
      <c r="G51" t="s">
        <v>172</v>
      </c>
      <c r="H51" t="s">
        <v>173</v>
      </c>
      <c r="I51" t="s">
        <v>19</v>
      </c>
      <c r="J51" s="1">
        <v>4101.6499999999996</v>
      </c>
      <c r="K51" s="1">
        <v>5388.46</v>
      </c>
      <c r="M51">
        <v>3</v>
      </c>
      <c r="N51">
        <v>7</v>
      </c>
      <c r="P51">
        <v>9</v>
      </c>
      <c r="Q51">
        <f>SUMIFS(Snapshot2!H:H, Snapshot2!A:A, Table5[[#This Row],[Date]], Snapshot2!B:B, Table5[[#This Row],[license_no]])</f>
        <v>0</v>
      </c>
      <c r="R51" s="26">
        <f>SUMIF(Grant437!I:I, Table5[[#This Row],[license_no]], Grant437!N:N)</f>
        <v>0</v>
      </c>
      <c r="S51" s="26">
        <f>SUM(Table5[[#This Row],[Quality Dollars Received]], Table5[[#This Row],[fund paid in month (cash)]])</f>
        <v>5388.46</v>
      </c>
      <c r="T51">
        <f>COUNTIFS(Visits!H:H, "&lt;&gt;", Visits!A:A, Table5[[#This Row],[license_no]])</f>
        <v>0</v>
      </c>
      <c r="U51">
        <f>COUNTIFS(Visits!I:I, "&lt;&gt;", Visits!A:A, Table5[[#This Row],[license_no]])</f>
        <v>0</v>
      </c>
      <c r="V51">
        <f>COUNTIFS(Visits!J:J, "&lt;&gt;", Visits!A:A, Table5[[#This Row],[license_no]])</f>
        <v>0</v>
      </c>
      <c r="W51">
        <f>SUM(Table5[[#This Row],[Total Visits - In Person]:[Total Visits - Virtual]])</f>
        <v>0</v>
      </c>
    </row>
    <row r="52" spans="1:23" x14ac:dyDescent="0.3">
      <c r="A52" s="10">
        <v>45292</v>
      </c>
      <c r="B52">
        <v>501931</v>
      </c>
      <c r="C52" t="s">
        <v>174</v>
      </c>
      <c r="D52" t="s">
        <v>14</v>
      </c>
      <c r="E52" t="s">
        <v>175</v>
      </c>
      <c r="F52" t="s">
        <v>176</v>
      </c>
      <c r="G52" t="s">
        <v>62</v>
      </c>
      <c r="H52" t="s">
        <v>63</v>
      </c>
      <c r="I52" t="s">
        <v>64</v>
      </c>
      <c r="J52" s="1">
        <v>14680.19</v>
      </c>
      <c r="K52" s="1">
        <v>19297.89</v>
      </c>
      <c r="L52">
        <v>1</v>
      </c>
      <c r="M52">
        <v>3</v>
      </c>
      <c r="N52">
        <v>7</v>
      </c>
      <c r="O52">
        <v>8</v>
      </c>
      <c r="P52">
        <v>19</v>
      </c>
      <c r="Q52">
        <f>SUMIFS(Snapshot2!H:H, Snapshot2!A:A, Table5[[#This Row],[Date]], Snapshot2!B:B, Table5[[#This Row],[license_no]])</f>
        <v>0</v>
      </c>
      <c r="R52" s="26">
        <f>SUMIF(Grant437!I:I, Table5[[#This Row],[license_no]], Grant437!N:N)</f>
        <v>0</v>
      </c>
      <c r="S52" s="26">
        <f>SUM(Table5[[#This Row],[Quality Dollars Received]], Table5[[#This Row],[fund paid in month (cash)]])</f>
        <v>19297.89</v>
      </c>
      <c r="T52">
        <f>COUNTIFS(Visits!H:H, "&lt;&gt;", Visits!A:A, Table5[[#This Row],[license_no]])</f>
        <v>0</v>
      </c>
      <c r="U52">
        <f>COUNTIFS(Visits!I:I, "&lt;&gt;", Visits!A:A, Table5[[#This Row],[license_no]])</f>
        <v>0</v>
      </c>
      <c r="V52">
        <f>COUNTIFS(Visits!J:J, "&lt;&gt;", Visits!A:A, Table5[[#This Row],[license_no]])</f>
        <v>0</v>
      </c>
      <c r="W52">
        <f>SUM(Table5[[#This Row],[Total Visits - In Person]:[Total Visits - Virtual]])</f>
        <v>0</v>
      </c>
    </row>
    <row r="53" spans="1:23" x14ac:dyDescent="0.3">
      <c r="A53" s="10">
        <v>45292</v>
      </c>
      <c r="B53">
        <v>502548</v>
      </c>
      <c r="C53" t="s">
        <v>177</v>
      </c>
      <c r="D53" t="s">
        <v>14</v>
      </c>
      <c r="E53" t="s">
        <v>15</v>
      </c>
      <c r="F53" t="s">
        <v>178</v>
      </c>
      <c r="G53" t="s">
        <v>17</v>
      </c>
      <c r="H53" t="s">
        <v>42</v>
      </c>
      <c r="I53" t="s">
        <v>19</v>
      </c>
      <c r="J53" s="1">
        <v>18616</v>
      </c>
      <c r="K53" s="1">
        <v>19717.32</v>
      </c>
      <c r="L53">
        <v>3</v>
      </c>
      <c r="M53">
        <v>8</v>
      </c>
      <c r="N53">
        <v>10</v>
      </c>
      <c r="P53">
        <v>21</v>
      </c>
      <c r="Q53">
        <f>SUMIFS(Snapshot2!H:H, Snapshot2!A:A, Table5[[#This Row],[Date]], Snapshot2!B:B, Table5[[#This Row],[license_no]])</f>
        <v>1</v>
      </c>
      <c r="R53" s="26">
        <f>SUMIF(Grant437!I:I, Table5[[#This Row],[license_no]], Grant437!N:N)</f>
        <v>0</v>
      </c>
      <c r="S53" s="26">
        <f>SUM(Table5[[#This Row],[Quality Dollars Received]], Table5[[#This Row],[fund paid in month (cash)]])</f>
        <v>19717.32</v>
      </c>
      <c r="T53">
        <f>COUNTIFS(Visits!H:H, "&lt;&gt;", Visits!A:A, Table5[[#This Row],[license_no]])</f>
        <v>0</v>
      </c>
      <c r="U53">
        <f>COUNTIFS(Visits!I:I, "&lt;&gt;", Visits!A:A, Table5[[#This Row],[license_no]])</f>
        <v>1</v>
      </c>
      <c r="V53">
        <f>COUNTIFS(Visits!J:J, "&lt;&gt;", Visits!A:A, Table5[[#This Row],[license_no]])</f>
        <v>0</v>
      </c>
      <c r="W53">
        <f>SUM(Table5[[#This Row],[Total Visits - In Person]:[Total Visits - Virtual]])</f>
        <v>1</v>
      </c>
    </row>
    <row r="54" spans="1:23" x14ac:dyDescent="0.3">
      <c r="A54" s="10">
        <v>45292</v>
      </c>
      <c r="B54">
        <v>505838</v>
      </c>
      <c r="C54" t="s">
        <v>164</v>
      </c>
      <c r="D54" t="s">
        <v>14</v>
      </c>
      <c r="E54" t="s">
        <v>15</v>
      </c>
      <c r="F54" t="s">
        <v>179</v>
      </c>
      <c r="G54" t="s">
        <v>70</v>
      </c>
      <c r="H54" t="s">
        <v>180</v>
      </c>
      <c r="I54" t="s">
        <v>19</v>
      </c>
      <c r="J54" s="1">
        <v>31305.45</v>
      </c>
      <c r="K54" s="1">
        <v>41398.54</v>
      </c>
      <c r="L54">
        <v>8</v>
      </c>
      <c r="M54">
        <v>17</v>
      </c>
      <c r="N54">
        <v>16</v>
      </c>
      <c r="P54">
        <v>37</v>
      </c>
      <c r="Q54">
        <f>SUMIFS(Snapshot2!H:H, Snapshot2!A:A, Table5[[#This Row],[Date]], Snapshot2!B:B, Table5[[#This Row],[license_no]])</f>
        <v>0</v>
      </c>
      <c r="R54" s="26">
        <f>SUMIF(Grant437!I:I, Table5[[#This Row],[license_no]], Grant437!N:N)</f>
        <v>0</v>
      </c>
      <c r="S54" s="26">
        <f>SUM(Table5[[#This Row],[Quality Dollars Received]], Table5[[#This Row],[fund paid in month (cash)]])</f>
        <v>41398.54</v>
      </c>
      <c r="T54">
        <f>COUNTIFS(Visits!H:H, "&lt;&gt;", Visits!A:A, Table5[[#This Row],[license_no]])</f>
        <v>0</v>
      </c>
      <c r="U54">
        <f>COUNTIFS(Visits!I:I, "&lt;&gt;", Visits!A:A, Table5[[#This Row],[license_no]])</f>
        <v>0</v>
      </c>
      <c r="V54">
        <f>COUNTIFS(Visits!J:J, "&lt;&gt;", Visits!A:A, Table5[[#This Row],[license_no]])</f>
        <v>0</v>
      </c>
      <c r="W54">
        <f>SUM(Table5[[#This Row],[Total Visits - In Person]:[Total Visits - Virtual]])</f>
        <v>0</v>
      </c>
    </row>
    <row r="55" spans="1:23" x14ac:dyDescent="0.3">
      <c r="A55" s="10">
        <v>45292</v>
      </c>
      <c r="B55">
        <v>506083</v>
      </c>
      <c r="C55" t="s">
        <v>181</v>
      </c>
      <c r="D55" t="s">
        <v>14</v>
      </c>
      <c r="E55" t="s">
        <v>27</v>
      </c>
      <c r="F55" t="s">
        <v>182</v>
      </c>
      <c r="G55" t="s">
        <v>101</v>
      </c>
      <c r="H55" t="s">
        <v>102</v>
      </c>
      <c r="I55" t="s">
        <v>19</v>
      </c>
      <c r="J55" s="1">
        <v>11834.74</v>
      </c>
      <c r="K55" s="1">
        <v>15685.13</v>
      </c>
      <c r="M55">
        <v>6</v>
      </c>
      <c r="N55">
        <v>10</v>
      </c>
      <c r="O55">
        <v>11</v>
      </c>
      <c r="P55">
        <v>26</v>
      </c>
      <c r="Q55">
        <f>SUMIFS(Snapshot2!H:H, Snapshot2!A:A, Table5[[#This Row],[Date]], Snapshot2!B:B, Table5[[#This Row],[license_no]])</f>
        <v>0</v>
      </c>
      <c r="R55" s="26">
        <f>SUMIF(Grant437!I:I, Table5[[#This Row],[license_no]], Grant437!N:N)</f>
        <v>0</v>
      </c>
      <c r="S55" s="26">
        <f>SUM(Table5[[#This Row],[Quality Dollars Received]], Table5[[#This Row],[fund paid in month (cash)]])</f>
        <v>15685.13</v>
      </c>
      <c r="T55">
        <f>COUNTIFS(Visits!H:H, "&lt;&gt;", Visits!A:A, Table5[[#This Row],[license_no]])</f>
        <v>0</v>
      </c>
      <c r="U55">
        <f>COUNTIFS(Visits!I:I, "&lt;&gt;", Visits!A:A, Table5[[#This Row],[license_no]])</f>
        <v>1</v>
      </c>
      <c r="V55">
        <f>COUNTIFS(Visits!J:J, "&lt;&gt;", Visits!A:A, Table5[[#This Row],[license_no]])</f>
        <v>0</v>
      </c>
      <c r="W55">
        <f>SUM(Table5[[#This Row],[Total Visits - In Person]:[Total Visits - Virtual]])</f>
        <v>1</v>
      </c>
    </row>
    <row r="56" spans="1:23" x14ac:dyDescent="0.3">
      <c r="A56" s="10">
        <v>45292</v>
      </c>
      <c r="B56">
        <v>508480</v>
      </c>
      <c r="C56" t="s">
        <v>183</v>
      </c>
      <c r="D56" t="s">
        <v>14</v>
      </c>
      <c r="E56" t="s">
        <v>15</v>
      </c>
      <c r="F56" t="s">
        <v>184</v>
      </c>
      <c r="G56" t="s">
        <v>17</v>
      </c>
      <c r="H56" t="s">
        <v>42</v>
      </c>
      <c r="I56" t="s">
        <v>19</v>
      </c>
      <c r="J56" s="1">
        <v>49320.05</v>
      </c>
      <c r="K56" s="1">
        <v>63795.17</v>
      </c>
      <c r="L56">
        <v>6</v>
      </c>
      <c r="M56">
        <v>12</v>
      </c>
      <c r="N56">
        <v>26</v>
      </c>
      <c r="O56">
        <v>15</v>
      </c>
      <c r="P56">
        <v>59</v>
      </c>
      <c r="Q56">
        <f>SUMIFS(Snapshot2!H:H, Snapshot2!A:A, Table5[[#This Row],[Date]], Snapshot2!B:B, Table5[[#This Row],[license_no]])</f>
        <v>0</v>
      </c>
      <c r="R56" s="26">
        <f>SUMIF(Grant437!I:I, Table5[[#This Row],[license_no]], Grant437!N:N)</f>
        <v>0</v>
      </c>
      <c r="S56" s="26">
        <f>SUM(Table5[[#This Row],[Quality Dollars Received]], Table5[[#This Row],[fund paid in month (cash)]])</f>
        <v>63795.17</v>
      </c>
      <c r="T56">
        <f>COUNTIFS(Visits!H:H, "&lt;&gt;", Visits!A:A, Table5[[#This Row],[license_no]])</f>
        <v>0</v>
      </c>
      <c r="U56">
        <f>COUNTIFS(Visits!I:I, "&lt;&gt;", Visits!A:A, Table5[[#This Row],[license_no]])</f>
        <v>0</v>
      </c>
      <c r="V56">
        <f>COUNTIFS(Visits!J:J, "&lt;&gt;", Visits!A:A, Table5[[#This Row],[license_no]])</f>
        <v>1</v>
      </c>
      <c r="W56">
        <f>SUM(Table5[[#This Row],[Total Visits - In Person]:[Total Visits - Virtual]])</f>
        <v>1</v>
      </c>
    </row>
    <row r="57" spans="1:23" x14ac:dyDescent="0.3">
      <c r="A57" s="10">
        <v>45292</v>
      </c>
      <c r="B57">
        <v>509312</v>
      </c>
      <c r="C57" t="s">
        <v>185</v>
      </c>
      <c r="D57" t="s">
        <v>14</v>
      </c>
      <c r="E57" t="s">
        <v>27</v>
      </c>
      <c r="F57" t="s">
        <v>186</v>
      </c>
      <c r="G57" t="s">
        <v>17</v>
      </c>
      <c r="H57" t="s">
        <v>163</v>
      </c>
      <c r="I57" t="s">
        <v>35</v>
      </c>
      <c r="J57" s="1">
        <v>12264.43</v>
      </c>
      <c r="K57" s="1">
        <v>14975.69</v>
      </c>
      <c r="L57">
        <v>4</v>
      </c>
      <c r="M57">
        <v>4</v>
      </c>
      <c r="N57">
        <v>5</v>
      </c>
      <c r="O57">
        <v>5</v>
      </c>
      <c r="P57">
        <v>17</v>
      </c>
      <c r="Q57">
        <f>SUMIFS(Snapshot2!H:H, Snapshot2!A:A, Table5[[#This Row],[Date]], Snapshot2!B:B, Table5[[#This Row],[license_no]])</f>
        <v>0</v>
      </c>
      <c r="R57" s="26">
        <f>SUMIF(Grant437!I:I, Table5[[#This Row],[license_no]], Grant437!N:N)</f>
        <v>0</v>
      </c>
      <c r="S57" s="26">
        <f>SUM(Table5[[#This Row],[Quality Dollars Received]], Table5[[#This Row],[fund paid in month (cash)]])</f>
        <v>14975.69</v>
      </c>
      <c r="T57">
        <f>COUNTIFS(Visits!H:H, "&lt;&gt;", Visits!A:A, Table5[[#This Row],[license_no]])</f>
        <v>0</v>
      </c>
      <c r="U57">
        <f>COUNTIFS(Visits!I:I, "&lt;&gt;", Visits!A:A, Table5[[#This Row],[license_no]])</f>
        <v>0</v>
      </c>
      <c r="V57">
        <f>COUNTIFS(Visits!J:J, "&lt;&gt;", Visits!A:A, Table5[[#This Row],[license_no]])</f>
        <v>0</v>
      </c>
      <c r="W57">
        <f>SUM(Table5[[#This Row],[Total Visits - In Person]:[Total Visits - Virtual]])</f>
        <v>0</v>
      </c>
    </row>
    <row r="58" spans="1:23" x14ac:dyDescent="0.3">
      <c r="A58" s="10">
        <v>45292</v>
      </c>
      <c r="B58">
        <v>509783</v>
      </c>
      <c r="C58" t="s">
        <v>187</v>
      </c>
      <c r="D58" t="s">
        <v>188</v>
      </c>
      <c r="E58" t="s">
        <v>27</v>
      </c>
      <c r="F58" t="s">
        <v>189</v>
      </c>
      <c r="G58" t="s">
        <v>17</v>
      </c>
      <c r="H58" t="s">
        <v>190</v>
      </c>
      <c r="I58" t="s">
        <v>19</v>
      </c>
      <c r="J58" s="1">
        <v>1470.82</v>
      </c>
      <c r="K58" s="1">
        <v>1877.89</v>
      </c>
      <c r="M58">
        <v>1</v>
      </c>
      <c r="N58">
        <v>2</v>
      </c>
      <c r="P58">
        <v>3</v>
      </c>
      <c r="Q58">
        <f>SUMIFS(Snapshot2!H:H, Snapshot2!A:A, Table5[[#This Row],[Date]], Snapshot2!B:B, Table5[[#This Row],[license_no]])</f>
        <v>0</v>
      </c>
      <c r="R58" s="26">
        <f>SUMIF(Grant437!I:I, Table5[[#This Row],[license_no]], Grant437!N:N)</f>
        <v>0</v>
      </c>
      <c r="S58" s="26">
        <f>SUM(Table5[[#This Row],[Quality Dollars Received]], Table5[[#This Row],[fund paid in month (cash)]])</f>
        <v>1877.89</v>
      </c>
      <c r="T58">
        <f>COUNTIFS(Visits!H:H, "&lt;&gt;", Visits!A:A, Table5[[#This Row],[license_no]])</f>
        <v>1</v>
      </c>
      <c r="U58">
        <f>COUNTIFS(Visits!I:I, "&lt;&gt;", Visits!A:A, Table5[[#This Row],[license_no]])</f>
        <v>1</v>
      </c>
      <c r="V58">
        <f>COUNTIFS(Visits!J:J, "&lt;&gt;", Visits!A:A, Table5[[#This Row],[license_no]])</f>
        <v>0</v>
      </c>
      <c r="W58">
        <f>SUM(Table5[[#This Row],[Total Visits - In Person]:[Total Visits - Virtual]])</f>
        <v>2</v>
      </c>
    </row>
    <row r="59" spans="1:23" x14ac:dyDescent="0.3">
      <c r="A59" s="10">
        <v>45292</v>
      </c>
      <c r="B59">
        <v>509919</v>
      </c>
      <c r="C59" t="s">
        <v>191</v>
      </c>
      <c r="D59" t="s">
        <v>14</v>
      </c>
      <c r="E59" t="s">
        <v>27</v>
      </c>
      <c r="F59" t="s">
        <v>192</v>
      </c>
      <c r="G59" t="s">
        <v>193</v>
      </c>
      <c r="H59" t="s">
        <v>194</v>
      </c>
      <c r="I59" t="s">
        <v>195</v>
      </c>
      <c r="J59" s="1">
        <v>2473.85</v>
      </c>
      <c r="K59" s="1">
        <v>3538.34</v>
      </c>
      <c r="L59">
        <v>1</v>
      </c>
      <c r="M59">
        <v>1</v>
      </c>
      <c r="N59">
        <v>1</v>
      </c>
      <c r="O59">
        <v>2</v>
      </c>
      <c r="P59">
        <v>5</v>
      </c>
      <c r="Q59">
        <f>SUMIFS(Snapshot2!H:H, Snapshot2!A:A, Table5[[#This Row],[Date]], Snapshot2!B:B, Table5[[#This Row],[license_no]])</f>
        <v>0</v>
      </c>
      <c r="R59" s="26">
        <f>SUMIF(Grant437!I:I, Table5[[#This Row],[license_no]], Grant437!N:N)</f>
        <v>0</v>
      </c>
      <c r="S59" s="26">
        <f>SUM(Table5[[#This Row],[Quality Dollars Received]], Table5[[#This Row],[fund paid in month (cash)]])</f>
        <v>3538.34</v>
      </c>
      <c r="T59">
        <f>COUNTIFS(Visits!H:H, "&lt;&gt;", Visits!A:A, Table5[[#This Row],[license_no]])</f>
        <v>0</v>
      </c>
      <c r="U59">
        <f>COUNTIFS(Visits!I:I, "&lt;&gt;", Visits!A:A, Table5[[#This Row],[license_no]])</f>
        <v>0</v>
      </c>
      <c r="V59">
        <f>COUNTIFS(Visits!J:J, "&lt;&gt;", Visits!A:A, Table5[[#This Row],[license_no]])</f>
        <v>0</v>
      </c>
      <c r="W59">
        <f>SUM(Table5[[#This Row],[Total Visits - In Person]:[Total Visits - Virtual]])</f>
        <v>0</v>
      </c>
    </row>
    <row r="60" spans="1:23" x14ac:dyDescent="0.3">
      <c r="A60" s="10">
        <v>45292</v>
      </c>
      <c r="B60">
        <v>514132</v>
      </c>
      <c r="C60" t="s">
        <v>196</v>
      </c>
      <c r="D60" t="s">
        <v>14</v>
      </c>
      <c r="E60" t="s">
        <v>27</v>
      </c>
      <c r="F60" t="s">
        <v>197</v>
      </c>
      <c r="G60" t="s">
        <v>136</v>
      </c>
      <c r="H60" t="s">
        <v>198</v>
      </c>
      <c r="I60" t="s">
        <v>19</v>
      </c>
      <c r="J60" s="1">
        <v>7011.37</v>
      </c>
      <c r="K60" s="1">
        <v>9410.58</v>
      </c>
      <c r="M60">
        <v>1</v>
      </c>
      <c r="N60">
        <v>8</v>
      </c>
      <c r="O60">
        <v>15</v>
      </c>
      <c r="P60">
        <v>23</v>
      </c>
      <c r="Q60">
        <f>SUMIFS(Snapshot2!H:H, Snapshot2!A:A, Table5[[#This Row],[Date]], Snapshot2!B:B, Table5[[#This Row],[license_no]])</f>
        <v>0</v>
      </c>
      <c r="R60" s="26">
        <f>SUMIF(Grant437!I:I, Table5[[#This Row],[license_no]], Grant437!N:N)</f>
        <v>0</v>
      </c>
      <c r="S60" s="26">
        <f>SUM(Table5[[#This Row],[Quality Dollars Received]], Table5[[#This Row],[fund paid in month (cash)]])</f>
        <v>9410.58</v>
      </c>
      <c r="T60">
        <f>COUNTIFS(Visits!H:H, "&lt;&gt;", Visits!A:A, Table5[[#This Row],[license_no]])</f>
        <v>0</v>
      </c>
      <c r="U60">
        <f>COUNTIFS(Visits!I:I, "&lt;&gt;", Visits!A:A, Table5[[#This Row],[license_no]])</f>
        <v>0</v>
      </c>
      <c r="V60">
        <f>COUNTIFS(Visits!J:J, "&lt;&gt;", Visits!A:A, Table5[[#This Row],[license_no]])</f>
        <v>0</v>
      </c>
      <c r="W60">
        <f>SUM(Table5[[#This Row],[Total Visits - In Person]:[Total Visits - Virtual]])</f>
        <v>0</v>
      </c>
    </row>
    <row r="61" spans="1:23" x14ac:dyDescent="0.3">
      <c r="A61" s="10">
        <v>45292</v>
      </c>
      <c r="B61">
        <v>514291</v>
      </c>
      <c r="C61" t="s">
        <v>199</v>
      </c>
      <c r="D61" t="s">
        <v>14</v>
      </c>
      <c r="E61" t="s">
        <v>27</v>
      </c>
      <c r="F61" t="s">
        <v>200</v>
      </c>
      <c r="G61" t="s">
        <v>201</v>
      </c>
      <c r="H61" t="s">
        <v>202</v>
      </c>
      <c r="I61" t="s">
        <v>19</v>
      </c>
      <c r="J61" s="1">
        <v>14692.46</v>
      </c>
      <c r="K61" s="1">
        <v>19135.21</v>
      </c>
      <c r="M61">
        <v>2</v>
      </c>
      <c r="N61">
        <v>14</v>
      </c>
      <c r="O61">
        <v>15</v>
      </c>
      <c r="P61">
        <v>31</v>
      </c>
      <c r="Q61">
        <f>SUMIFS(Snapshot2!H:H, Snapshot2!A:A, Table5[[#This Row],[Date]], Snapshot2!B:B, Table5[[#This Row],[license_no]])</f>
        <v>0</v>
      </c>
      <c r="R61" s="26">
        <f>SUMIF(Grant437!I:I, Table5[[#This Row],[license_no]], Grant437!N:N)</f>
        <v>0</v>
      </c>
      <c r="S61" s="26">
        <f>SUM(Table5[[#This Row],[Quality Dollars Received]], Table5[[#This Row],[fund paid in month (cash)]])</f>
        <v>19135.21</v>
      </c>
      <c r="T61">
        <f>COUNTIFS(Visits!H:H, "&lt;&gt;", Visits!A:A, Table5[[#This Row],[license_no]])</f>
        <v>0</v>
      </c>
      <c r="U61">
        <f>COUNTIFS(Visits!I:I, "&lt;&gt;", Visits!A:A, Table5[[#This Row],[license_no]])</f>
        <v>0</v>
      </c>
      <c r="V61">
        <f>COUNTIFS(Visits!J:J, "&lt;&gt;", Visits!A:A, Table5[[#This Row],[license_no]])</f>
        <v>0</v>
      </c>
      <c r="W61">
        <f>SUM(Table5[[#This Row],[Total Visits - In Person]:[Total Visits - Virtual]])</f>
        <v>0</v>
      </c>
    </row>
    <row r="62" spans="1:23" x14ac:dyDescent="0.3">
      <c r="A62" s="10">
        <v>45292</v>
      </c>
      <c r="B62">
        <v>515824</v>
      </c>
      <c r="C62" t="s">
        <v>203</v>
      </c>
      <c r="D62" t="s">
        <v>188</v>
      </c>
      <c r="E62" t="s">
        <v>15</v>
      </c>
      <c r="F62" t="s">
        <v>204</v>
      </c>
      <c r="G62" t="s">
        <v>17</v>
      </c>
      <c r="H62" t="s">
        <v>205</v>
      </c>
      <c r="I62" t="s">
        <v>19</v>
      </c>
      <c r="J62" s="1">
        <v>888</v>
      </c>
      <c r="K62" s="1">
        <v>2094.75</v>
      </c>
      <c r="L62">
        <v>1</v>
      </c>
      <c r="M62">
        <v>1</v>
      </c>
      <c r="N62">
        <v>1</v>
      </c>
      <c r="P62">
        <v>3</v>
      </c>
      <c r="Q62">
        <f>SUMIFS(Snapshot2!H:H, Snapshot2!A:A, Table5[[#This Row],[Date]], Snapshot2!B:B, Table5[[#This Row],[license_no]])</f>
        <v>0</v>
      </c>
      <c r="R62" s="26">
        <f>SUMIF(Grant437!I:I, Table5[[#This Row],[license_no]], Grant437!N:N)</f>
        <v>0</v>
      </c>
      <c r="S62" s="26">
        <f>SUM(Table5[[#This Row],[Quality Dollars Received]], Table5[[#This Row],[fund paid in month (cash)]])</f>
        <v>2094.75</v>
      </c>
      <c r="T62">
        <f>COUNTIFS(Visits!H:H, "&lt;&gt;", Visits!A:A, Table5[[#This Row],[license_no]])</f>
        <v>0</v>
      </c>
      <c r="U62">
        <f>COUNTIFS(Visits!I:I, "&lt;&gt;", Visits!A:A, Table5[[#This Row],[license_no]])</f>
        <v>1</v>
      </c>
      <c r="V62">
        <f>COUNTIFS(Visits!J:J, "&lt;&gt;", Visits!A:A, Table5[[#This Row],[license_no]])</f>
        <v>0</v>
      </c>
      <c r="W62">
        <f>SUM(Table5[[#This Row],[Total Visits - In Person]:[Total Visits - Virtual]])</f>
        <v>1</v>
      </c>
    </row>
    <row r="63" spans="1:23" x14ac:dyDescent="0.3">
      <c r="A63" s="10">
        <v>45292</v>
      </c>
      <c r="B63">
        <v>516853</v>
      </c>
      <c r="C63" t="s">
        <v>206</v>
      </c>
      <c r="D63" t="s">
        <v>14</v>
      </c>
      <c r="E63" t="s">
        <v>15</v>
      </c>
      <c r="F63" t="s">
        <v>207</v>
      </c>
      <c r="G63" t="s">
        <v>208</v>
      </c>
      <c r="H63" t="s">
        <v>209</v>
      </c>
      <c r="I63" t="s">
        <v>64</v>
      </c>
      <c r="J63" s="1">
        <v>1066.05</v>
      </c>
      <c r="K63" s="1">
        <v>1390.5</v>
      </c>
      <c r="M63">
        <v>1</v>
      </c>
      <c r="P63">
        <v>1</v>
      </c>
      <c r="Q63">
        <f>SUMIFS(Snapshot2!H:H, Snapshot2!A:A, Table5[[#This Row],[Date]], Snapshot2!B:B, Table5[[#This Row],[license_no]])</f>
        <v>0</v>
      </c>
      <c r="R63" s="26">
        <f>SUMIF(Grant437!I:I, Table5[[#This Row],[license_no]], Grant437!N:N)</f>
        <v>0</v>
      </c>
      <c r="S63" s="26">
        <f>SUM(Table5[[#This Row],[Quality Dollars Received]], Table5[[#This Row],[fund paid in month (cash)]])</f>
        <v>1390.5</v>
      </c>
      <c r="T63">
        <f>COUNTIFS(Visits!H:H, "&lt;&gt;", Visits!A:A, Table5[[#This Row],[license_no]])</f>
        <v>0</v>
      </c>
      <c r="U63">
        <f>COUNTIFS(Visits!I:I, "&lt;&gt;", Visits!A:A, Table5[[#This Row],[license_no]])</f>
        <v>0</v>
      </c>
      <c r="V63">
        <f>COUNTIFS(Visits!J:J, "&lt;&gt;", Visits!A:A, Table5[[#This Row],[license_no]])</f>
        <v>0</v>
      </c>
      <c r="W63">
        <f>SUM(Table5[[#This Row],[Total Visits - In Person]:[Total Visits - Virtual]])</f>
        <v>0</v>
      </c>
    </row>
    <row r="64" spans="1:23" x14ac:dyDescent="0.3">
      <c r="A64" s="10">
        <v>45292</v>
      </c>
      <c r="B64">
        <v>517502</v>
      </c>
      <c r="C64" t="s">
        <v>210</v>
      </c>
      <c r="D64" t="s">
        <v>106</v>
      </c>
      <c r="E64" t="s">
        <v>27</v>
      </c>
      <c r="F64" t="s">
        <v>211</v>
      </c>
      <c r="G64" t="s">
        <v>140</v>
      </c>
      <c r="H64" t="s">
        <v>141</v>
      </c>
      <c r="I64" t="s">
        <v>19</v>
      </c>
      <c r="J64" s="1">
        <v>1141.6199999999999</v>
      </c>
      <c r="K64" s="1">
        <v>1492.84</v>
      </c>
      <c r="M64">
        <v>1</v>
      </c>
      <c r="N64">
        <v>1</v>
      </c>
      <c r="P64">
        <v>2</v>
      </c>
      <c r="Q64">
        <f>SUMIFS(Snapshot2!H:H, Snapshot2!A:A, Table5[[#This Row],[Date]], Snapshot2!B:B, Table5[[#This Row],[license_no]])</f>
        <v>0</v>
      </c>
      <c r="R64" s="26">
        <f>SUMIF(Grant437!I:I, Table5[[#This Row],[license_no]], Grant437!N:N)</f>
        <v>0</v>
      </c>
      <c r="S64" s="26">
        <f>SUM(Table5[[#This Row],[Quality Dollars Received]], Table5[[#This Row],[fund paid in month (cash)]])</f>
        <v>1492.84</v>
      </c>
      <c r="T64">
        <f>COUNTIFS(Visits!H:H, "&lt;&gt;", Visits!A:A, Table5[[#This Row],[license_no]])</f>
        <v>0</v>
      </c>
      <c r="U64">
        <f>COUNTIFS(Visits!I:I, "&lt;&gt;", Visits!A:A, Table5[[#This Row],[license_no]])</f>
        <v>0</v>
      </c>
      <c r="V64">
        <f>COUNTIFS(Visits!J:J, "&lt;&gt;", Visits!A:A, Table5[[#This Row],[license_no]])</f>
        <v>0</v>
      </c>
      <c r="W64">
        <f>SUM(Table5[[#This Row],[Total Visits - In Person]:[Total Visits - Virtual]])</f>
        <v>0</v>
      </c>
    </row>
    <row r="65" spans="1:23" x14ac:dyDescent="0.3">
      <c r="A65" s="10">
        <v>45292</v>
      </c>
      <c r="B65">
        <v>517826</v>
      </c>
      <c r="C65" t="s">
        <v>212</v>
      </c>
      <c r="D65" t="s">
        <v>14</v>
      </c>
      <c r="E65" t="s">
        <v>27</v>
      </c>
      <c r="F65" t="s">
        <v>213</v>
      </c>
      <c r="G65" t="s">
        <v>17</v>
      </c>
      <c r="H65" t="s">
        <v>205</v>
      </c>
      <c r="I65" t="s">
        <v>19</v>
      </c>
      <c r="J65" s="1">
        <v>13993.49</v>
      </c>
      <c r="K65" s="1">
        <v>18583.79</v>
      </c>
      <c r="L65">
        <v>3</v>
      </c>
      <c r="M65">
        <v>8</v>
      </c>
      <c r="N65">
        <v>9</v>
      </c>
      <c r="O65">
        <v>6</v>
      </c>
      <c r="P65">
        <v>25</v>
      </c>
      <c r="Q65">
        <f>SUMIFS(Snapshot2!H:H, Snapshot2!A:A, Table5[[#This Row],[Date]], Snapshot2!B:B, Table5[[#This Row],[license_no]])</f>
        <v>3</v>
      </c>
      <c r="R65" s="26">
        <f>SUMIF(Grant437!I:I, Table5[[#This Row],[license_no]], Grant437!N:N)</f>
        <v>0</v>
      </c>
      <c r="S65" s="26">
        <f>SUM(Table5[[#This Row],[Quality Dollars Received]], Table5[[#This Row],[fund paid in month (cash)]])</f>
        <v>18583.79</v>
      </c>
      <c r="T65">
        <f>COUNTIFS(Visits!H:H, "&lt;&gt;", Visits!A:A, Table5[[#This Row],[license_no]])</f>
        <v>0</v>
      </c>
      <c r="U65">
        <f>COUNTIFS(Visits!I:I, "&lt;&gt;", Visits!A:A, Table5[[#This Row],[license_no]])</f>
        <v>0</v>
      </c>
      <c r="V65">
        <f>COUNTIFS(Visits!J:J, "&lt;&gt;", Visits!A:A, Table5[[#This Row],[license_no]])</f>
        <v>0</v>
      </c>
      <c r="W65">
        <f>SUM(Table5[[#This Row],[Total Visits - In Person]:[Total Visits - Virtual]])</f>
        <v>0</v>
      </c>
    </row>
    <row r="66" spans="1:23" x14ac:dyDescent="0.3">
      <c r="A66" s="10">
        <v>45292</v>
      </c>
      <c r="B66">
        <v>519299</v>
      </c>
      <c r="C66" t="s">
        <v>214</v>
      </c>
      <c r="D66" t="s">
        <v>14</v>
      </c>
      <c r="E66" t="s">
        <v>15</v>
      </c>
      <c r="F66" t="s">
        <v>215</v>
      </c>
      <c r="G66" t="s">
        <v>17</v>
      </c>
      <c r="H66" t="s">
        <v>190</v>
      </c>
      <c r="I66" t="s">
        <v>19</v>
      </c>
      <c r="J66" s="1">
        <v>30281.21</v>
      </c>
      <c r="K66" s="1">
        <v>40506.269999999997</v>
      </c>
      <c r="L66">
        <v>1</v>
      </c>
      <c r="M66">
        <v>6</v>
      </c>
      <c r="N66">
        <v>17</v>
      </c>
      <c r="O66">
        <v>12</v>
      </c>
      <c r="P66">
        <v>34</v>
      </c>
      <c r="Q66">
        <f>SUMIFS(Snapshot2!H:H, Snapshot2!A:A, Table5[[#This Row],[Date]], Snapshot2!B:B, Table5[[#This Row],[license_no]])</f>
        <v>0</v>
      </c>
      <c r="R66" s="26">
        <f>SUMIF(Grant437!I:I, Table5[[#This Row],[license_no]], Grant437!N:N)</f>
        <v>0</v>
      </c>
      <c r="S66" s="26">
        <f>SUM(Table5[[#This Row],[Quality Dollars Received]], Table5[[#This Row],[fund paid in month (cash)]])</f>
        <v>40506.269999999997</v>
      </c>
      <c r="T66">
        <f>COUNTIFS(Visits!H:H, "&lt;&gt;", Visits!A:A, Table5[[#This Row],[license_no]])</f>
        <v>0</v>
      </c>
      <c r="U66">
        <f>COUNTIFS(Visits!I:I, "&lt;&gt;", Visits!A:A, Table5[[#This Row],[license_no]])</f>
        <v>0</v>
      </c>
      <c r="V66">
        <f>COUNTIFS(Visits!J:J, "&lt;&gt;", Visits!A:A, Table5[[#This Row],[license_no]])</f>
        <v>0</v>
      </c>
      <c r="W66">
        <f>SUM(Table5[[#This Row],[Total Visits - In Person]:[Total Visits - Virtual]])</f>
        <v>0</v>
      </c>
    </row>
    <row r="67" spans="1:23" x14ac:dyDescent="0.3">
      <c r="A67" s="10">
        <v>45292</v>
      </c>
      <c r="B67">
        <v>520042</v>
      </c>
      <c r="C67" t="s">
        <v>216</v>
      </c>
      <c r="D67" t="s">
        <v>14</v>
      </c>
      <c r="E67" t="s">
        <v>27</v>
      </c>
      <c r="F67" t="s">
        <v>217</v>
      </c>
      <c r="G67" t="s">
        <v>193</v>
      </c>
      <c r="H67" t="s">
        <v>194</v>
      </c>
      <c r="I67" t="s">
        <v>195</v>
      </c>
      <c r="J67" s="1">
        <v>768.64</v>
      </c>
      <c r="K67" s="1">
        <v>1015.87</v>
      </c>
      <c r="L67">
        <v>1</v>
      </c>
      <c r="P67">
        <v>1</v>
      </c>
      <c r="Q67">
        <f>SUMIFS(Snapshot2!H:H, Snapshot2!A:A, Table5[[#This Row],[Date]], Snapshot2!B:B, Table5[[#This Row],[license_no]])</f>
        <v>0</v>
      </c>
      <c r="R67" s="26">
        <f>SUMIF(Grant437!I:I, Table5[[#This Row],[license_no]], Grant437!N:N)</f>
        <v>0</v>
      </c>
      <c r="S67" s="26">
        <f>SUM(Table5[[#This Row],[Quality Dollars Received]], Table5[[#This Row],[fund paid in month (cash)]])</f>
        <v>1015.87</v>
      </c>
      <c r="T67">
        <f>COUNTIFS(Visits!H:H, "&lt;&gt;", Visits!A:A, Table5[[#This Row],[license_no]])</f>
        <v>0</v>
      </c>
      <c r="U67">
        <f>COUNTIFS(Visits!I:I, "&lt;&gt;", Visits!A:A, Table5[[#This Row],[license_no]])</f>
        <v>0</v>
      </c>
      <c r="V67">
        <f>COUNTIFS(Visits!J:J, "&lt;&gt;", Visits!A:A, Table5[[#This Row],[license_no]])</f>
        <v>0</v>
      </c>
      <c r="W67">
        <f>SUM(Table5[[#This Row],[Total Visits - In Person]:[Total Visits - Virtual]])</f>
        <v>0</v>
      </c>
    </row>
    <row r="68" spans="1:23" x14ac:dyDescent="0.3">
      <c r="A68" s="10">
        <v>45292</v>
      </c>
      <c r="B68">
        <v>520653</v>
      </c>
      <c r="C68" t="s">
        <v>218</v>
      </c>
      <c r="D68" t="s">
        <v>14</v>
      </c>
      <c r="E68" t="s">
        <v>15</v>
      </c>
      <c r="F68" t="s">
        <v>219</v>
      </c>
      <c r="G68" t="s">
        <v>136</v>
      </c>
      <c r="H68" t="s">
        <v>220</v>
      </c>
      <c r="I68" t="s">
        <v>19</v>
      </c>
      <c r="J68" s="1">
        <v>69003.23</v>
      </c>
      <c r="K68" s="1">
        <v>92408.26</v>
      </c>
      <c r="L68">
        <v>7</v>
      </c>
      <c r="M68">
        <v>20</v>
      </c>
      <c r="N68">
        <v>45</v>
      </c>
      <c r="O68">
        <v>25</v>
      </c>
      <c r="P68">
        <v>91</v>
      </c>
      <c r="Q68">
        <f>SUMIFS(Snapshot2!H:H, Snapshot2!A:A, Table5[[#This Row],[Date]], Snapshot2!B:B, Table5[[#This Row],[license_no]])</f>
        <v>2</v>
      </c>
      <c r="R68" s="26">
        <f>SUMIF(Grant437!I:I, Table5[[#This Row],[license_no]], Grant437!N:N)</f>
        <v>0</v>
      </c>
      <c r="S68" s="26">
        <f>SUM(Table5[[#This Row],[Quality Dollars Received]], Table5[[#This Row],[fund paid in month (cash)]])</f>
        <v>92408.26</v>
      </c>
      <c r="T68">
        <f>COUNTIFS(Visits!H:H, "&lt;&gt;", Visits!A:A, Table5[[#This Row],[license_no]])</f>
        <v>0</v>
      </c>
      <c r="U68">
        <f>COUNTIFS(Visits!I:I, "&lt;&gt;", Visits!A:A, Table5[[#This Row],[license_no]])</f>
        <v>1</v>
      </c>
      <c r="V68">
        <f>COUNTIFS(Visits!J:J, "&lt;&gt;", Visits!A:A, Table5[[#This Row],[license_no]])</f>
        <v>0</v>
      </c>
      <c r="W68">
        <f>SUM(Table5[[#This Row],[Total Visits - In Person]:[Total Visits - Virtual]])</f>
        <v>1</v>
      </c>
    </row>
    <row r="69" spans="1:23" x14ac:dyDescent="0.3">
      <c r="A69" s="10">
        <v>45292</v>
      </c>
      <c r="B69">
        <v>522529</v>
      </c>
      <c r="C69" t="s">
        <v>221</v>
      </c>
      <c r="D69" t="s">
        <v>14</v>
      </c>
      <c r="E69" t="s">
        <v>51</v>
      </c>
      <c r="F69" t="s">
        <v>222</v>
      </c>
      <c r="G69" t="s">
        <v>223</v>
      </c>
      <c r="H69" t="s">
        <v>224</v>
      </c>
      <c r="I69" t="s">
        <v>64</v>
      </c>
      <c r="J69" s="1">
        <v>3716.45</v>
      </c>
      <c r="K69" s="1">
        <v>4706.4399999999996</v>
      </c>
      <c r="L69">
        <v>1</v>
      </c>
      <c r="M69">
        <v>1</v>
      </c>
      <c r="N69">
        <v>2</v>
      </c>
      <c r="P69">
        <v>4</v>
      </c>
      <c r="Q69">
        <f>SUMIFS(Snapshot2!H:H, Snapshot2!A:A, Table5[[#This Row],[Date]], Snapshot2!B:B, Table5[[#This Row],[license_no]])</f>
        <v>0</v>
      </c>
      <c r="R69" s="26">
        <f>SUMIF(Grant437!I:I, Table5[[#This Row],[license_no]], Grant437!N:N)</f>
        <v>0</v>
      </c>
      <c r="S69" s="26">
        <f>SUM(Table5[[#This Row],[Quality Dollars Received]], Table5[[#This Row],[fund paid in month (cash)]])</f>
        <v>4706.4399999999996</v>
      </c>
      <c r="T69">
        <f>COUNTIFS(Visits!H:H, "&lt;&gt;", Visits!A:A, Table5[[#This Row],[license_no]])</f>
        <v>0</v>
      </c>
      <c r="U69">
        <f>COUNTIFS(Visits!I:I, "&lt;&gt;", Visits!A:A, Table5[[#This Row],[license_no]])</f>
        <v>0</v>
      </c>
      <c r="V69">
        <f>COUNTIFS(Visits!J:J, "&lt;&gt;", Visits!A:A, Table5[[#This Row],[license_no]])</f>
        <v>0</v>
      </c>
      <c r="W69">
        <f>SUM(Table5[[#This Row],[Total Visits - In Person]:[Total Visits - Virtual]])</f>
        <v>0</v>
      </c>
    </row>
    <row r="70" spans="1:23" x14ac:dyDescent="0.3">
      <c r="A70" s="10">
        <v>45292</v>
      </c>
      <c r="B70">
        <v>523211</v>
      </c>
      <c r="C70" t="s">
        <v>164</v>
      </c>
      <c r="D70" t="s">
        <v>14</v>
      </c>
      <c r="E70" t="s">
        <v>15</v>
      </c>
      <c r="F70" t="s">
        <v>225</v>
      </c>
      <c r="G70" t="s">
        <v>29</v>
      </c>
      <c r="H70" t="s">
        <v>226</v>
      </c>
      <c r="I70" t="s">
        <v>19</v>
      </c>
      <c r="J70" s="1">
        <v>54355.77</v>
      </c>
      <c r="K70" s="1">
        <v>68539.17</v>
      </c>
      <c r="L70">
        <v>7</v>
      </c>
      <c r="M70">
        <v>16</v>
      </c>
      <c r="N70">
        <v>23</v>
      </c>
      <c r="O70">
        <v>22</v>
      </c>
      <c r="P70">
        <v>68</v>
      </c>
      <c r="Q70">
        <f>SUMIFS(Snapshot2!H:H, Snapshot2!A:A, Table5[[#This Row],[Date]], Snapshot2!B:B, Table5[[#This Row],[license_no]])</f>
        <v>0</v>
      </c>
      <c r="R70" s="26">
        <f>SUMIF(Grant437!I:I, Table5[[#This Row],[license_no]], Grant437!N:N)</f>
        <v>0</v>
      </c>
      <c r="S70" s="26">
        <f>SUM(Table5[[#This Row],[Quality Dollars Received]], Table5[[#This Row],[fund paid in month (cash)]])</f>
        <v>68539.17</v>
      </c>
      <c r="T70">
        <f>COUNTIFS(Visits!H:H, "&lt;&gt;", Visits!A:A, Table5[[#This Row],[license_no]])</f>
        <v>0</v>
      </c>
      <c r="U70">
        <f>COUNTIFS(Visits!I:I, "&lt;&gt;", Visits!A:A, Table5[[#This Row],[license_no]])</f>
        <v>0</v>
      </c>
      <c r="V70">
        <f>COUNTIFS(Visits!J:J, "&lt;&gt;", Visits!A:A, Table5[[#This Row],[license_no]])</f>
        <v>0</v>
      </c>
      <c r="W70">
        <f>SUM(Table5[[#This Row],[Total Visits - In Person]:[Total Visits - Virtual]])</f>
        <v>0</v>
      </c>
    </row>
    <row r="71" spans="1:23" x14ac:dyDescent="0.3">
      <c r="A71" s="10">
        <v>45292</v>
      </c>
      <c r="B71">
        <v>523346</v>
      </c>
      <c r="C71" t="s">
        <v>227</v>
      </c>
      <c r="D71" t="s">
        <v>14</v>
      </c>
      <c r="E71" t="s">
        <v>15</v>
      </c>
      <c r="F71" t="s">
        <v>228</v>
      </c>
      <c r="G71" t="s">
        <v>74</v>
      </c>
      <c r="H71" t="s">
        <v>75</v>
      </c>
      <c r="I71" t="s">
        <v>49</v>
      </c>
      <c r="J71" s="1">
        <v>2263.52</v>
      </c>
      <c r="K71" s="1">
        <v>2936.95</v>
      </c>
      <c r="O71">
        <v>4</v>
      </c>
      <c r="P71">
        <v>4</v>
      </c>
      <c r="Q71">
        <f>SUMIFS(Snapshot2!H:H, Snapshot2!A:A, Table5[[#This Row],[Date]], Snapshot2!B:B, Table5[[#This Row],[license_no]])</f>
        <v>0</v>
      </c>
      <c r="R71" s="26">
        <f>SUMIF(Grant437!I:I, Table5[[#This Row],[license_no]], Grant437!N:N)</f>
        <v>0</v>
      </c>
      <c r="S71" s="26">
        <f>SUM(Table5[[#This Row],[Quality Dollars Received]], Table5[[#This Row],[fund paid in month (cash)]])</f>
        <v>2936.95</v>
      </c>
      <c r="T71">
        <f>COUNTIFS(Visits!H:H, "&lt;&gt;", Visits!A:A, Table5[[#This Row],[license_no]])</f>
        <v>0</v>
      </c>
      <c r="U71">
        <f>COUNTIFS(Visits!I:I, "&lt;&gt;", Visits!A:A, Table5[[#This Row],[license_no]])</f>
        <v>0</v>
      </c>
      <c r="V71">
        <f>COUNTIFS(Visits!J:J, "&lt;&gt;", Visits!A:A, Table5[[#This Row],[license_no]])</f>
        <v>0</v>
      </c>
      <c r="W71">
        <f>SUM(Table5[[#This Row],[Total Visits - In Person]:[Total Visits - Virtual]])</f>
        <v>0</v>
      </c>
    </row>
    <row r="72" spans="1:23" x14ac:dyDescent="0.3">
      <c r="A72" s="10">
        <v>45292</v>
      </c>
      <c r="B72">
        <v>524045</v>
      </c>
      <c r="C72" t="s">
        <v>229</v>
      </c>
      <c r="D72" t="s">
        <v>14</v>
      </c>
      <c r="E72" t="s">
        <v>27</v>
      </c>
      <c r="F72" t="s">
        <v>230</v>
      </c>
      <c r="G72" t="s">
        <v>157</v>
      </c>
      <c r="H72" t="s">
        <v>158</v>
      </c>
      <c r="I72" t="s">
        <v>19</v>
      </c>
      <c r="J72" s="1">
        <v>403.26</v>
      </c>
      <c r="K72" s="1">
        <v>366.6</v>
      </c>
      <c r="O72">
        <v>1</v>
      </c>
      <c r="P72">
        <v>1</v>
      </c>
      <c r="Q72">
        <f>SUMIFS(Snapshot2!H:H, Snapshot2!A:A, Table5[[#This Row],[Date]], Snapshot2!B:B, Table5[[#This Row],[license_no]])</f>
        <v>0</v>
      </c>
      <c r="R72" s="26">
        <f>SUMIF(Grant437!I:I, Table5[[#This Row],[license_no]], Grant437!N:N)</f>
        <v>0</v>
      </c>
      <c r="S72" s="26">
        <f>SUM(Table5[[#This Row],[Quality Dollars Received]], Table5[[#This Row],[fund paid in month (cash)]])</f>
        <v>366.6</v>
      </c>
      <c r="T72">
        <f>COUNTIFS(Visits!H:H, "&lt;&gt;", Visits!A:A, Table5[[#This Row],[license_no]])</f>
        <v>0</v>
      </c>
      <c r="U72">
        <f>COUNTIFS(Visits!I:I, "&lt;&gt;", Visits!A:A, Table5[[#This Row],[license_no]])</f>
        <v>0</v>
      </c>
      <c r="V72">
        <f>COUNTIFS(Visits!J:J, "&lt;&gt;", Visits!A:A, Table5[[#This Row],[license_no]])</f>
        <v>0</v>
      </c>
      <c r="W72">
        <f>SUM(Table5[[#This Row],[Total Visits - In Person]:[Total Visits - Virtual]])</f>
        <v>0</v>
      </c>
    </row>
    <row r="73" spans="1:23" x14ac:dyDescent="0.3">
      <c r="A73" s="10">
        <v>45292</v>
      </c>
      <c r="B73">
        <v>524620</v>
      </c>
      <c r="C73" t="s">
        <v>231</v>
      </c>
      <c r="D73" t="s">
        <v>14</v>
      </c>
      <c r="E73" t="s">
        <v>27</v>
      </c>
      <c r="F73" t="s">
        <v>232</v>
      </c>
      <c r="G73" t="s">
        <v>17</v>
      </c>
      <c r="H73" t="s">
        <v>205</v>
      </c>
      <c r="I73" t="s">
        <v>19</v>
      </c>
      <c r="J73" s="1">
        <v>7920.83</v>
      </c>
      <c r="K73" s="1">
        <v>10738.64</v>
      </c>
      <c r="L73">
        <v>4</v>
      </c>
      <c r="M73">
        <v>3</v>
      </c>
      <c r="N73">
        <v>7</v>
      </c>
      <c r="O73">
        <v>9</v>
      </c>
      <c r="P73">
        <v>22</v>
      </c>
      <c r="Q73">
        <f>SUMIFS(Snapshot2!H:H, Snapshot2!A:A, Table5[[#This Row],[Date]], Snapshot2!B:B, Table5[[#This Row],[license_no]])</f>
        <v>0</v>
      </c>
      <c r="R73" s="26">
        <f>SUMIF(Grant437!I:I, Table5[[#This Row],[license_no]], Grant437!N:N)</f>
        <v>0</v>
      </c>
      <c r="S73" s="26">
        <f>SUM(Table5[[#This Row],[Quality Dollars Received]], Table5[[#This Row],[fund paid in month (cash)]])</f>
        <v>10738.64</v>
      </c>
      <c r="T73">
        <f>COUNTIFS(Visits!H:H, "&lt;&gt;", Visits!A:A, Table5[[#This Row],[license_no]])</f>
        <v>0</v>
      </c>
      <c r="U73">
        <f>COUNTIFS(Visits!I:I, "&lt;&gt;", Visits!A:A, Table5[[#This Row],[license_no]])</f>
        <v>0</v>
      </c>
      <c r="V73">
        <f>COUNTIFS(Visits!J:J, "&lt;&gt;", Visits!A:A, Table5[[#This Row],[license_no]])</f>
        <v>0</v>
      </c>
      <c r="W73">
        <f>SUM(Table5[[#This Row],[Total Visits - In Person]:[Total Visits - Virtual]])</f>
        <v>0</v>
      </c>
    </row>
    <row r="74" spans="1:23" x14ac:dyDescent="0.3">
      <c r="A74" s="10">
        <v>45292</v>
      </c>
      <c r="B74">
        <v>527303</v>
      </c>
      <c r="C74" t="s">
        <v>233</v>
      </c>
      <c r="D74" t="s">
        <v>14</v>
      </c>
      <c r="E74" t="s">
        <v>15</v>
      </c>
      <c r="F74" t="s">
        <v>234</v>
      </c>
      <c r="G74" t="s">
        <v>17</v>
      </c>
      <c r="H74" t="s">
        <v>235</v>
      </c>
      <c r="I74" t="s">
        <v>19</v>
      </c>
      <c r="J74" s="1">
        <v>26601.25</v>
      </c>
      <c r="K74" s="1">
        <v>35735.75</v>
      </c>
      <c r="L74">
        <v>3</v>
      </c>
      <c r="M74">
        <v>5</v>
      </c>
      <c r="N74">
        <v>16</v>
      </c>
      <c r="O74">
        <v>14</v>
      </c>
      <c r="P74">
        <v>38</v>
      </c>
      <c r="Q74">
        <f>SUMIFS(Snapshot2!H:H, Snapshot2!A:A, Table5[[#This Row],[Date]], Snapshot2!B:B, Table5[[#This Row],[license_no]])</f>
        <v>0</v>
      </c>
      <c r="R74" s="26">
        <f>SUMIF(Grant437!I:I, Table5[[#This Row],[license_no]], Grant437!N:N)</f>
        <v>0</v>
      </c>
      <c r="S74" s="26">
        <f>SUM(Table5[[#This Row],[Quality Dollars Received]], Table5[[#This Row],[fund paid in month (cash)]])</f>
        <v>35735.75</v>
      </c>
      <c r="T74">
        <f>COUNTIFS(Visits!H:H, "&lt;&gt;", Visits!A:A, Table5[[#This Row],[license_no]])</f>
        <v>0</v>
      </c>
      <c r="U74">
        <f>COUNTIFS(Visits!I:I, "&lt;&gt;", Visits!A:A, Table5[[#This Row],[license_no]])</f>
        <v>1</v>
      </c>
      <c r="V74">
        <f>COUNTIFS(Visits!J:J, "&lt;&gt;", Visits!A:A, Table5[[#This Row],[license_no]])</f>
        <v>0</v>
      </c>
      <c r="W74">
        <f>SUM(Table5[[#This Row],[Total Visits - In Person]:[Total Visits - Virtual]])</f>
        <v>1</v>
      </c>
    </row>
    <row r="75" spans="1:23" x14ac:dyDescent="0.3">
      <c r="A75" s="10">
        <v>45292</v>
      </c>
      <c r="B75">
        <v>530693</v>
      </c>
      <c r="C75" t="s">
        <v>236</v>
      </c>
      <c r="D75" t="s">
        <v>188</v>
      </c>
      <c r="E75" t="s">
        <v>27</v>
      </c>
      <c r="F75" t="s">
        <v>237</v>
      </c>
      <c r="G75" t="s">
        <v>17</v>
      </c>
      <c r="H75" t="s">
        <v>59</v>
      </c>
      <c r="I75" t="s">
        <v>19</v>
      </c>
      <c r="J75" s="1">
        <v>1704.36</v>
      </c>
      <c r="K75" s="1">
        <v>2184.1999999999998</v>
      </c>
      <c r="L75">
        <v>2</v>
      </c>
      <c r="M75">
        <v>1</v>
      </c>
      <c r="N75">
        <v>1</v>
      </c>
      <c r="P75">
        <v>4</v>
      </c>
      <c r="Q75">
        <f>SUMIFS(Snapshot2!H:H, Snapshot2!A:A, Table5[[#This Row],[Date]], Snapshot2!B:B, Table5[[#This Row],[license_no]])</f>
        <v>0</v>
      </c>
      <c r="R75" s="26">
        <f>SUMIF(Grant437!I:I, Table5[[#This Row],[license_no]], Grant437!N:N)</f>
        <v>0</v>
      </c>
      <c r="S75" s="26">
        <f>SUM(Table5[[#This Row],[Quality Dollars Received]], Table5[[#This Row],[fund paid in month (cash)]])</f>
        <v>2184.1999999999998</v>
      </c>
      <c r="T75">
        <f>COUNTIFS(Visits!H:H, "&lt;&gt;", Visits!A:A, Table5[[#This Row],[license_no]])</f>
        <v>0</v>
      </c>
      <c r="U75">
        <f>COUNTIFS(Visits!I:I, "&lt;&gt;", Visits!A:A, Table5[[#This Row],[license_no]])</f>
        <v>0</v>
      </c>
      <c r="V75">
        <f>COUNTIFS(Visits!J:J, "&lt;&gt;", Visits!A:A, Table5[[#This Row],[license_no]])</f>
        <v>0</v>
      </c>
      <c r="W75">
        <f>SUM(Table5[[#This Row],[Total Visits - In Person]:[Total Visits - Virtual]])</f>
        <v>0</v>
      </c>
    </row>
    <row r="76" spans="1:23" x14ac:dyDescent="0.3">
      <c r="A76" s="10">
        <v>45292</v>
      </c>
      <c r="B76">
        <v>530718</v>
      </c>
      <c r="C76" t="s">
        <v>238</v>
      </c>
      <c r="D76" t="s">
        <v>14</v>
      </c>
      <c r="E76" t="s">
        <v>51</v>
      </c>
      <c r="F76" t="s">
        <v>239</v>
      </c>
      <c r="G76" t="s">
        <v>17</v>
      </c>
      <c r="H76" t="s">
        <v>240</v>
      </c>
      <c r="I76" t="s">
        <v>19</v>
      </c>
      <c r="J76" s="1">
        <v>37345.879999999997</v>
      </c>
      <c r="K76" s="1">
        <v>48797.9</v>
      </c>
      <c r="L76">
        <v>6</v>
      </c>
      <c r="M76">
        <v>13</v>
      </c>
      <c r="N76">
        <v>26</v>
      </c>
      <c r="O76">
        <v>3</v>
      </c>
      <c r="P76">
        <v>47</v>
      </c>
      <c r="Q76">
        <f>SUMIFS(Snapshot2!H:H, Snapshot2!A:A, Table5[[#This Row],[Date]], Snapshot2!B:B, Table5[[#This Row],[license_no]])</f>
        <v>0</v>
      </c>
      <c r="R76" s="26">
        <f>SUMIF(Grant437!I:I, Table5[[#This Row],[license_no]], Grant437!N:N)</f>
        <v>0</v>
      </c>
      <c r="S76" s="26">
        <f>SUM(Table5[[#This Row],[Quality Dollars Received]], Table5[[#This Row],[fund paid in month (cash)]])</f>
        <v>48797.9</v>
      </c>
      <c r="T76">
        <f>COUNTIFS(Visits!H:H, "&lt;&gt;", Visits!A:A, Table5[[#This Row],[license_no]])</f>
        <v>1</v>
      </c>
      <c r="U76">
        <f>COUNTIFS(Visits!I:I, "&lt;&gt;", Visits!A:A, Table5[[#This Row],[license_no]])</f>
        <v>0</v>
      </c>
      <c r="V76">
        <f>COUNTIFS(Visits!J:J, "&lt;&gt;", Visits!A:A, Table5[[#This Row],[license_no]])</f>
        <v>0</v>
      </c>
      <c r="W76">
        <f>SUM(Table5[[#This Row],[Total Visits - In Person]:[Total Visits - Virtual]])</f>
        <v>1</v>
      </c>
    </row>
    <row r="77" spans="1:23" x14ac:dyDescent="0.3">
      <c r="A77" s="10">
        <v>45292</v>
      </c>
      <c r="B77">
        <v>531543</v>
      </c>
      <c r="C77" t="s">
        <v>241</v>
      </c>
      <c r="D77" t="s">
        <v>14</v>
      </c>
      <c r="E77" t="s">
        <v>15</v>
      </c>
      <c r="F77" t="s">
        <v>242</v>
      </c>
      <c r="G77" t="s">
        <v>17</v>
      </c>
      <c r="H77" t="s">
        <v>22</v>
      </c>
      <c r="I77" t="s">
        <v>19</v>
      </c>
      <c r="J77" s="1">
        <v>30533.47</v>
      </c>
      <c r="K77" s="1">
        <v>42784.19</v>
      </c>
      <c r="L77">
        <v>10</v>
      </c>
      <c r="M77">
        <v>8</v>
      </c>
      <c r="N77">
        <v>15</v>
      </c>
      <c r="O77">
        <v>3</v>
      </c>
      <c r="P77">
        <v>36</v>
      </c>
      <c r="Q77">
        <f>SUMIFS(Snapshot2!H:H, Snapshot2!A:A, Table5[[#This Row],[Date]], Snapshot2!B:B, Table5[[#This Row],[license_no]])</f>
        <v>0</v>
      </c>
      <c r="R77" s="26">
        <f>SUMIF(Grant437!I:I, Table5[[#This Row],[license_no]], Grant437!N:N)</f>
        <v>0</v>
      </c>
      <c r="S77" s="26">
        <f>SUM(Table5[[#This Row],[Quality Dollars Received]], Table5[[#This Row],[fund paid in month (cash)]])</f>
        <v>42784.19</v>
      </c>
      <c r="T77">
        <f>COUNTIFS(Visits!H:H, "&lt;&gt;", Visits!A:A, Table5[[#This Row],[license_no]])</f>
        <v>0</v>
      </c>
      <c r="U77">
        <f>COUNTIFS(Visits!I:I, "&lt;&gt;", Visits!A:A, Table5[[#This Row],[license_no]])</f>
        <v>0</v>
      </c>
      <c r="V77">
        <f>COUNTIFS(Visits!J:J, "&lt;&gt;", Visits!A:A, Table5[[#This Row],[license_no]])</f>
        <v>0</v>
      </c>
      <c r="W77">
        <f>SUM(Table5[[#This Row],[Total Visits - In Person]:[Total Visits - Virtual]])</f>
        <v>0</v>
      </c>
    </row>
    <row r="78" spans="1:23" x14ac:dyDescent="0.3">
      <c r="A78" s="10">
        <v>45292</v>
      </c>
      <c r="B78">
        <v>531735</v>
      </c>
      <c r="C78" t="s">
        <v>243</v>
      </c>
      <c r="D78" t="s">
        <v>14</v>
      </c>
      <c r="E78" t="s">
        <v>27</v>
      </c>
      <c r="F78" t="s">
        <v>244</v>
      </c>
      <c r="G78" t="s">
        <v>17</v>
      </c>
      <c r="H78" t="s">
        <v>245</v>
      </c>
      <c r="I78" t="s">
        <v>19</v>
      </c>
      <c r="J78" s="1">
        <v>260.61</v>
      </c>
      <c r="K78" s="1">
        <v>316.93</v>
      </c>
      <c r="O78">
        <v>2</v>
      </c>
      <c r="P78">
        <v>2</v>
      </c>
      <c r="Q78">
        <f>SUMIFS(Snapshot2!H:H, Snapshot2!A:A, Table5[[#This Row],[Date]], Snapshot2!B:B, Table5[[#This Row],[license_no]])</f>
        <v>0</v>
      </c>
      <c r="R78" s="26">
        <f>SUMIF(Grant437!I:I, Table5[[#This Row],[license_no]], Grant437!N:N)</f>
        <v>0</v>
      </c>
      <c r="S78" s="26">
        <f>SUM(Table5[[#This Row],[Quality Dollars Received]], Table5[[#This Row],[fund paid in month (cash)]])</f>
        <v>316.93</v>
      </c>
      <c r="T78">
        <f>COUNTIFS(Visits!H:H, "&lt;&gt;", Visits!A:A, Table5[[#This Row],[license_no]])</f>
        <v>0</v>
      </c>
      <c r="U78">
        <f>COUNTIFS(Visits!I:I, "&lt;&gt;", Visits!A:A, Table5[[#This Row],[license_no]])</f>
        <v>0</v>
      </c>
      <c r="V78">
        <f>COUNTIFS(Visits!J:J, "&lt;&gt;", Visits!A:A, Table5[[#This Row],[license_no]])</f>
        <v>1</v>
      </c>
      <c r="W78">
        <f>SUM(Table5[[#This Row],[Total Visits - In Person]:[Total Visits - Virtual]])</f>
        <v>1</v>
      </c>
    </row>
    <row r="79" spans="1:23" x14ac:dyDescent="0.3">
      <c r="A79" s="10">
        <v>45292</v>
      </c>
      <c r="B79">
        <v>531748</v>
      </c>
      <c r="C79" t="s">
        <v>246</v>
      </c>
      <c r="D79" t="s">
        <v>14</v>
      </c>
      <c r="E79" t="s">
        <v>15</v>
      </c>
      <c r="F79" t="s">
        <v>247</v>
      </c>
      <c r="G79" t="s">
        <v>55</v>
      </c>
      <c r="H79" t="s">
        <v>56</v>
      </c>
      <c r="I79" t="s">
        <v>19</v>
      </c>
      <c r="J79" s="1">
        <v>42710.97</v>
      </c>
      <c r="K79" s="1">
        <v>56629.35</v>
      </c>
      <c r="L79">
        <v>10</v>
      </c>
      <c r="M79">
        <v>13</v>
      </c>
      <c r="N79">
        <v>20</v>
      </c>
      <c r="O79">
        <v>16</v>
      </c>
      <c r="P79">
        <v>52</v>
      </c>
      <c r="Q79">
        <f>SUMIFS(Snapshot2!H:H, Snapshot2!A:A, Table5[[#This Row],[Date]], Snapshot2!B:B, Table5[[#This Row],[license_no]])</f>
        <v>0</v>
      </c>
      <c r="R79" s="26">
        <f>SUMIF(Grant437!I:I, Table5[[#This Row],[license_no]], Grant437!N:N)</f>
        <v>450</v>
      </c>
      <c r="S79" s="26">
        <f>SUM(Table5[[#This Row],[Quality Dollars Received]], Table5[[#This Row],[fund paid in month (cash)]])</f>
        <v>57079.35</v>
      </c>
      <c r="T79">
        <f>COUNTIFS(Visits!H:H, "&lt;&gt;", Visits!A:A, Table5[[#This Row],[license_no]])</f>
        <v>0</v>
      </c>
      <c r="U79">
        <f>COUNTIFS(Visits!I:I, "&lt;&gt;", Visits!A:A, Table5[[#This Row],[license_no]])</f>
        <v>1</v>
      </c>
      <c r="V79">
        <f>COUNTIFS(Visits!J:J, "&lt;&gt;", Visits!A:A, Table5[[#This Row],[license_no]])</f>
        <v>0</v>
      </c>
      <c r="W79">
        <f>SUM(Table5[[#This Row],[Total Visits - In Person]:[Total Visits - Virtual]])</f>
        <v>1</v>
      </c>
    </row>
    <row r="80" spans="1:23" x14ac:dyDescent="0.3">
      <c r="A80" s="10">
        <v>45292</v>
      </c>
      <c r="B80">
        <v>532226</v>
      </c>
      <c r="C80" t="s">
        <v>248</v>
      </c>
      <c r="D80" t="s">
        <v>14</v>
      </c>
      <c r="E80" t="s">
        <v>15</v>
      </c>
      <c r="F80" t="s">
        <v>249</v>
      </c>
      <c r="G80" t="s">
        <v>223</v>
      </c>
      <c r="H80" t="s">
        <v>224</v>
      </c>
      <c r="I80" t="s">
        <v>64</v>
      </c>
      <c r="J80" s="1">
        <v>1617.65</v>
      </c>
      <c r="K80" s="1">
        <v>2229.9299999999998</v>
      </c>
      <c r="M80">
        <v>1</v>
      </c>
      <c r="N80">
        <v>1</v>
      </c>
      <c r="P80">
        <v>2</v>
      </c>
      <c r="Q80">
        <f>SUMIFS(Snapshot2!H:H, Snapshot2!A:A, Table5[[#This Row],[Date]], Snapshot2!B:B, Table5[[#This Row],[license_no]])</f>
        <v>0</v>
      </c>
      <c r="R80" s="26">
        <f>SUMIF(Grant437!I:I, Table5[[#This Row],[license_no]], Grant437!N:N)</f>
        <v>0</v>
      </c>
      <c r="S80" s="26">
        <f>SUM(Table5[[#This Row],[Quality Dollars Received]], Table5[[#This Row],[fund paid in month (cash)]])</f>
        <v>2229.9299999999998</v>
      </c>
      <c r="T80">
        <f>COUNTIFS(Visits!H:H, "&lt;&gt;", Visits!A:A, Table5[[#This Row],[license_no]])</f>
        <v>0</v>
      </c>
      <c r="U80">
        <f>COUNTIFS(Visits!I:I, "&lt;&gt;", Visits!A:A, Table5[[#This Row],[license_no]])</f>
        <v>0</v>
      </c>
      <c r="V80">
        <f>COUNTIFS(Visits!J:J, "&lt;&gt;", Visits!A:A, Table5[[#This Row],[license_no]])</f>
        <v>0</v>
      </c>
      <c r="W80">
        <f>SUM(Table5[[#This Row],[Total Visits - In Person]:[Total Visits - Virtual]])</f>
        <v>0</v>
      </c>
    </row>
    <row r="81" spans="1:23" x14ac:dyDescent="0.3">
      <c r="A81" s="10">
        <v>45292</v>
      </c>
      <c r="B81">
        <v>533155</v>
      </c>
      <c r="C81" t="s">
        <v>250</v>
      </c>
      <c r="D81" t="s">
        <v>14</v>
      </c>
      <c r="E81" t="s">
        <v>15</v>
      </c>
      <c r="F81" t="s">
        <v>251</v>
      </c>
      <c r="G81" t="s">
        <v>101</v>
      </c>
      <c r="H81" t="s">
        <v>102</v>
      </c>
      <c r="I81" t="s">
        <v>19</v>
      </c>
      <c r="J81" s="1">
        <v>58666.6</v>
      </c>
      <c r="K81" s="1">
        <v>74530.789999999994</v>
      </c>
      <c r="L81">
        <v>7</v>
      </c>
      <c r="M81">
        <v>16</v>
      </c>
      <c r="N81">
        <v>25</v>
      </c>
      <c r="O81">
        <v>24</v>
      </c>
      <c r="P81">
        <v>71</v>
      </c>
      <c r="Q81">
        <f>SUMIFS(Snapshot2!H:H, Snapshot2!A:A, Table5[[#This Row],[Date]], Snapshot2!B:B, Table5[[#This Row],[license_no]])</f>
        <v>0</v>
      </c>
      <c r="R81" s="26">
        <f>SUMIF(Grant437!I:I, Table5[[#This Row],[license_no]], Grant437!N:N)</f>
        <v>0</v>
      </c>
      <c r="S81" s="26">
        <f>SUM(Table5[[#This Row],[Quality Dollars Received]], Table5[[#This Row],[fund paid in month (cash)]])</f>
        <v>74530.789999999994</v>
      </c>
      <c r="T81">
        <f>COUNTIFS(Visits!H:H, "&lt;&gt;", Visits!A:A, Table5[[#This Row],[license_no]])</f>
        <v>0</v>
      </c>
      <c r="U81">
        <f>COUNTIFS(Visits!I:I, "&lt;&gt;", Visits!A:A, Table5[[#This Row],[license_no]])</f>
        <v>0</v>
      </c>
      <c r="V81">
        <f>COUNTIFS(Visits!J:J, "&lt;&gt;", Visits!A:A, Table5[[#This Row],[license_no]])</f>
        <v>0</v>
      </c>
      <c r="W81">
        <f>SUM(Table5[[#This Row],[Total Visits - In Person]:[Total Visits - Virtual]])</f>
        <v>0</v>
      </c>
    </row>
    <row r="82" spans="1:23" x14ac:dyDescent="0.3">
      <c r="A82" s="10">
        <v>45292</v>
      </c>
      <c r="B82">
        <v>534462</v>
      </c>
      <c r="C82" t="s">
        <v>252</v>
      </c>
      <c r="D82" t="s">
        <v>14</v>
      </c>
      <c r="E82" t="s">
        <v>27</v>
      </c>
      <c r="F82" t="s">
        <v>253</v>
      </c>
      <c r="G82" t="s">
        <v>201</v>
      </c>
      <c r="H82" t="s">
        <v>202</v>
      </c>
      <c r="I82" t="s">
        <v>19</v>
      </c>
      <c r="J82" s="1">
        <v>46239.46</v>
      </c>
      <c r="K82" s="1">
        <v>57840.959999999999</v>
      </c>
      <c r="L82">
        <v>7</v>
      </c>
      <c r="M82">
        <v>16</v>
      </c>
      <c r="N82">
        <v>19</v>
      </c>
      <c r="O82">
        <v>18</v>
      </c>
      <c r="P82">
        <v>58</v>
      </c>
      <c r="Q82">
        <f>SUMIFS(Snapshot2!H:H, Snapshot2!A:A, Table5[[#This Row],[Date]], Snapshot2!B:B, Table5[[#This Row],[license_no]])</f>
        <v>0</v>
      </c>
      <c r="R82" s="26">
        <f>SUMIF(Grant437!I:I, Table5[[#This Row],[license_no]], Grant437!N:N)</f>
        <v>0</v>
      </c>
      <c r="S82" s="26">
        <f>SUM(Table5[[#This Row],[Quality Dollars Received]], Table5[[#This Row],[fund paid in month (cash)]])</f>
        <v>57840.959999999999</v>
      </c>
      <c r="T82">
        <f>COUNTIFS(Visits!H:H, "&lt;&gt;", Visits!A:A, Table5[[#This Row],[license_no]])</f>
        <v>0</v>
      </c>
      <c r="U82">
        <f>COUNTIFS(Visits!I:I, "&lt;&gt;", Visits!A:A, Table5[[#This Row],[license_no]])</f>
        <v>0</v>
      </c>
      <c r="V82">
        <f>COUNTIFS(Visits!J:J, "&lt;&gt;", Visits!A:A, Table5[[#This Row],[license_no]])</f>
        <v>0</v>
      </c>
      <c r="W82">
        <f>SUM(Table5[[#This Row],[Total Visits - In Person]:[Total Visits - Virtual]])</f>
        <v>0</v>
      </c>
    </row>
    <row r="83" spans="1:23" x14ac:dyDescent="0.3">
      <c r="A83" s="10">
        <v>45292</v>
      </c>
      <c r="B83">
        <v>535759</v>
      </c>
      <c r="C83" t="s">
        <v>254</v>
      </c>
      <c r="D83" t="s">
        <v>14</v>
      </c>
      <c r="E83" t="s">
        <v>15</v>
      </c>
      <c r="F83" t="s">
        <v>255</v>
      </c>
      <c r="G83" t="s">
        <v>17</v>
      </c>
      <c r="H83" t="s">
        <v>256</v>
      </c>
      <c r="I83" t="s">
        <v>19</v>
      </c>
      <c r="J83" s="1">
        <v>61401.47</v>
      </c>
      <c r="K83" s="1">
        <v>76707.95</v>
      </c>
      <c r="L83">
        <v>9</v>
      </c>
      <c r="M83">
        <v>19</v>
      </c>
      <c r="N83">
        <v>32</v>
      </c>
      <c r="O83">
        <v>17</v>
      </c>
      <c r="P83">
        <v>75</v>
      </c>
      <c r="Q83">
        <f>SUMIFS(Snapshot2!H:H, Snapshot2!A:A, Table5[[#This Row],[Date]], Snapshot2!B:B, Table5[[#This Row],[license_no]])</f>
        <v>3</v>
      </c>
      <c r="R83" s="26">
        <f>SUMIF(Grant437!I:I, Table5[[#This Row],[license_no]], Grant437!N:N)</f>
        <v>0</v>
      </c>
      <c r="S83" s="26">
        <f>SUM(Table5[[#This Row],[Quality Dollars Received]], Table5[[#This Row],[fund paid in month (cash)]])</f>
        <v>76707.95</v>
      </c>
      <c r="T83">
        <f>COUNTIFS(Visits!H:H, "&lt;&gt;", Visits!A:A, Table5[[#This Row],[license_no]])</f>
        <v>0</v>
      </c>
      <c r="U83">
        <f>COUNTIFS(Visits!I:I, "&lt;&gt;", Visits!A:A, Table5[[#This Row],[license_no]])</f>
        <v>1</v>
      </c>
      <c r="V83">
        <f>COUNTIFS(Visits!J:J, "&lt;&gt;", Visits!A:A, Table5[[#This Row],[license_no]])</f>
        <v>0</v>
      </c>
      <c r="W83">
        <f>SUM(Table5[[#This Row],[Total Visits - In Person]:[Total Visits - Virtual]])</f>
        <v>1</v>
      </c>
    </row>
    <row r="84" spans="1:23" x14ac:dyDescent="0.3">
      <c r="A84" s="10">
        <v>45292</v>
      </c>
      <c r="B84">
        <v>535928</v>
      </c>
      <c r="C84" t="s">
        <v>257</v>
      </c>
      <c r="D84" t="s">
        <v>14</v>
      </c>
      <c r="E84" t="s">
        <v>27</v>
      </c>
      <c r="F84" t="s">
        <v>258</v>
      </c>
      <c r="G84" t="s">
        <v>17</v>
      </c>
      <c r="H84" t="s">
        <v>259</v>
      </c>
      <c r="I84" t="s">
        <v>19</v>
      </c>
      <c r="J84" s="1">
        <v>34103.78</v>
      </c>
      <c r="K84" s="1">
        <v>44357.45</v>
      </c>
      <c r="L84">
        <v>8</v>
      </c>
      <c r="M84">
        <v>17</v>
      </c>
      <c r="N84">
        <v>18</v>
      </c>
      <c r="O84">
        <v>2</v>
      </c>
      <c r="P84">
        <v>44</v>
      </c>
      <c r="Q84">
        <f>SUMIFS(Snapshot2!H:H, Snapshot2!A:A, Table5[[#This Row],[Date]], Snapshot2!B:B, Table5[[#This Row],[license_no]])</f>
        <v>0</v>
      </c>
      <c r="R84" s="26">
        <f>SUMIF(Grant437!I:I, Table5[[#This Row],[license_no]], Grant437!N:N)</f>
        <v>0</v>
      </c>
      <c r="S84" s="26">
        <f>SUM(Table5[[#This Row],[Quality Dollars Received]], Table5[[#This Row],[fund paid in month (cash)]])</f>
        <v>44357.45</v>
      </c>
      <c r="T84">
        <f>COUNTIFS(Visits!H:H, "&lt;&gt;", Visits!A:A, Table5[[#This Row],[license_no]])</f>
        <v>0</v>
      </c>
      <c r="U84">
        <f>COUNTIFS(Visits!I:I, "&lt;&gt;", Visits!A:A, Table5[[#This Row],[license_no]])</f>
        <v>1</v>
      </c>
      <c r="V84">
        <f>COUNTIFS(Visits!J:J, "&lt;&gt;", Visits!A:A, Table5[[#This Row],[license_no]])</f>
        <v>1</v>
      </c>
      <c r="W84">
        <f>SUM(Table5[[#This Row],[Total Visits - In Person]:[Total Visits - Virtual]])</f>
        <v>2</v>
      </c>
    </row>
    <row r="85" spans="1:23" x14ac:dyDescent="0.3">
      <c r="A85" s="10">
        <v>45292</v>
      </c>
      <c r="B85">
        <v>537436</v>
      </c>
      <c r="C85" t="s">
        <v>206</v>
      </c>
      <c r="D85" t="s">
        <v>14</v>
      </c>
      <c r="E85" t="s">
        <v>15</v>
      </c>
      <c r="F85" t="s">
        <v>260</v>
      </c>
      <c r="G85" t="s">
        <v>261</v>
      </c>
      <c r="H85" t="s">
        <v>262</v>
      </c>
      <c r="I85" t="s">
        <v>49</v>
      </c>
      <c r="J85" s="1">
        <v>4066.11</v>
      </c>
      <c r="K85" s="1">
        <v>5519.63</v>
      </c>
      <c r="M85">
        <v>1</v>
      </c>
      <c r="N85">
        <v>2</v>
      </c>
      <c r="O85">
        <v>3</v>
      </c>
      <c r="P85">
        <v>6</v>
      </c>
      <c r="Q85">
        <f>SUMIFS(Snapshot2!H:H, Snapshot2!A:A, Table5[[#This Row],[Date]], Snapshot2!B:B, Table5[[#This Row],[license_no]])</f>
        <v>0</v>
      </c>
      <c r="R85" s="26">
        <f>SUMIF(Grant437!I:I, Table5[[#This Row],[license_no]], Grant437!N:N)</f>
        <v>0</v>
      </c>
      <c r="S85" s="26">
        <f>SUM(Table5[[#This Row],[Quality Dollars Received]], Table5[[#This Row],[fund paid in month (cash)]])</f>
        <v>5519.63</v>
      </c>
      <c r="T85">
        <f>COUNTIFS(Visits!H:H, "&lt;&gt;", Visits!A:A, Table5[[#This Row],[license_no]])</f>
        <v>0</v>
      </c>
      <c r="U85">
        <f>COUNTIFS(Visits!I:I, "&lt;&gt;", Visits!A:A, Table5[[#This Row],[license_no]])</f>
        <v>0</v>
      </c>
      <c r="V85">
        <f>COUNTIFS(Visits!J:J, "&lt;&gt;", Visits!A:A, Table5[[#This Row],[license_no]])</f>
        <v>0</v>
      </c>
      <c r="W85">
        <f>SUM(Table5[[#This Row],[Total Visits - In Person]:[Total Visits - Virtual]])</f>
        <v>0</v>
      </c>
    </row>
    <row r="86" spans="1:23" x14ac:dyDescent="0.3">
      <c r="A86" s="10">
        <v>45292</v>
      </c>
      <c r="B86">
        <v>537667</v>
      </c>
      <c r="C86" t="s">
        <v>263</v>
      </c>
      <c r="D86" t="s">
        <v>14</v>
      </c>
      <c r="E86" t="s">
        <v>27</v>
      </c>
      <c r="F86" t="s">
        <v>264</v>
      </c>
      <c r="G86" t="s">
        <v>70</v>
      </c>
      <c r="H86" t="s">
        <v>84</v>
      </c>
      <c r="I86" t="s">
        <v>19</v>
      </c>
      <c r="J86" s="1">
        <v>21946.69</v>
      </c>
      <c r="K86" s="1">
        <v>30011.919999999998</v>
      </c>
      <c r="L86">
        <v>5</v>
      </c>
      <c r="M86">
        <v>3</v>
      </c>
      <c r="N86">
        <v>20</v>
      </c>
      <c r="O86">
        <v>19</v>
      </c>
      <c r="P86">
        <v>47</v>
      </c>
      <c r="Q86">
        <f>SUMIFS(Snapshot2!H:H, Snapshot2!A:A, Table5[[#This Row],[Date]], Snapshot2!B:B, Table5[[#This Row],[license_no]])</f>
        <v>0</v>
      </c>
      <c r="R86" s="26">
        <f>SUMIF(Grant437!I:I, Table5[[#This Row],[license_no]], Grant437!N:N)</f>
        <v>0</v>
      </c>
      <c r="S86" s="26">
        <f>SUM(Table5[[#This Row],[Quality Dollars Received]], Table5[[#This Row],[fund paid in month (cash)]])</f>
        <v>30011.919999999998</v>
      </c>
      <c r="T86">
        <f>COUNTIFS(Visits!H:H, "&lt;&gt;", Visits!A:A, Table5[[#This Row],[license_no]])</f>
        <v>0</v>
      </c>
      <c r="U86">
        <f>COUNTIFS(Visits!I:I, "&lt;&gt;", Visits!A:A, Table5[[#This Row],[license_no]])</f>
        <v>0</v>
      </c>
      <c r="V86">
        <f>COUNTIFS(Visits!J:J, "&lt;&gt;", Visits!A:A, Table5[[#This Row],[license_no]])</f>
        <v>1</v>
      </c>
      <c r="W86">
        <f>SUM(Table5[[#This Row],[Total Visits - In Person]:[Total Visits - Virtual]])</f>
        <v>1</v>
      </c>
    </row>
    <row r="87" spans="1:23" x14ac:dyDescent="0.3">
      <c r="A87" s="10">
        <v>45292</v>
      </c>
      <c r="B87">
        <v>537881</v>
      </c>
      <c r="C87" t="s">
        <v>265</v>
      </c>
      <c r="D87" t="s">
        <v>14</v>
      </c>
      <c r="E87" t="s">
        <v>27</v>
      </c>
      <c r="F87" t="s">
        <v>266</v>
      </c>
      <c r="G87" t="s">
        <v>70</v>
      </c>
      <c r="H87" t="s">
        <v>71</v>
      </c>
      <c r="I87" t="s">
        <v>19</v>
      </c>
      <c r="J87" s="1">
        <v>7244.74</v>
      </c>
      <c r="K87" s="1">
        <v>9179.5400000000009</v>
      </c>
      <c r="L87">
        <v>1</v>
      </c>
      <c r="M87">
        <v>2</v>
      </c>
      <c r="N87">
        <v>9</v>
      </c>
      <c r="O87">
        <v>6</v>
      </c>
      <c r="P87">
        <v>18</v>
      </c>
      <c r="Q87">
        <f>SUMIFS(Snapshot2!H:H, Snapshot2!A:A, Table5[[#This Row],[Date]], Snapshot2!B:B, Table5[[#This Row],[license_no]])</f>
        <v>1</v>
      </c>
      <c r="R87" s="26">
        <f>SUMIF(Grant437!I:I, Table5[[#This Row],[license_no]], Grant437!N:N)</f>
        <v>0</v>
      </c>
      <c r="S87" s="26">
        <f>SUM(Table5[[#This Row],[Quality Dollars Received]], Table5[[#This Row],[fund paid in month (cash)]])</f>
        <v>9179.5400000000009</v>
      </c>
      <c r="T87">
        <f>COUNTIFS(Visits!H:H, "&lt;&gt;", Visits!A:A, Table5[[#This Row],[license_no]])</f>
        <v>0</v>
      </c>
      <c r="U87">
        <f>COUNTIFS(Visits!I:I, "&lt;&gt;", Visits!A:A, Table5[[#This Row],[license_no]])</f>
        <v>0</v>
      </c>
      <c r="V87">
        <f>COUNTIFS(Visits!J:J, "&lt;&gt;", Visits!A:A, Table5[[#This Row],[license_no]])</f>
        <v>0</v>
      </c>
      <c r="W87">
        <f>SUM(Table5[[#This Row],[Total Visits - In Person]:[Total Visits - Virtual]])</f>
        <v>0</v>
      </c>
    </row>
    <row r="88" spans="1:23" x14ac:dyDescent="0.3">
      <c r="A88" s="10">
        <v>45292</v>
      </c>
      <c r="B88">
        <v>538151</v>
      </c>
      <c r="C88" t="s">
        <v>267</v>
      </c>
      <c r="D88" t="s">
        <v>14</v>
      </c>
      <c r="E88" t="s">
        <v>27</v>
      </c>
      <c r="F88" t="s">
        <v>268</v>
      </c>
      <c r="G88" t="s">
        <v>17</v>
      </c>
      <c r="H88" t="s">
        <v>25</v>
      </c>
      <c r="I88" t="s">
        <v>19</v>
      </c>
      <c r="J88" s="1">
        <v>94814.97</v>
      </c>
      <c r="K88" s="1">
        <v>127485.08</v>
      </c>
      <c r="L88">
        <v>9</v>
      </c>
      <c r="M88">
        <v>27</v>
      </c>
      <c r="N88">
        <v>72</v>
      </c>
      <c r="O88">
        <v>37</v>
      </c>
      <c r="P88">
        <v>143</v>
      </c>
      <c r="Q88">
        <f>SUMIFS(Snapshot2!H:H, Snapshot2!A:A, Table5[[#This Row],[Date]], Snapshot2!B:B, Table5[[#This Row],[license_no]])</f>
        <v>0</v>
      </c>
      <c r="R88" s="26">
        <f>SUMIF(Grant437!I:I, Table5[[#This Row],[license_no]], Grant437!N:N)</f>
        <v>0</v>
      </c>
      <c r="S88" s="26">
        <f>SUM(Table5[[#This Row],[Quality Dollars Received]], Table5[[#This Row],[fund paid in month (cash)]])</f>
        <v>127485.08</v>
      </c>
      <c r="T88">
        <f>COUNTIFS(Visits!H:H, "&lt;&gt;", Visits!A:A, Table5[[#This Row],[license_no]])</f>
        <v>0</v>
      </c>
      <c r="U88">
        <f>COUNTIFS(Visits!I:I, "&lt;&gt;", Visits!A:A, Table5[[#This Row],[license_no]])</f>
        <v>1</v>
      </c>
      <c r="V88">
        <f>COUNTIFS(Visits!J:J, "&lt;&gt;", Visits!A:A, Table5[[#This Row],[license_no]])</f>
        <v>0</v>
      </c>
      <c r="W88">
        <f>SUM(Table5[[#This Row],[Total Visits - In Person]:[Total Visits - Virtual]])</f>
        <v>1</v>
      </c>
    </row>
    <row r="89" spans="1:23" x14ac:dyDescent="0.3">
      <c r="A89" s="10">
        <v>45292</v>
      </c>
      <c r="B89">
        <v>542174</v>
      </c>
      <c r="C89" t="s">
        <v>269</v>
      </c>
      <c r="D89" t="s">
        <v>14</v>
      </c>
      <c r="E89" t="s">
        <v>51</v>
      </c>
      <c r="F89" t="s">
        <v>270</v>
      </c>
      <c r="G89" t="s">
        <v>62</v>
      </c>
      <c r="H89" t="s">
        <v>271</v>
      </c>
      <c r="I89" t="s">
        <v>64</v>
      </c>
      <c r="J89" s="1">
        <v>2037.99</v>
      </c>
      <c r="K89" s="1">
        <v>2647.5</v>
      </c>
      <c r="L89">
        <v>1</v>
      </c>
      <c r="N89">
        <v>1</v>
      </c>
      <c r="P89">
        <v>2</v>
      </c>
      <c r="Q89">
        <f>SUMIFS(Snapshot2!H:H, Snapshot2!A:A, Table5[[#This Row],[Date]], Snapshot2!B:B, Table5[[#This Row],[license_no]])</f>
        <v>0</v>
      </c>
      <c r="R89" s="26">
        <f>SUMIF(Grant437!I:I, Table5[[#This Row],[license_no]], Grant437!N:N)</f>
        <v>0</v>
      </c>
      <c r="S89" s="26">
        <f>SUM(Table5[[#This Row],[Quality Dollars Received]], Table5[[#This Row],[fund paid in month (cash)]])</f>
        <v>2647.5</v>
      </c>
      <c r="T89">
        <f>COUNTIFS(Visits!H:H, "&lt;&gt;", Visits!A:A, Table5[[#This Row],[license_no]])</f>
        <v>0</v>
      </c>
      <c r="U89">
        <f>COUNTIFS(Visits!I:I, "&lt;&gt;", Visits!A:A, Table5[[#This Row],[license_no]])</f>
        <v>0</v>
      </c>
      <c r="V89">
        <f>COUNTIFS(Visits!J:J, "&lt;&gt;", Visits!A:A, Table5[[#This Row],[license_no]])</f>
        <v>0</v>
      </c>
      <c r="W89">
        <f>SUM(Table5[[#This Row],[Total Visits - In Person]:[Total Visits - Virtual]])</f>
        <v>0</v>
      </c>
    </row>
    <row r="90" spans="1:23" x14ac:dyDescent="0.3">
      <c r="A90" s="10">
        <v>45292</v>
      </c>
      <c r="B90">
        <v>543152</v>
      </c>
      <c r="C90" t="s">
        <v>272</v>
      </c>
      <c r="D90" t="s">
        <v>14</v>
      </c>
      <c r="E90" t="s">
        <v>15</v>
      </c>
      <c r="F90" t="s">
        <v>273</v>
      </c>
      <c r="G90" t="s">
        <v>17</v>
      </c>
      <c r="H90" t="s">
        <v>274</v>
      </c>
      <c r="I90" t="s">
        <v>19</v>
      </c>
      <c r="J90" s="1">
        <v>11109</v>
      </c>
      <c r="K90" s="1">
        <v>15922.31</v>
      </c>
      <c r="L90">
        <v>6</v>
      </c>
      <c r="M90">
        <v>7</v>
      </c>
      <c r="N90">
        <v>5</v>
      </c>
      <c r="P90">
        <v>17</v>
      </c>
      <c r="Q90">
        <f>SUMIFS(Snapshot2!H:H, Snapshot2!A:A, Table5[[#This Row],[Date]], Snapshot2!B:B, Table5[[#This Row],[license_no]])</f>
        <v>0</v>
      </c>
      <c r="R90" s="26">
        <f>SUMIF(Grant437!I:I, Table5[[#This Row],[license_no]], Grant437!N:N)</f>
        <v>0</v>
      </c>
      <c r="S90" s="26">
        <f>SUM(Table5[[#This Row],[Quality Dollars Received]], Table5[[#This Row],[fund paid in month (cash)]])</f>
        <v>15922.31</v>
      </c>
      <c r="T90">
        <f>COUNTIFS(Visits!H:H, "&lt;&gt;", Visits!A:A, Table5[[#This Row],[license_no]])</f>
        <v>0</v>
      </c>
      <c r="U90">
        <f>COUNTIFS(Visits!I:I, "&lt;&gt;", Visits!A:A, Table5[[#This Row],[license_no]])</f>
        <v>0</v>
      </c>
      <c r="V90">
        <f>COUNTIFS(Visits!J:J, "&lt;&gt;", Visits!A:A, Table5[[#This Row],[license_no]])</f>
        <v>0</v>
      </c>
      <c r="W90">
        <f>SUM(Table5[[#This Row],[Total Visits - In Person]:[Total Visits - Virtual]])</f>
        <v>0</v>
      </c>
    </row>
    <row r="91" spans="1:23" x14ac:dyDescent="0.3">
      <c r="A91" s="10">
        <v>45292</v>
      </c>
      <c r="B91">
        <v>544616</v>
      </c>
      <c r="C91" t="s">
        <v>275</v>
      </c>
      <c r="D91" t="s">
        <v>14</v>
      </c>
      <c r="E91" t="s">
        <v>27</v>
      </c>
      <c r="F91" t="s">
        <v>276</v>
      </c>
      <c r="G91" t="s">
        <v>17</v>
      </c>
      <c r="H91" t="s">
        <v>163</v>
      </c>
      <c r="I91" t="s">
        <v>64</v>
      </c>
      <c r="J91" s="1">
        <v>15809.95</v>
      </c>
      <c r="K91" s="1">
        <v>20059.57</v>
      </c>
      <c r="L91">
        <v>1</v>
      </c>
      <c r="M91">
        <v>6</v>
      </c>
      <c r="N91">
        <v>13</v>
      </c>
      <c r="O91">
        <v>6</v>
      </c>
      <c r="P91">
        <v>25</v>
      </c>
      <c r="Q91">
        <f>SUMIFS(Snapshot2!H:H, Snapshot2!A:A, Table5[[#This Row],[Date]], Snapshot2!B:B, Table5[[#This Row],[license_no]])</f>
        <v>0</v>
      </c>
      <c r="R91" s="26">
        <f>SUMIF(Grant437!I:I, Table5[[#This Row],[license_no]], Grant437!N:N)</f>
        <v>0</v>
      </c>
      <c r="S91" s="26">
        <f>SUM(Table5[[#This Row],[Quality Dollars Received]], Table5[[#This Row],[fund paid in month (cash)]])</f>
        <v>20059.57</v>
      </c>
      <c r="T91">
        <f>COUNTIFS(Visits!H:H, "&lt;&gt;", Visits!A:A, Table5[[#This Row],[license_no]])</f>
        <v>0</v>
      </c>
      <c r="U91">
        <f>COUNTIFS(Visits!I:I, "&lt;&gt;", Visits!A:A, Table5[[#This Row],[license_no]])</f>
        <v>0</v>
      </c>
      <c r="V91">
        <f>COUNTIFS(Visits!J:J, "&lt;&gt;", Visits!A:A, Table5[[#This Row],[license_no]])</f>
        <v>0</v>
      </c>
      <c r="W91">
        <f>SUM(Table5[[#This Row],[Total Visits - In Person]:[Total Visits - Virtual]])</f>
        <v>0</v>
      </c>
    </row>
    <row r="92" spans="1:23" x14ac:dyDescent="0.3">
      <c r="A92" s="10">
        <v>45292</v>
      </c>
      <c r="B92">
        <v>544674</v>
      </c>
      <c r="C92" t="s">
        <v>277</v>
      </c>
      <c r="D92" t="s">
        <v>14</v>
      </c>
      <c r="E92" t="s">
        <v>15</v>
      </c>
      <c r="F92" t="s">
        <v>278</v>
      </c>
      <c r="G92" t="s">
        <v>70</v>
      </c>
      <c r="H92" t="s">
        <v>84</v>
      </c>
      <c r="I92" t="s">
        <v>19</v>
      </c>
      <c r="J92" s="1">
        <v>61112.29</v>
      </c>
      <c r="K92" s="1">
        <v>80334.12</v>
      </c>
      <c r="L92">
        <v>15</v>
      </c>
      <c r="M92">
        <v>19</v>
      </c>
      <c r="N92">
        <v>36</v>
      </c>
      <c r="O92">
        <v>19</v>
      </c>
      <c r="P92">
        <v>87</v>
      </c>
      <c r="Q92">
        <f>SUMIFS(Snapshot2!H:H, Snapshot2!A:A, Table5[[#This Row],[Date]], Snapshot2!B:B, Table5[[#This Row],[license_no]])</f>
        <v>0</v>
      </c>
      <c r="R92" s="26">
        <f>SUMIF(Grant437!I:I, Table5[[#This Row],[license_no]], Grant437!N:N)</f>
        <v>0</v>
      </c>
      <c r="S92" s="26">
        <f>SUM(Table5[[#This Row],[Quality Dollars Received]], Table5[[#This Row],[fund paid in month (cash)]])</f>
        <v>80334.12</v>
      </c>
      <c r="T92">
        <f>COUNTIFS(Visits!H:H, "&lt;&gt;", Visits!A:A, Table5[[#This Row],[license_no]])</f>
        <v>0</v>
      </c>
      <c r="U92">
        <f>COUNTIFS(Visits!I:I, "&lt;&gt;", Visits!A:A, Table5[[#This Row],[license_no]])</f>
        <v>0</v>
      </c>
      <c r="V92">
        <f>COUNTIFS(Visits!J:J, "&lt;&gt;", Visits!A:A, Table5[[#This Row],[license_no]])</f>
        <v>0</v>
      </c>
      <c r="W92">
        <f>SUM(Table5[[#This Row],[Total Visits - In Person]:[Total Visits - Virtual]])</f>
        <v>0</v>
      </c>
    </row>
    <row r="93" spans="1:23" x14ac:dyDescent="0.3">
      <c r="A93" s="10">
        <v>45292</v>
      </c>
      <c r="B93">
        <v>544756</v>
      </c>
      <c r="C93" t="s">
        <v>279</v>
      </c>
      <c r="D93" t="s">
        <v>14</v>
      </c>
      <c r="E93" t="s">
        <v>15</v>
      </c>
      <c r="F93" t="s">
        <v>280</v>
      </c>
      <c r="G93" t="s">
        <v>101</v>
      </c>
      <c r="H93" t="s">
        <v>281</v>
      </c>
      <c r="I93" t="s">
        <v>19</v>
      </c>
      <c r="J93" s="1">
        <v>25387.35</v>
      </c>
      <c r="K93" s="1">
        <v>33975.4</v>
      </c>
      <c r="L93">
        <v>1</v>
      </c>
      <c r="M93">
        <v>4</v>
      </c>
      <c r="N93">
        <v>17</v>
      </c>
      <c r="O93">
        <v>27</v>
      </c>
      <c r="P93">
        <v>48</v>
      </c>
      <c r="Q93">
        <f>SUMIFS(Snapshot2!H:H, Snapshot2!A:A, Table5[[#This Row],[Date]], Snapshot2!B:B, Table5[[#This Row],[license_no]])</f>
        <v>0</v>
      </c>
      <c r="R93" s="26">
        <f>SUMIF(Grant437!I:I, Table5[[#This Row],[license_no]], Grant437!N:N)</f>
        <v>0</v>
      </c>
      <c r="S93" s="26">
        <f>SUM(Table5[[#This Row],[Quality Dollars Received]], Table5[[#This Row],[fund paid in month (cash)]])</f>
        <v>33975.4</v>
      </c>
      <c r="T93">
        <f>COUNTIFS(Visits!H:H, "&lt;&gt;", Visits!A:A, Table5[[#This Row],[license_no]])</f>
        <v>0</v>
      </c>
      <c r="U93">
        <f>COUNTIFS(Visits!I:I, "&lt;&gt;", Visits!A:A, Table5[[#This Row],[license_no]])</f>
        <v>0</v>
      </c>
      <c r="V93">
        <f>COUNTIFS(Visits!J:J, "&lt;&gt;", Visits!A:A, Table5[[#This Row],[license_no]])</f>
        <v>0</v>
      </c>
      <c r="W93">
        <f>SUM(Table5[[#This Row],[Total Visits - In Person]:[Total Visits - Virtual]])</f>
        <v>0</v>
      </c>
    </row>
    <row r="94" spans="1:23" x14ac:dyDescent="0.3">
      <c r="A94" s="10">
        <v>45292</v>
      </c>
      <c r="B94">
        <v>546377</v>
      </c>
      <c r="C94" t="s">
        <v>282</v>
      </c>
      <c r="D94" t="s">
        <v>14</v>
      </c>
      <c r="E94" t="s">
        <v>15</v>
      </c>
      <c r="F94" t="s">
        <v>283</v>
      </c>
      <c r="G94" t="s">
        <v>284</v>
      </c>
      <c r="H94" t="s">
        <v>285</v>
      </c>
      <c r="I94" t="s">
        <v>19</v>
      </c>
      <c r="J94" s="1">
        <v>4121.2</v>
      </c>
      <c r="K94" s="1">
        <v>4776.3599999999997</v>
      </c>
      <c r="M94">
        <v>2</v>
      </c>
      <c r="N94">
        <v>2</v>
      </c>
      <c r="O94">
        <v>1</v>
      </c>
      <c r="P94">
        <v>5</v>
      </c>
      <c r="Q94">
        <f>SUMIFS(Snapshot2!H:H, Snapshot2!A:A, Table5[[#This Row],[Date]], Snapshot2!B:B, Table5[[#This Row],[license_no]])</f>
        <v>0</v>
      </c>
      <c r="R94" s="26">
        <f>SUMIF(Grant437!I:I, Table5[[#This Row],[license_no]], Grant437!N:N)</f>
        <v>0</v>
      </c>
      <c r="S94" s="26">
        <f>SUM(Table5[[#This Row],[Quality Dollars Received]], Table5[[#This Row],[fund paid in month (cash)]])</f>
        <v>4776.3599999999997</v>
      </c>
      <c r="T94">
        <f>COUNTIFS(Visits!H:H, "&lt;&gt;", Visits!A:A, Table5[[#This Row],[license_no]])</f>
        <v>0</v>
      </c>
      <c r="U94">
        <f>COUNTIFS(Visits!I:I, "&lt;&gt;", Visits!A:A, Table5[[#This Row],[license_no]])</f>
        <v>0</v>
      </c>
      <c r="V94">
        <f>COUNTIFS(Visits!J:J, "&lt;&gt;", Visits!A:A, Table5[[#This Row],[license_no]])</f>
        <v>0</v>
      </c>
      <c r="W94">
        <f>SUM(Table5[[#This Row],[Total Visits - In Person]:[Total Visits - Virtual]])</f>
        <v>0</v>
      </c>
    </row>
    <row r="95" spans="1:23" x14ac:dyDescent="0.3">
      <c r="A95" s="10">
        <v>45292</v>
      </c>
      <c r="B95">
        <v>548064</v>
      </c>
      <c r="C95" t="s">
        <v>286</v>
      </c>
      <c r="D95" t="s">
        <v>14</v>
      </c>
      <c r="E95" t="s">
        <v>27</v>
      </c>
      <c r="F95" t="s">
        <v>287</v>
      </c>
      <c r="G95" t="s">
        <v>17</v>
      </c>
      <c r="H95" t="s">
        <v>288</v>
      </c>
      <c r="I95" t="s">
        <v>19</v>
      </c>
      <c r="J95" s="1">
        <v>32278.880000000001</v>
      </c>
      <c r="K95" s="1">
        <v>39618.89</v>
      </c>
      <c r="L95">
        <v>9</v>
      </c>
      <c r="M95">
        <v>10</v>
      </c>
      <c r="N95">
        <v>19</v>
      </c>
      <c r="O95">
        <v>7</v>
      </c>
      <c r="P95">
        <v>43</v>
      </c>
      <c r="Q95">
        <f>SUMIFS(Snapshot2!H:H, Snapshot2!A:A, Table5[[#This Row],[Date]], Snapshot2!B:B, Table5[[#This Row],[license_no]])</f>
        <v>0</v>
      </c>
      <c r="R95" s="26">
        <f>SUMIF(Grant437!I:I, Table5[[#This Row],[license_no]], Grant437!N:N)</f>
        <v>0</v>
      </c>
      <c r="S95" s="26">
        <f>SUM(Table5[[#This Row],[Quality Dollars Received]], Table5[[#This Row],[fund paid in month (cash)]])</f>
        <v>39618.89</v>
      </c>
      <c r="T95">
        <f>COUNTIFS(Visits!H:H, "&lt;&gt;", Visits!A:A, Table5[[#This Row],[license_no]])</f>
        <v>0</v>
      </c>
      <c r="U95">
        <f>COUNTIFS(Visits!I:I, "&lt;&gt;", Visits!A:A, Table5[[#This Row],[license_no]])</f>
        <v>0</v>
      </c>
      <c r="V95">
        <f>COUNTIFS(Visits!J:J, "&lt;&gt;", Visits!A:A, Table5[[#This Row],[license_no]])</f>
        <v>0</v>
      </c>
      <c r="W95">
        <f>SUM(Table5[[#This Row],[Total Visits - In Person]:[Total Visits - Virtual]])</f>
        <v>0</v>
      </c>
    </row>
    <row r="96" spans="1:23" x14ac:dyDescent="0.3">
      <c r="A96" s="10">
        <v>45292</v>
      </c>
      <c r="B96">
        <v>548170</v>
      </c>
      <c r="C96" t="s">
        <v>289</v>
      </c>
      <c r="D96" t="s">
        <v>14</v>
      </c>
      <c r="E96" t="s">
        <v>51</v>
      </c>
      <c r="F96" t="s">
        <v>290</v>
      </c>
      <c r="G96" t="s">
        <v>291</v>
      </c>
      <c r="H96" t="s">
        <v>173</v>
      </c>
      <c r="I96" t="s">
        <v>292</v>
      </c>
      <c r="J96" s="1">
        <v>2681.26</v>
      </c>
      <c r="K96" s="1">
        <v>3608.02</v>
      </c>
      <c r="N96">
        <v>3</v>
      </c>
      <c r="O96">
        <v>1</v>
      </c>
      <c r="P96">
        <v>4</v>
      </c>
      <c r="Q96">
        <f>SUMIFS(Snapshot2!H:H, Snapshot2!A:A, Table5[[#This Row],[Date]], Snapshot2!B:B, Table5[[#This Row],[license_no]])</f>
        <v>0</v>
      </c>
      <c r="R96" s="26">
        <f>SUMIF(Grant437!I:I, Table5[[#This Row],[license_no]], Grant437!N:N)</f>
        <v>0</v>
      </c>
      <c r="S96" s="26">
        <f>SUM(Table5[[#This Row],[Quality Dollars Received]], Table5[[#This Row],[fund paid in month (cash)]])</f>
        <v>3608.02</v>
      </c>
      <c r="T96">
        <f>COUNTIFS(Visits!H:H, "&lt;&gt;", Visits!A:A, Table5[[#This Row],[license_no]])</f>
        <v>0</v>
      </c>
      <c r="U96">
        <f>COUNTIFS(Visits!I:I, "&lt;&gt;", Visits!A:A, Table5[[#This Row],[license_no]])</f>
        <v>0</v>
      </c>
      <c r="V96">
        <f>COUNTIFS(Visits!J:J, "&lt;&gt;", Visits!A:A, Table5[[#This Row],[license_no]])</f>
        <v>0</v>
      </c>
      <c r="W96">
        <f>SUM(Table5[[#This Row],[Total Visits - In Person]:[Total Visits - Virtual]])</f>
        <v>0</v>
      </c>
    </row>
    <row r="97" spans="1:23" x14ac:dyDescent="0.3">
      <c r="A97" s="10">
        <v>45292</v>
      </c>
      <c r="B97">
        <v>550150</v>
      </c>
      <c r="C97" t="s">
        <v>293</v>
      </c>
      <c r="D97" t="s">
        <v>106</v>
      </c>
      <c r="E97" t="s">
        <v>15</v>
      </c>
      <c r="F97" t="s">
        <v>294</v>
      </c>
      <c r="G97" t="s">
        <v>295</v>
      </c>
      <c r="H97" t="s">
        <v>296</v>
      </c>
      <c r="I97" t="s">
        <v>19</v>
      </c>
      <c r="J97" s="1">
        <v>3149.81</v>
      </c>
      <c r="K97" s="1">
        <v>3593.21</v>
      </c>
      <c r="L97">
        <v>1</v>
      </c>
      <c r="N97">
        <v>4</v>
      </c>
      <c r="O97">
        <v>3</v>
      </c>
      <c r="P97">
        <v>8</v>
      </c>
      <c r="Q97">
        <f>SUMIFS(Snapshot2!H:H, Snapshot2!A:A, Table5[[#This Row],[Date]], Snapshot2!B:B, Table5[[#This Row],[license_no]])</f>
        <v>0</v>
      </c>
      <c r="R97" s="26">
        <f>SUMIF(Grant437!I:I, Table5[[#This Row],[license_no]], Grant437!N:N)</f>
        <v>17.14</v>
      </c>
      <c r="S97" s="26">
        <f>SUM(Table5[[#This Row],[Quality Dollars Received]], Table5[[#This Row],[fund paid in month (cash)]])</f>
        <v>3610.35</v>
      </c>
      <c r="T97">
        <f>COUNTIFS(Visits!H:H, "&lt;&gt;", Visits!A:A, Table5[[#This Row],[license_no]])</f>
        <v>0</v>
      </c>
      <c r="U97">
        <f>COUNTIFS(Visits!I:I, "&lt;&gt;", Visits!A:A, Table5[[#This Row],[license_no]])</f>
        <v>0</v>
      </c>
      <c r="V97">
        <f>COUNTIFS(Visits!J:J, "&lt;&gt;", Visits!A:A, Table5[[#This Row],[license_no]])</f>
        <v>1</v>
      </c>
      <c r="W97">
        <f>SUM(Table5[[#This Row],[Total Visits - In Person]:[Total Visits - Virtual]])</f>
        <v>1</v>
      </c>
    </row>
    <row r="98" spans="1:23" x14ac:dyDescent="0.3">
      <c r="A98" s="10">
        <v>45292</v>
      </c>
      <c r="B98">
        <v>552282</v>
      </c>
      <c r="C98" t="s">
        <v>297</v>
      </c>
      <c r="D98" t="s">
        <v>14</v>
      </c>
      <c r="E98" t="s">
        <v>51</v>
      </c>
      <c r="F98" t="s">
        <v>298</v>
      </c>
      <c r="G98" t="s">
        <v>136</v>
      </c>
      <c r="H98" t="s">
        <v>198</v>
      </c>
      <c r="I98" t="s">
        <v>19</v>
      </c>
      <c r="J98" s="1">
        <v>46306.47</v>
      </c>
      <c r="K98" s="1">
        <v>59355.65</v>
      </c>
      <c r="L98">
        <v>8</v>
      </c>
      <c r="M98">
        <v>11</v>
      </c>
      <c r="N98">
        <v>31</v>
      </c>
      <c r="O98">
        <v>4</v>
      </c>
      <c r="P98">
        <v>53</v>
      </c>
      <c r="Q98">
        <f>SUMIFS(Snapshot2!H:H, Snapshot2!A:A, Table5[[#This Row],[Date]], Snapshot2!B:B, Table5[[#This Row],[license_no]])</f>
        <v>0</v>
      </c>
      <c r="R98" s="26">
        <f>SUMIF(Grant437!I:I, Table5[[#This Row],[license_no]], Grant437!N:N)</f>
        <v>0</v>
      </c>
      <c r="S98" s="26">
        <f>SUM(Table5[[#This Row],[Quality Dollars Received]], Table5[[#This Row],[fund paid in month (cash)]])</f>
        <v>59355.65</v>
      </c>
      <c r="T98">
        <f>COUNTIFS(Visits!H:H, "&lt;&gt;", Visits!A:A, Table5[[#This Row],[license_no]])</f>
        <v>1</v>
      </c>
      <c r="U98">
        <f>COUNTIFS(Visits!I:I, "&lt;&gt;", Visits!A:A, Table5[[#This Row],[license_no]])</f>
        <v>1</v>
      </c>
      <c r="V98">
        <f>COUNTIFS(Visits!J:J, "&lt;&gt;", Visits!A:A, Table5[[#This Row],[license_no]])</f>
        <v>0</v>
      </c>
      <c r="W98">
        <f>SUM(Table5[[#This Row],[Total Visits - In Person]:[Total Visits - Virtual]])</f>
        <v>2</v>
      </c>
    </row>
    <row r="99" spans="1:23" x14ac:dyDescent="0.3">
      <c r="A99" s="10">
        <v>45292</v>
      </c>
      <c r="B99">
        <v>552768</v>
      </c>
      <c r="C99" t="s">
        <v>299</v>
      </c>
      <c r="D99" t="s">
        <v>14</v>
      </c>
      <c r="E99" t="s">
        <v>15</v>
      </c>
      <c r="F99" t="s">
        <v>300</v>
      </c>
      <c r="G99" t="s">
        <v>55</v>
      </c>
      <c r="H99" t="s">
        <v>56</v>
      </c>
      <c r="I99" t="s">
        <v>19</v>
      </c>
      <c r="J99" s="1">
        <v>5751.84</v>
      </c>
      <c r="K99" s="1">
        <v>7689.2</v>
      </c>
      <c r="M99">
        <v>2</v>
      </c>
      <c r="N99">
        <v>2</v>
      </c>
      <c r="O99">
        <v>3</v>
      </c>
      <c r="P99">
        <v>7</v>
      </c>
      <c r="Q99">
        <f>SUMIFS(Snapshot2!H:H, Snapshot2!A:A, Table5[[#This Row],[Date]], Snapshot2!B:B, Table5[[#This Row],[license_no]])</f>
        <v>0</v>
      </c>
      <c r="R99" s="26">
        <f>SUMIF(Grant437!I:I, Table5[[#This Row],[license_no]], Grant437!N:N)</f>
        <v>0</v>
      </c>
      <c r="S99" s="26">
        <f>SUM(Table5[[#This Row],[Quality Dollars Received]], Table5[[#This Row],[fund paid in month (cash)]])</f>
        <v>7689.2</v>
      </c>
      <c r="T99">
        <f>COUNTIFS(Visits!H:H, "&lt;&gt;", Visits!A:A, Table5[[#This Row],[license_no]])</f>
        <v>0</v>
      </c>
      <c r="U99">
        <f>COUNTIFS(Visits!I:I, "&lt;&gt;", Visits!A:A, Table5[[#This Row],[license_no]])</f>
        <v>0</v>
      </c>
      <c r="V99">
        <f>COUNTIFS(Visits!J:J, "&lt;&gt;", Visits!A:A, Table5[[#This Row],[license_no]])</f>
        <v>0</v>
      </c>
      <c r="W99">
        <f>SUM(Table5[[#This Row],[Total Visits - In Person]:[Total Visits - Virtual]])</f>
        <v>0</v>
      </c>
    </row>
    <row r="100" spans="1:23" x14ac:dyDescent="0.3">
      <c r="A100" s="10">
        <v>45292</v>
      </c>
      <c r="B100">
        <v>553341</v>
      </c>
      <c r="C100" t="s">
        <v>301</v>
      </c>
      <c r="D100" t="s">
        <v>14</v>
      </c>
      <c r="E100" t="s">
        <v>27</v>
      </c>
      <c r="F100" t="s">
        <v>302</v>
      </c>
      <c r="G100" t="s">
        <v>17</v>
      </c>
      <c r="H100" t="s">
        <v>235</v>
      </c>
      <c r="I100" t="s">
        <v>19</v>
      </c>
      <c r="J100" s="1">
        <v>18437.98</v>
      </c>
      <c r="K100" s="1">
        <v>24167.119999999999</v>
      </c>
      <c r="M100">
        <v>2</v>
      </c>
      <c r="N100">
        <v>14</v>
      </c>
      <c r="O100">
        <v>19</v>
      </c>
      <c r="P100">
        <v>33</v>
      </c>
      <c r="Q100">
        <f>SUMIFS(Snapshot2!H:H, Snapshot2!A:A, Table5[[#This Row],[Date]], Snapshot2!B:B, Table5[[#This Row],[license_no]])</f>
        <v>0</v>
      </c>
      <c r="R100" s="26">
        <f>SUMIF(Grant437!I:I, Table5[[#This Row],[license_no]], Grant437!N:N)</f>
        <v>0</v>
      </c>
      <c r="S100" s="26">
        <f>SUM(Table5[[#This Row],[Quality Dollars Received]], Table5[[#This Row],[fund paid in month (cash)]])</f>
        <v>24167.119999999999</v>
      </c>
      <c r="T100">
        <f>COUNTIFS(Visits!H:H, "&lt;&gt;", Visits!A:A, Table5[[#This Row],[license_no]])</f>
        <v>0</v>
      </c>
      <c r="U100">
        <f>COUNTIFS(Visits!I:I, "&lt;&gt;", Visits!A:A, Table5[[#This Row],[license_no]])</f>
        <v>1</v>
      </c>
      <c r="V100">
        <f>COUNTIFS(Visits!J:J, "&lt;&gt;", Visits!A:A, Table5[[#This Row],[license_no]])</f>
        <v>0</v>
      </c>
      <c r="W100">
        <f>SUM(Table5[[#This Row],[Total Visits - In Person]:[Total Visits - Virtual]])</f>
        <v>1</v>
      </c>
    </row>
    <row r="101" spans="1:23" x14ac:dyDescent="0.3">
      <c r="A101" s="10">
        <v>45292</v>
      </c>
      <c r="B101">
        <v>553755</v>
      </c>
      <c r="C101" t="s">
        <v>303</v>
      </c>
      <c r="D101" t="s">
        <v>106</v>
      </c>
      <c r="E101" t="s">
        <v>27</v>
      </c>
      <c r="F101" t="s">
        <v>304</v>
      </c>
      <c r="G101" t="s">
        <v>101</v>
      </c>
      <c r="H101" t="s">
        <v>305</v>
      </c>
      <c r="I101" t="s">
        <v>19</v>
      </c>
      <c r="J101" s="1">
        <v>618</v>
      </c>
      <c r="K101" s="1">
        <v>797.33</v>
      </c>
      <c r="L101">
        <v>1</v>
      </c>
      <c r="P101">
        <v>1</v>
      </c>
      <c r="Q101">
        <f>SUMIFS(Snapshot2!H:H, Snapshot2!A:A, Table5[[#This Row],[Date]], Snapshot2!B:B, Table5[[#This Row],[license_no]])</f>
        <v>0</v>
      </c>
      <c r="R101" s="26">
        <f>SUMIF(Grant437!I:I, Table5[[#This Row],[license_no]], Grant437!N:N)</f>
        <v>0</v>
      </c>
      <c r="S101" s="26">
        <f>SUM(Table5[[#This Row],[Quality Dollars Received]], Table5[[#This Row],[fund paid in month (cash)]])</f>
        <v>797.33</v>
      </c>
      <c r="T101">
        <f>COUNTIFS(Visits!H:H, "&lt;&gt;", Visits!A:A, Table5[[#This Row],[license_no]])</f>
        <v>0</v>
      </c>
      <c r="U101">
        <f>COUNTIFS(Visits!I:I, "&lt;&gt;", Visits!A:A, Table5[[#This Row],[license_no]])</f>
        <v>0</v>
      </c>
      <c r="V101">
        <f>COUNTIFS(Visits!J:J, "&lt;&gt;", Visits!A:A, Table5[[#This Row],[license_no]])</f>
        <v>0</v>
      </c>
      <c r="W101">
        <f>SUM(Table5[[#This Row],[Total Visits - In Person]:[Total Visits - Virtual]])</f>
        <v>0</v>
      </c>
    </row>
    <row r="102" spans="1:23" x14ac:dyDescent="0.3">
      <c r="A102" s="10">
        <v>45292</v>
      </c>
      <c r="B102">
        <v>554845</v>
      </c>
      <c r="C102" t="s">
        <v>306</v>
      </c>
      <c r="D102" t="s">
        <v>188</v>
      </c>
      <c r="E102" t="s">
        <v>27</v>
      </c>
      <c r="F102" t="s">
        <v>307</v>
      </c>
      <c r="G102" t="s">
        <v>17</v>
      </c>
      <c r="H102" t="s">
        <v>59</v>
      </c>
      <c r="I102" t="s">
        <v>19</v>
      </c>
      <c r="J102" s="1">
        <v>1593.49</v>
      </c>
      <c r="K102" s="1">
        <v>1714.46</v>
      </c>
      <c r="M102">
        <v>2</v>
      </c>
      <c r="N102">
        <v>3</v>
      </c>
      <c r="O102">
        <v>1</v>
      </c>
      <c r="P102">
        <v>6</v>
      </c>
      <c r="Q102">
        <f>SUMIFS(Snapshot2!H:H, Snapshot2!A:A, Table5[[#This Row],[Date]], Snapshot2!B:B, Table5[[#This Row],[license_no]])</f>
        <v>0</v>
      </c>
      <c r="R102" s="26">
        <f>SUMIF(Grant437!I:I, Table5[[#This Row],[license_no]], Grant437!N:N)</f>
        <v>0</v>
      </c>
      <c r="S102" s="26">
        <f>SUM(Table5[[#This Row],[Quality Dollars Received]], Table5[[#This Row],[fund paid in month (cash)]])</f>
        <v>1714.46</v>
      </c>
      <c r="T102">
        <f>COUNTIFS(Visits!H:H, "&lt;&gt;", Visits!A:A, Table5[[#This Row],[license_no]])</f>
        <v>0</v>
      </c>
      <c r="U102">
        <f>COUNTIFS(Visits!I:I, "&lt;&gt;", Visits!A:A, Table5[[#This Row],[license_no]])</f>
        <v>1</v>
      </c>
      <c r="V102">
        <f>COUNTIFS(Visits!J:J, "&lt;&gt;", Visits!A:A, Table5[[#This Row],[license_no]])</f>
        <v>0</v>
      </c>
      <c r="W102">
        <f>SUM(Table5[[#This Row],[Total Visits - In Person]:[Total Visits - Virtual]])</f>
        <v>1</v>
      </c>
    </row>
    <row r="103" spans="1:23" x14ac:dyDescent="0.3">
      <c r="A103" s="10">
        <v>45292</v>
      </c>
      <c r="B103">
        <v>554987</v>
      </c>
      <c r="C103" t="s">
        <v>308</v>
      </c>
      <c r="D103" t="s">
        <v>106</v>
      </c>
      <c r="E103" t="s">
        <v>15</v>
      </c>
      <c r="F103" t="s">
        <v>309</v>
      </c>
      <c r="G103" t="s">
        <v>17</v>
      </c>
      <c r="H103" t="s">
        <v>42</v>
      </c>
      <c r="I103" t="s">
        <v>19</v>
      </c>
      <c r="J103" s="1">
        <v>3450.6</v>
      </c>
      <c r="K103" s="1">
        <v>4511.03</v>
      </c>
      <c r="L103">
        <v>1</v>
      </c>
      <c r="M103">
        <v>1</v>
      </c>
      <c r="N103">
        <v>2</v>
      </c>
      <c r="O103">
        <v>1</v>
      </c>
      <c r="P103">
        <v>5</v>
      </c>
      <c r="Q103">
        <f>SUMIFS(Snapshot2!H:H, Snapshot2!A:A, Table5[[#This Row],[Date]], Snapshot2!B:B, Table5[[#This Row],[license_no]])</f>
        <v>0</v>
      </c>
      <c r="R103" s="26">
        <f>SUMIF(Grant437!I:I, Table5[[#This Row],[license_no]], Grant437!N:N)</f>
        <v>295</v>
      </c>
      <c r="S103" s="26">
        <f>SUM(Table5[[#This Row],[Quality Dollars Received]], Table5[[#This Row],[fund paid in month (cash)]])</f>
        <v>4806.03</v>
      </c>
      <c r="T103">
        <f>COUNTIFS(Visits!H:H, "&lt;&gt;", Visits!A:A, Table5[[#This Row],[license_no]])</f>
        <v>0</v>
      </c>
      <c r="U103">
        <f>COUNTIFS(Visits!I:I, "&lt;&gt;", Visits!A:A, Table5[[#This Row],[license_no]])</f>
        <v>1</v>
      </c>
      <c r="V103">
        <f>COUNTIFS(Visits!J:J, "&lt;&gt;", Visits!A:A, Table5[[#This Row],[license_no]])</f>
        <v>0</v>
      </c>
      <c r="W103">
        <f>SUM(Table5[[#This Row],[Total Visits - In Person]:[Total Visits - Virtual]])</f>
        <v>1</v>
      </c>
    </row>
    <row r="104" spans="1:23" x14ac:dyDescent="0.3">
      <c r="A104" s="10">
        <v>45292</v>
      </c>
      <c r="B104">
        <v>555619</v>
      </c>
      <c r="C104" t="s">
        <v>310</v>
      </c>
      <c r="D104" t="s">
        <v>106</v>
      </c>
      <c r="E104" t="s">
        <v>27</v>
      </c>
      <c r="F104" t="s">
        <v>311</v>
      </c>
      <c r="G104" t="s">
        <v>140</v>
      </c>
      <c r="H104" t="s">
        <v>141</v>
      </c>
      <c r="I104" t="s">
        <v>19</v>
      </c>
      <c r="J104" s="1">
        <v>1059.24</v>
      </c>
      <c r="K104" s="1">
        <v>1366.15</v>
      </c>
      <c r="L104">
        <v>1</v>
      </c>
      <c r="O104">
        <v>2</v>
      </c>
      <c r="P104">
        <v>3</v>
      </c>
      <c r="Q104">
        <f>SUMIFS(Snapshot2!H:H, Snapshot2!A:A, Table5[[#This Row],[Date]], Snapshot2!B:B, Table5[[#This Row],[license_no]])</f>
        <v>0</v>
      </c>
      <c r="R104" s="26">
        <f>SUMIF(Grant437!I:I, Table5[[#This Row],[license_no]], Grant437!N:N)</f>
        <v>0</v>
      </c>
      <c r="S104" s="26">
        <f>SUM(Table5[[#This Row],[Quality Dollars Received]], Table5[[#This Row],[fund paid in month (cash)]])</f>
        <v>1366.15</v>
      </c>
      <c r="T104">
        <f>COUNTIFS(Visits!H:H, "&lt;&gt;", Visits!A:A, Table5[[#This Row],[license_no]])</f>
        <v>0</v>
      </c>
      <c r="U104">
        <f>COUNTIFS(Visits!I:I, "&lt;&gt;", Visits!A:A, Table5[[#This Row],[license_no]])</f>
        <v>0</v>
      </c>
      <c r="V104">
        <f>COUNTIFS(Visits!J:J, "&lt;&gt;", Visits!A:A, Table5[[#This Row],[license_no]])</f>
        <v>0</v>
      </c>
      <c r="W104">
        <f>SUM(Table5[[#This Row],[Total Visits - In Person]:[Total Visits - Virtual]])</f>
        <v>0</v>
      </c>
    </row>
    <row r="105" spans="1:23" x14ac:dyDescent="0.3">
      <c r="A105" s="10">
        <v>45292</v>
      </c>
      <c r="B105">
        <v>556373</v>
      </c>
      <c r="C105" t="s">
        <v>164</v>
      </c>
      <c r="D105" t="s">
        <v>14</v>
      </c>
      <c r="E105" t="s">
        <v>27</v>
      </c>
      <c r="F105" t="s">
        <v>312</v>
      </c>
      <c r="G105" t="s">
        <v>74</v>
      </c>
      <c r="H105" t="s">
        <v>313</v>
      </c>
      <c r="I105" t="s">
        <v>49</v>
      </c>
      <c r="J105" s="1">
        <v>4748</v>
      </c>
      <c r="K105" s="1">
        <v>6215.77</v>
      </c>
      <c r="L105">
        <v>1</v>
      </c>
      <c r="M105">
        <v>3</v>
      </c>
      <c r="N105">
        <v>2</v>
      </c>
      <c r="P105">
        <v>6</v>
      </c>
      <c r="Q105">
        <f>SUMIFS(Snapshot2!H:H, Snapshot2!A:A, Table5[[#This Row],[Date]], Snapshot2!B:B, Table5[[#This Row],[license_no]])</f>
        <v>0</v>
      </c>
      <c r="R105" s="26">
        <f>SUMIF(Grant437!I:I, Table5[[#This Row],[license_no]], Grant437!N:N)</f>
        <v>0</v>
      </c>
      <c r="S105" s="26">
        <f>SUM(Table5[[#This Row],[Quality Dollars Received]], Table5[[#This Row],[fund paid in month (cash)]])</f>
        <v>6215.77</v>
      </c>
      <c r="T105">
        <f>COUNTIFS(Visits!H:H, "&lt;&gt;", Visits!A:A, Table5[[#This Row],[license_no]])</f>
        <v>0</v>
      </c>
      <c r="U105">
        <f>COUNTIFS(Visits!I:I, "&lt;&gt;", Visits!A:A, Table5[[#This Row],[license_no]])</f>
        <v>0</v>
      </c>
      <c r="V105">
        <f>COUNTIFS(Visits!J:J, "&lt;&gt;", Visits!A:A, Table5[[#This Row],[license_no]])</f>
        <v>0</v>
      </c>
      <c r="W105">
        <f>SUM(Table5[[#This Row],[Total Visits - In Person]:[Total Visits - Virtual]])</f>
        <v>0</v>
      </c>
    </row>
    <row r="106" spans="1:23" x14ac:dyDescent="0.3">
      <c r="A106" s="10">
        <v>45292</v>
      </c>
      <c r="B106">
        <v>556594</v>
      </c>
      <c r="C106" t="s">
        <v>314</v>
      </c>
      <c r="D106" t="s">
        <v>14</v>
      </c>
      <c r="E106" t="s">
        <v>51</v>
      </c>
      <c r="F106" t="s">
        <v>315</v>
      </c>
      <c r="G106" t="s">
        <v>17</v>
      </c>
      <c r="H106" t="s">
        <v>256</v>
      </c>
      <c r="I106" t="s">
        <v>19</v>
      </c>
      <c r="J106" s="1">
        <v>57078.96</v>
      </c>
      <c r="K106" s="1">
        <v>79257.42</v>
      </c>
      <c r="L106">
        <v>4</v>
      </c>
      <c r="M106">
        <v>8</v>
      </c>
      <c r="N106">
        <v>24</v>
      </c>
      <c r="O106">
        <v>40</v>
      </c>
      <c r="P106">
        <v>75</v>
      </c>
      <c r="Q106">
        <f>SUMIFS(Snapshot2!H:H, Snapshot2!A:A, Table5[[#This Row],[Date]], Snapshot2!B:B, Table5[[#This Row],[license_no]])</f>
        <v>0</v>
      </c>
      <c r="R106" s="26">
        <f>SUMIF(Grant437!I:I, Table5[[#This Row],[license_no]], Grant437!N:N)</f>
        <v>0</v>
      </c>
      <c r="S106" s="26">
        <f>SUM(Table5[[#This Row],[Quality Dollars Received]], Table5[[#This Row],[fund paid in month (cash)]])</f>
        <v>79257.42</v>
      </c>
      <c r="T106">
        <f>COUNTIFS(Visits!H:H, "&lt;&gt;", Visits!A:A, Table5[[#This Row],[license_no]])</f>
        <v>0</v>
      </c>
      <c r="U106">
        <f>COUNTIFS(Visits!I:I, "&lt;&gt;", Visits!A:A, Table5[[#This Row],[license_no]])</f>
        <v>1</v>
      </c>
      <c r="V106">
        <f>COUNTIFS(Visits!J:J, "&lt;&gt;", Visits!A:A, Table5[[#This Row],[license_no]])</f>
        <v>0</v>
      </c>
      <c r="W106">
        <f>SUM(Table5[[#This Row],[Total Visits - In Person]:[Total Visits - Virtual]])</f>
        <v>1</v>
      </c>
    </row>
    <row r="107" spans="1:23" x14ac:dyDescent="0.3">
      <c r="A107" s="10">
        <v>45292</v>
      </c>
      <c r="B107">
        <v>558211</v>
      </c>
      <c r="C107" t="s">
        <v>316</v>
      </c>
      <c r="D107" t="s">
        <v>14</v>
      </c>
      <c r="E107" t="s">
        <v>27</v>
      </c>
      <c r="F107" t="s">
        <v>317</v>
      </c>
      <c r="G107" t="s">
        <v>17</v>
      </c>
      <c r="H107" t="s">
        <v>42</v>
      </c>
      <c r="I107" t="s">
        <v>19</v>
      </c>
      <c r="J107" s="1">
        <v>12275.84</v>
      </c>
      <c r="K107" s="1">
        <v>16665.2</v>
      </c>
      <c r="L107">
        <v>2</v>
      </c>
      <c r="M107">
        <v>3</v>
      </c>
      <c r="N107">
        <v>4</v>
      </c>
      <c r="O107">
        <v>8</v>
      </c>
      <c r="P107">
        <v>17</v>
      </c>
      <c r="Q107">
        <f>SUMIFS(Snapshot2!H:H, Snapshot2!A:A, Table5[[#This Row],[Date]], Snapshot2!B:B, Table5[[#This Row],[license_no]])</f>
        <v>0</v>
      </c>
      <c r="R107" s="26">
        <f>SUMIF(Grant437!I:I, Table5[[#This Row],[license_no]], Grant437!N:N)</f>
        <v>0</v>
      </c>
      <c r="S107" s="26">
        <f>SUM(Table5[[#This Row],[Quality Dollars Received]], Table5[[#This Row],[fund paid in month (cash)]])</f>
        <v>16665.2</v>
      </c>
      <c r="T107">
        <f>COUNTIFS(Visits!H:H, "&lt;&gt;", Visits!A:A, Table5[[#This Row],[license_no]])</f>
        <v>0</v>
      </c>
      <c r="U107">
        <f>COUNTIFS(Visits!I:I, "&lt;&gt;", Visits!A:A, Table5[[#This Row],[license_no]])</f>
        <v>0</v>
      </c>
      <c r="V107">
        <f>COUNTIFS(Visits!J:J, "&lt;&gt;", Visits!A:A, Table5[[#This Row],[license_no]])</f>
        <v>0</v>
      </c>
      <c r="W107">
        <f>SUM(Table5[[#This Row],[Total Visits - In Person]:[Total Visits - Virtual]])</f>
        <v>0</v>
      </c>
    </row>
    <row r="108" spans="1:23" x14ac:dyDescent="0.3">
      <c r="A108" s="10">
        <v>45292</v>
      </c>
      <c r="B108">
        <v>559653</v>
      </c>
      <c r="C108" t="s">
        <v>206</v>
      </c>
      <c r="D108" t="s">
        <v>14</v>
      </c>
      <c r="F108" t="s">
        <v>318</v>
      </c>
      <c r="G108" t="s">
        <v>70</v>
      </c>
      <c r="H108" t="s">
        <v>180</v>
      </c>
      <c r="I108" t="s">
        <v>19</v>
      </c>
      <c r="J108" s="1">
        <v>54235.6</v>
      </c>
      <c r="K108" s="1">
        <v>73670.350000000006</v>
      </c>
      <c r="L108">
        <v>8</v>
      </c>
      <c r="M108">
        <v>17</v>
      </c>
      <c r="N108">
        <v>30</v>
      </c>
      <c r="O108">
        <v>31</v>
      </c>
      <c r="P108">
        <v>80</v>
      </c>
      <c r="Q108">
        <f>SUMIFS(Snapshot2!H:H, Snapshot2!A:A, Table5[[#This Row],[Date]], Snapshot2!B:B, Table5[[#This Row],[license_no]])</f>
        <v>1</v>
      </c>
      <c r="R108" s="26">
        <f>SUMIF(Grant437!I:I, Table5[[#This Row],[license_no]], Grant437!N:N)</f>
        <v>0</v>
      </c>
      <c r="S108" s="26">
        <f>SUM(Table5[[#This Row],[Quality Dollars Received]], Table5[[#This Row],[fund paid in month (cash)]])</f>
        <v>73670.350000000006</v>
      </c>
      <c r="T108">
        <f>COUNTIFS(Visits!H:H, "&lt;&gt;", Visits!A:A, Table5[[#This Row],[license_no]])</f>
        <v>0</v>
      </c>
      <c r="U108">
        <f>COUNTIFS(Visits!I:I, "&lt;&gt;", Visits!A:A, Table5[[#This Row],[license_no]])</f>
        <v>0</v>
      </c>
      <c r="V108">
        <f>COUNTIFS(Visits!J:J, "&lt;&gt;", Visits!A:A, Table5[[#This Row],[license_no]])</f>
        <v>0</v>
      </c>
      <c r="W108">
        <f>SUM(Table5[[#This Row],[Total Visits - In Person]:[Total Visits - Virtual]])</f>
        <v>0</v>
      </c>
    </row>
    <row r="109" spans="1:23" x14ac:dyDescent="0.3">
      <c r="A109" s="10">
        <v>45292</v>
      </c>
      <c r="B109">
        <v>810893</v>
      </c>
      <c r="C109" t="s">
        <v>319</v>
      </c>
      <c r="D109" t="s">
        <v>14</v>
      </c>
      <c r="E109" t="s">
        <v>27</v>
      </c>
      <c r="F109" t="s">
        <v>320</v>
      </c>
      <c r="G109" t="s">
        <v>136</v>
      </c>
      <c r="H109" t="s">
        <v>220</v>
      </c>
      <c r="I109" t="s">
        <v>19</v>
      </c>
      <c r="J109" s="1">
        <v>87791.5</v>
      </c>
      <c r="K109" s="1">
        <v>114411.99</v>
      </c>
      <c r="L109">
        <v>6</v>
      </c>
      <c r="M109">
        <v>20</v>
      </c>
      <c r="N109">
        <v>37</v>
      </c>
      <c r="O109">
        <v>79</v>
      </c>
      <c r="P109">
        <v>141</v>
      </c>
      <c r="Q109">
        <f>SUMIFS(Snapshot2!H:H, Snapshot2!A:A, Table5[[#This Row],[Date]], Snapshot2!B:B, Table5[[#This Row],[license_no]])</f>
        <v>2</v>
      </c>
      <c r="R109" s="26">
        <f>SUMIF(Grant437!I:I, Table5[[#This Row],[license_no]], Grant437!N:N)</f>
        <v>0</v>
      </c>
      <c r="S109" s="26">
        <f>SUM(Table5[[#This Row],[Quality Dollars Received]], Table5[[#This Row],[fund paid in month (cash)]])</f>
        <v>114411.99</v>
      </c>
      <c r="T109">
        <f>COUNTIFS(Visits!H:H, "&lt;&gt;", Visits!A:A, Table5[[#This Row],[license_no]])</f>
        <v>0</v>
      </c>
      <c r="U109">
        <f>COUNTIFS(Visits!I:I, "&lt;&gt;", Visits!A:A, Table5[[#This Row],[license_no]])</f>
        <v>0</v>
      </c>
      <c r="V109">
        <f>COUNTIFS(Visits!J:J, "&lt;&gt;", Visits!A:A, Table5[[#This Row],[license_no]])</f>
        <v>0</v>
      </c>
      <c r="W109">
        <f>SUM(Table5[[#This Row],[Total Visits - In Person]:[Total Visits - Virtual]])</f>
        <v>0</v>
      </c>
    </row>
    <row r="110" spans="1:23" x14ac:dyDescent="0.3">
      <c r="A110" s="10">
        <v>45292</v>
      </c>
      <c r="B110">
        <v>811628</v>
      </c>
      <c r="C110" t="s">
        <v>321</v>
      </c>
      <c r="D110" t="s">
        <v>14</v>
      </c>
      <c r="E110" t="s">
        <v>15</v>
      </c>
      <c r="F110" t="s">
        <v>322</v>
      </c>
      <c r="G110" t="s">
        <v>17</v>
      </c>
      <c r="H110" t="s">
        <v>323</v>
      </c>
      <c r="I110" t="s">
        <v>19</v>
      </c>
      <c r="J110" s="1">
        <v>32375.33</v>
      </c>
      <c r="K110" s="1">
        <v>39157.360000000001</v>
      </c>
      <c r="L110">
        <v>6</v>
      </c>
      <c r="M110">
        <v>15</v>
      </c>
      <c r="N110">
        <v>19</v>
      </c>
      <c r="P110">
        <v>37</v>
      </c>
      <c r="Q110">
        <f>SUMIFS(Snapshot2!H:H, Snapshot2!A:A, Table5[[#This Row],[Date]], Snapshot2!B:B, Table5[[#This Row],[license_no]])</f>
        <v>0</v>
      </c>
      <c r="R110" s="26">
        <f>SUMIF(Grant437!I:I, Table5[[#This Row],[license_no]], Grant437!N:N)</f>
        <v>0</v>
      </c>
      <c r="S110" s="26">
        <f>SUM(Table5[[#This Row],[Quality Dollars Received]], Table5[[#This Row],[fund paid in month (cash)]])</f>
        <v>39157.360000000001</v>
      </c>
      <c r="T110">
        <f>COUNTIFS(Visits!H:H, "&lt;&gt;", Visits!A:A, Table5[[#This Row],[license_no]])</f>
        <v>0</v>
      </c>
      <c r="U110">
        <f>COUNTIFS(Visits!I:I, "&lt;&gt;", Visits!A:A, Table5[[#This Row],[license_no]])</f>
        <v>0</v>
      </c>
      <c r="V110">
        <f>COUNTIFS(Visits!J:J, "&lt;&gt;", Visits!A:A, Table5[[#This Row],[license_no]])</f>
        <v>1</v>
      </c>
      <c r="W110">
        <f>SUM(Table5[[#This Row],[Total Visits - In Person]:[Total Visits - Virtual]])</f>
        <v>1</v>
      </c>
    </row>
    <row r="111" spans="1:23" x14ac:dyDescent="0.3">
      <c r="A111" s="10">
        <v>45292</v>
      </c>
      <c r="B111">
        <v>813204</v>
      </c>
      <c r="C111" t="s">
        <v>257</v>
      </c>
      <c r="D111" t="s">
        <v>14</v>
      </c>
      <c r="E111" t="s">
        <v>27</v>
      </c>
      <c r="F111" t="s">
        <v>324</v>
      </c>
      <c r="G111" t="s">
        <v>55</v>
      </c>
      <c r="H111" t="s">
        <v>56</v>
      </c>
      <c r="I111" t="s">
        <v>19</v>
      </c>
      <c r="J111" s="1">
        <v>26370.86</v>
      </c>
      <c r="K111" s="1">
        <v>34819.86</v>
      </c>
      <c r="L111">
        <v>3</v>
      </c>
      <c r="M111">
        <v>11</v>
      </c>
      <c r="N111">
        <v>21</v>
      </c>
      <c r="O111">
        <v>28</v>
      </c>
      <c r="P111">
        <v>61</v>
      </c>
      <c r="Q111">
        <f>SUMIFS(Snapshot2!H:H, Snapshot2!A:A, Table5[[#This Row],[Date]], Snapshot2!B:B, Table5[[#This Row],[license_no]])</f>
        <v>0</v>
      </c>
      <c r="R111" s="26">
        <f>SUMIF(Grant437!I:I, Table5[[#This Row],[license_no]], Grant437!N:N)</f>
        <v>0</v>
      </c>
      <c r="S111" s="26">
        <f>SUM(Table5[[#This Row],[Quality Dollars Received]], Table5[[#This Row],[fund paid in month (cash)]])</f>
        <v>34819.86</v>
      </c>
      <c r="T111">
        <f>COUNTIFS(Visits!H:H, "&lt;&gt;", Visits!A:A, Table5[[#This Row],[license_no]])</f>
        <v>1</v>
      </c>
      <c r="U111">
        <f>COUNTIFS(Visits!I:I, "&lt;&gt;", Visits!A:A, Table5[[#This Row],[license_no]])</f>
        <v>1</v>
      </c>
      <c r="V111">
        <f>COUNTIFS(Visits!J:J, "&lt;&gt;", Visits!A:A, Table5[[#This Row],[license_no]])</f>
        <v>0</v>
      </c>
      <c r="W111">
        <f>SUM(Table5[[#This Row],[Total Visits - In Person]:[Total Visits - Virtual]])</f>
        <v>2</v>
      </c>
    </row>
    <row r="112" spans="1:23" x14ac:dyDescent="0.3">
      <c r="A112" s="10">
        <v>45292</v>
      </c>
      <c r="B112">
        <v>813895</v>
      </c>
      <c r="C112" t="s">
        <v>206</v>
      </c>
      <c r="D112" t="s">
        <v>14</v>
      </c>
      <c r="E112" t="s">
        <v>15</v>
      </c>
      <c r="F112" t="s">
        <v>325</v>
      </c>
      <c r="G112" t="s">
        <v>33</v>
      </c>
      <c r="H112" t="s">
        <v>326</v>
      </c>
      <c r="I112" t="s">
        <v>35</v>
      </c>
      <c r="J112" s="1">
        <v>5444.05</v>
      </c>
      <c r="K112" s="1">
        <v>9921.51</v>
      </c>
      <c r="L112">
        <v>2</v>
      </c>
      <c r="M112">
        <v>4</v>
      </c>
      <c r="N112">
        <v>3</v>
      </c>
      <c r="O112">
        <v>2</v>
      </c>
      <c r="P112">
        <v>8</v>
      </c>
      <c r="Q112">
        <f>SUMIFS(Snapshot2!H:H, Snapshot2!A:A, Table5[[#This Row],[Date]], Snapshot2!B:B, Table5[[#This Row],[license_no]])</f>
        <v>0</v>
      </c>
      <c r="R112" s="26">
        <f>SUMIF(Grant437!I:I, Table5[[#This Row],[license_no]], Grant437!N:N)</f>
        <v>0</v>
      </c>
      <c r="S112" s="26">
        <f>SUM(Table5[[#This Row],[Quality Dollars Received]], Table5[[#This Row],[fund paid in month (cash)]])</f>
        <v>9921.51</v>
      </c>
      <c r="T112">
        <f>COUNTIFS(Visits!H:H, "&lt;&gt;", Visits!A:A, Table5[[#This Row],[license_no]])</f>
        <v>0</v>
      </c>
      <c r="U112">
        <f>COUNTIFS(Visits!I:I, "&lt;&gt;", Visits!A:A, Table5[[#This Row],[license_no]])</f>
        <v>0</v>
      </c>
      <c r="V112">
        <f>COUNTIFS(Visits!J:J, "&lt;&gt;", Visits!A:A, Table5[[#This Row],[license_no]])</f>
        <v>0</v>
      </c>
      <c r="W112">
        <f>SUM(Table5[[#This Row],[Total Visits - In Person]:[Total Visits - Virtual]])</f>
        <v>0</v>
      </c>
    </row>
    <row r="113" spans="1:23" x14ac:dyDescent="0.3">
      <c r="A113" s="10">
        <v>45292</v>
      </c>
      <c r="B113">
        <v>814026</v>
      </c>
      <c r="C113" t="s">
        <v>327</v>
      </c>
      <c r="D113" t="s">
        <v>14</v>
      </c>
      <c r="E113" t="s">
        <v>175</v>
      </c>
      <c r="F113" t="s">
        <v>328</v>
      </c>
      <c r="G113" t="s">
        <v>17</v>
      </c>
      <c r="H113" t="s">
        <v>329</v>
      </c>
      <c r="I113" t="s">
        <v>19</v>
      </c>
      <c r="J113" s="1">
        <v>1139.74</v>
      </c>
      <c r="K113" s="1">
        <v>1290.01</v>
      </c>
      <c r="M113">
        <v>1</v>
      </c>
      <c r="N113">
        <v>1</v>
      </c>
      <c r="P113">
        <v>2</v>
      </c>
      <c r="Q113">
        <f>SUMIFS(Snapshot2!H:H, Snapshot2!A:A, Table5[[#This Row],[Date]], Snapshot2!B:B, Table5[[#This Row],[license_no]])</f>
        <v>0</v>
      </c>
      <c r="R113" s="26">
        <f>SUMIF(Grant437!I:I, Table5[[#This Row],[license_no]], Grant437!N:N)</f>
        <v>0</v>
      </c>
      <c r="S113" s="26">
        <f>SUM(Table5[[#This Row],[Quality Dollars Received]], Table5[[#This Row],[fund paid in month (cash)]])</f>
        <v>1290.01</v>
      </c>
      <c r="T113">
        <f>COUNTIFS(Visits!H:H, "&lt;&gt;", Visits!A:A, Table5[[#This Row],[license_no]])</f>
        <v>0</v>
      </c>
      <c r="U113">
        <f>COUNTIFS(Visits!I:I, "&lt;&gt;", Visits!A:A, Table5[[#This Row],[license_no]])</f>
        <v>0</v>
      </c>
      <c r="V113">
        <f>COUNTIFS(Visits!J:J, "&lt;&gt;", Visits!A:A, Table5[[#This Row],[license_no]])</f>
        <v>0</v>
      </c>
      <c r="W113">
        <f>SUM(Table5[[#This Row],[Total Visits - In Person]:[Total Visits - Virtual]])</f>
        <v>0</v>
      </c>
    </row>
    <row r="114" spans="1:23" x14ac:dyDescent="0.3">
      <c r="A114" s="10">
        <v>45292</v>
      </c>
      <c r="B114">
        <v>814137</v>
      </c>
      <c r="C114" t="s">
        <v>330</v>
      </c>
      <c r="D114" t="s">
        <v>14</v>
      </c>
      <c r="E114" t="s">
        <v>27</v>
      </c>
      <c r="F114" t="s">
        <v>331</v>
      </c>
      <c r="G114" t="s">
        <v>17</v>
      </c>
      <c r="H114" t="s">
        <v>190</v>
      </c>
      <c r="I114" t="s">
        <v>19</v>
      </c>
      <c r="J114" s="1">
        <v>4478.3</v>
      </c>
      <c r="K114" s="1">
        <v>6180.55</v>
      </c>
      <c r="M114">
        <v>2</v>
      </c>
      <c r="N114">
        <v>1</v>
      </c>
      <c r="O114">
        <v>7</v>
      </c>
      <c r="P114">
        <v>10</v>
      </c>
      <c r="Q114">
        <f>SUMIFS(Snapshot2!H:H, Snapshot2!A:A, Table5[[#This Row],[Date]], Snapshot2!B:B, Table5[[#This Row],[license_no]])</f>
        <v>0</v>
      </c>
      <c r="R114" s="26">
        <f>SUMIF(Grant437!I:I, Table5[[#This Row],[license_no]], Grant437!N:N)</f>
        <v>0</v>
      </c>
      <c r="S114" s="26">
        <f>SUM(Table5[[#This Row],[Quality Dollars Received]], Table5[[#This Row],[fund paid in month (cash)]])</f>
        <v>6180.55</v>
      </c>
      <c r="T114">
        <f>COUNTIFS(Visits!H:H, "&lt;&gt;", Visits!A:A, Table5[[#This Row],[license_no]])</f>
        <v>0</v>
      </c>
      <c r="U114">
        <f>COUNTIFS(Visits!I:I, "&lt;&gt;", Visits!A:A, Table5[[#This Row],[license_no]])</f>
        <v>1</v>
      </c>
      <c r="V114">
        <f>COUNTIFS(Visits!J:J, "&lt;&gt;", Visits!A:A, Table5[[#This Row],[license_no]])</f>
        <v>0</v>
      </c>
      <c r="W114">
        <f>SUM(Table5[[#This Row],[Total Visits - In Person]:[Total Visits - Virtual]])</f>
        <v>1</v>
      </c>
    </row>
    <row r="115" spans="1:23" x14ac:dyDescent="0.3">
      <c r="A115" s="10">
        <v>45292</v>
      </c>
      <c r="B115">
        <v>816419</v>
      </c>
      <c r="C115" t="s">
        <v>332</v>
      </c>
      <c r="D115" t="s">
        <v>14</v>
      </c>
      <c r="E115" t="s">
        <v>15</v>
      </c>
      <c r="F115" t="s">
        <v>333</v>
      </c>
      <c r="G115" t="s">
        <v>284</v>
      </c>
      <c r="H115" t="s">
        <v>285</v>
      </c>
      <c r="I115" t="s">
        <v>19</v>
      </c>
      <c r="J115" s="1">
        <v>85308.24</v>
      </c>
      <c r="K115" s="1">
        <v>110926.83</v>
      </c>
      <c r="L115">
        <v>9</v>
      </c>
      <c r="M115">
        <v>23</v>
      </c>
      <c r="N115">
        <v>40</v>
      </c>
      <c r="O115">
        <v>42</v>
      </c>
      <c r="P115">
        <v>110</v>
      </c>
      <c r="Q115">
        <f>SUMIFS(Snapshot2!H:H, Snapshot2!A:A, Table5[[#This Row],[Date]], Snapshot2!B:B, Table5[[#This Row],[license_no]])</f>
        <v>1</v>
      </c>
      <c r="R115" s="26">
        <f>SUMIF(Grant437!I:I, Table5[[#This Row],[license_no]], Grant437!N:N)</f>
        <v>0</v>
      </c>
      <c r="S115" s="26">
        <f>SUM(Table5[[#This Row],[Quality Dollars Received]], Table5[[#This Row],[fund paid in month (cash)]])</f>
        <v>110926.83</v>
      </c>
      <c r="T115">
        <f>COUNTIFS(Visits!H:H, "&lt;&gt;", Visits!A:A, Table5[[#This Row],[license_no]])</f>
        <v>0</v>
      </c>
      <c r="U115">
        <f>COUNTIFS(Visits!I:I, "&lt;&gt;", Visits!A:A, Table5[[#This Row],[license_no]])</f>
        <v>0</v>
      </c>
      <c r="V115">
        <f>COUNTIFS(Visits!J:J, "&lt;&gt;", Visits!A:A, Table5[[#This Row],[license_no]])</f>
        <v>0</v>
      </c>
      <c r="W115">
        <f>SUM(Table5[[#This Row],[Total Visits - In Person]:[Total Visits - Virtual]])</f>
        <v>0</v>
      </c>
    </row>
    <row r="116" spans="1:23" x14ac:dyDescent="0.3">
      <c r="A116" s="10">
        <v>45292</v>
      </c>
      <c r="B116">
        <v>816501</v>
      </c>
      <c r="C116" t="s">
        <v>334</v>
      </c>
      <c r="D116" t="s">
        <v>14</v>
      </c>
      <c r="E116" t="s">
        <v>27</v>
      </c>
      <c r="F116" t="s">
        <v>335</v>
      </c>
      <c r="G116" t="s">
        <v>17</v>
      </c>
      <c r="H116" t="s">
        <v>42</v>
      </c>
      <c r="I116" t="s">
        <v>19</v>
      </c>
      <c r="J116" s="1">
        <v>4036.84</v>
      </c>
      <c r="K116" s="1">
        <v>5214.63</v>
      </c>
      <c r="L116">
        <v>1</v>
      </c>
      <c r="N116">
        <v>1</v>
      </c>
      <c r="O116">
        <v>4</v>
      </c>
      <c r="P116">
        <v>6</v>
      </c>
      <c r="Q116">
        <f>SUMIFS(Snapshot2!H:H, Snapshot2!A:A, Table5[[#This Row],[Date]], Snapshot2!B:B, Table5[[#This Row],[license_no]])</f>
        <v>0</v>
      </c>
      <c r="R116" s="26">
        <f>SUMIF(Grant437!I:I, Table5[[#This Row],[license_no]], Grant437!N:N)</f>
        <v>0</v>
      </c>
      <c r="S116" s="26">
        <f>SUM(Table5[[#This Row],[Quality Dollars Received]], Table5[[#This Row],[fund paid in month (cash)]])</f>
        <v>5214.63</v>
      </c>
      <c r="T116">
        <f>COUNTIFS(Visits!H:H, "&lt;&gt;", Visits!A:A, Table5[[#This Row],[license_no]])</f>
        <v>0</v>
      </c>
      <c r="U116">
        <f>COUNTIFS(Visits!I:I, "&lt;&gt;", Visits!A:A, Table5[[#This Row],[license_no]])</f>
        <v>0</v>
      </c>
      <c r="V116">
        <f>COUNTIFS(Visits!J:J, "&lt;&gt;", Visits!A:A, Table5[[#This Row],[license_no]])</f>
        <v>0</v>
      </c>
      <c r="W116">
        <f>SUM(Table5[[#This Row],[Total Visits - In Person]:[Total Visits - Virtual]])</f>
        <v>0</v>
      </c>
    </row>
    <row r="117" spans="1:23" x14ac:dyDescent="0.3">
      <c r="A117" s="10">
        <v>45292</v>
      </c>
      <c r="B117">
        <v>816923</v>
      </c>
      <c r="C117" t="s">
        <v>336</v>
      </c>
      <c r="D117" t="s">
        <v>14</v>
      </c>
      <c r="E117" t="s">
        <v>15</v>
      </c>
      <c r="F117" t="s">
        <v>337</v>
      </c>
      <c r="G117" t="s">
        <v>70</v>
      </c>
      <c r="H117" t="s">
        <v>338</v>
      </c>
      <c r="I117" t="s">
        <v>19</v>
      </c>
      <c r="J117" s="1">
        <v>14472.98</v>
      </c>
      <c r="K117" s="1">
        <v>18891.650000000001</v>
      </c>
      <c r="M117">
        <v>1</v>
      </c>
      <c r="N117">
        <v>12</v>
      </c>
      <c r="O117">
        <v>15</v>
      </c>
      <c r="P117">
        <v>28</v>
      </c>
      <c r="Q117">
        <f>SUMIFS(Snapshot2!H:H, Snapshot2!A:A, Table5[[#This Row],[Date]], Snapshot2!B:B, Table5[[#This Row],[license_no]])</f>
        <v>0</v>
      </c>
      <c r="R117" s="26">
        <f>SUMIF(Grant437!I:I, Table5[[#This Row],[license_no]], Grant437!N:N)</f>
        <v>0</v>
      </c>
      <c r="S117" s="26">
        <f>SUM(Table5[[#This Row],[Quality Dollars Received]], Table5[[#This Row],[fund paid in month (cash)]])</f>
        <v>18891.650000000001</v>
      </c>
      <c r="T117">
        <f>COUNTIFS(Visits!H:H, "&lt;&gt;", Visits!A:A, Table5[[#This Row],[license_no]])</f>
        <v>1</v>
      </c>
      <c r="U117">
        <f>COUNTIFS(Visits!I:I, "&lt;&gt;", Visits!A:A, Table5[[#This Row],[license_no]])</f>
        <v>0</v>
      </c>
      <c r="V117">
        <f>COUNTIFS(Visits!J:J, "&lt;&gt;", Visits!A:A, Table5[[#This Row],[license_no]])</f>
        <v>0</v>
      </c>
      <c r="W117">
        <f>SUM(Table5[[#This Row],[Total Visits - In Person]:[Total Visits - Virtual]])</f>
        <v>1</v>
      </c>
    </row>
    <row r="118" spans="1:23" x14ac:dyDescent="0.3">
      <c r="A118" s="10">
        <v>45292</v>
      </c>
      <c r="B118">
        <v>817020</v>
      </c>
      <c r="C118" t="s">
        <v>339</v>
      </c>
      <c r="D118" t="s">
        <v>14</v>
      </c>
      <c r="E118" t="s">
        <v>15</v>
      </c>
      <c r="F118" t="s">
        <v>340</v>
      </c>
      <c r="G118" t="s">
        <v>101</v>
      </c>
      <c r="H118" t="s">
        <v>144</v>
      </c>
      <c r="I118" t="s">
        <v>19</v>
      </c>
      <c r="J118" s="1">
        <v>27697.62</v>
      </c>
      <c r="K118" s="1">
        <v>38603.03</v>
      </c>
      <c r="L118">
        <v>2</v>
      </c>
      <c r="M118">
        <v>8</v>
      </c>
      <c r="N118">
        <v>20</v>
      </c>
      <c r="O118">
        <v>27</v>
      </c>
      <c r="P118">
        <v>55</v>
      </c>
      <c r="Q118">
        <f>SUMIFS(Snapshot2!H:H, Snapshot2!A:A, Table5[[#This Row],[Date]], Snapshot2!B:B, Table5[[#This Row],[license_no]])</f>
        <v>0</v>
      </c>
      <c r="R118" s="26">
        <f>SUMIF(Grant437!I:I, Table5[[#This Row],[license_no]], Grant437!N:N)</f>
        <v>0</v>
      </c>
      <c r="S118" s="26">
        <f>SUM(Table5[[#This Row],[Quality Dollars Received]], Table5[[#This Row],[fund paid in month (cash)]])</f>
        <v>38603.03</v>
      </c>
      <c r="T118">
        <f>COUNTIFS(Visits!H:H, "&lt;&gt;", Visits!A:A, Table5[[#This Row],[license_no]])</f>
        <v>0</v>
      </c>
      <c r="U118">
        <f>COUNTIFS(Visits!I:I, "&lt;&gt;", Visits!A:A, Table5[[#This Row],[license_no]])</f>
        <v>0</v>
      </c>
      <c r="V118">
        <f>COUNTIFS(Visits!J:J, "&lt;&gt;", Visits!A:A, Table5[[#This Row],[license_no]])</f>
        <v>0</v>
      </c>
      <c r="W118">
        <f>SUM(Table5[[#This Row],[Total Visits - In Person]:[Total Visits - Virtual]])</f>
        <v>0</v>
      </c>
    </row>
    <row r="119" spans="1:23" x14ac:dyDescent="0.3">
      <c r="A119" s="10">
        <v>45292</v>
      </c>
      <c r="B119">
        <v>818045</v>
      </c>
      <c r="C119" t="s">
        <v>341</v>
      </c>
      <c r="D119" t="s">
        <v>14</v>
      </c>
      <c r="E119" t="s">
        <v>15</v>
      </c>
      <c r="F119" t="s">
        <v>342</v>
      </c>
      <c r="G119" t="s">
        <v>17</v>
      </c>
      <c r="H119" t="s">
        <v>343</v>
      </c>
      <c r="I119" t="s">
        <v>19</v>
      </c>
      <c r="J119" s="1">
        <v>47924.01</v>
      </c>
      <c r="K119" s="1">
        <v>65021.94</v>
      </c>
      <c r="M119">
        <v>13</v>
      </c>
      <c r="N119">
        <v>34</v>
      </c>
      <c r="O119">
        <v>20</v>
      </c>
      <c r="P119">
        <v>64</v>
      </c>
      <c r="Q119">
        <f>SUMIFS(Snapshot2!H:H, Snapshot2!A:A, Table5[[#This Row],[Date]], Snapshot2!B:B, Table5[[#This Row],[license_no]])</f>
        <v>0</v>
      </c>
      <c r="R119" s="26">
        <f>SUMIF(Grant437!I:I, Table5[[#This Row],[license_no]], Grant437!N:N)</f>
        <v>0</v>
      </c>
      <c r="S119" s="26">
        <f>SUM(Table5[[#This Row],[Quality Dollars Received]], Table5[[#This Row],[fund paid in month (cash)]])</f>
        <v>65021.94</v>
      </c>
      <c r="T119">
        <f>COUNTIFS(Visits!H:H, "&lt;&gt;", Visits!A:A, Table5[[#This Row],[license_no]])</f>
        <v>0</v>
      </c>
      <c r="U119">
        <f>COUNTIFS(Visits!I:I, "&lt;&gt;", Visits!A:A, Table5[[#This Row],[license_no]])</f>
        <v>1</v>
      </c>
      <c r="V119">
        <f>COUNTIFS(Visits!J:J, "&lt;&gt;", Visits!A:A, Table5[[#This Row],[license_no]])</f>
        <v>0</v>
      </c>
      <c r="W119">
        <f>SUM(Table5[[#This Row],[Total Visits - In Person]:[Total Visits - Virtual]])</f>
        <v>1</v>
      </c>
    </row>
    <row r="120" spans="1:23" x14ac:dyDescent="0.3">
      <c r="A120" s="10">
        <v>45292</v>
      </c>
      <c r="B120">
        <v>818407</v>
      </c>
      <c r="C120" t="s">
        <v>344</v>
      </c>
      <c r="D120" t="s">
        <v>14</v>
      </c>
      <c r="E120" t="s">
        <v>15</v>
      </c>
      <c r="F120" t="s">
        <v>345</v>
      </c>
      <c r="G120" t="s">
        <v>110</v>
      </c>
      <c r="H120" t="s">
        <v>111</v>
      </c>
      <c r="I120" t="s">
        <v>19</v>
      </c>
      <c r="J120" s="1">
        <v>1764.72</v>
      </c>
      <c r="K120" s="1">
        <v>2295.79</v>
      </c>
      <c r="N120">
        <v>4</v>
      </c>
      <c r="P120">
        <v>4</v>
      </c>
      <c r="Q120">
        <f>SUMIFS(Snapshot2!H:H, Snapshot2!A:A, Table5[[#This Row],[Date]], Snapshot2!B:B, Table5[[#This Row],[license_no]])</f>
        <v>0</v>
      </c>
      <c r="R120" s="26">
        <f>SUMIF(Grant437!I:I, Table5[[#This Row],[license_no]], Grant437!N:N)</f>
        <v>0</v>
      </c>
      <c r="S120" s="26">
        <f>SUM(Table5[[#This Row],[Quality Dollars Received]], Table5[[#This Row],[fund paid in month (cash)]])</f>
        <v>2295.79</v>
      </c>
      <c r="T120">
        <f>COUNTIFS(Visits!H:H, "&lt;&gt;", Visits!A:A, Table5[[#This Row],[license_no]])</f>
        <v>0</v>
      </c>
      <c r="U120">
        <f>COUNTIFS(Visits!I:I, "&lt;&gt;", Visits!A:A, Table5[[#This Row],[license_no]])</f>
        <v>0</v>
      </c>
      <c r="V120">
        <f>COUNTIFS(Visits!J:J, "&lt;&gt;", Visits!A:A, Table5[[#This Row],[license_no]])</f>
        <v>0</v>
      </c>
      <c r="W120">
        <f>SUM(Table5[[#This Row],[Total Visits - In Person]:[Total Visits - Virtual]])</f>
        <v>0</v>
      </c>
    </row>
    <row r="121" spans="1:23" x14ac:dyDescent="0.3">
      <c r="A121" s="10">
        <v>45292</v>
      </c>
      <c r="B121">
        <v>818554</v>
      </c>
      <c r="C121" t="s">
        <v>346</v>
      </c>
      <c r="D121" t="s">
        <v>14</v>
      </c>
      <c r="E121" t="s">
        <v>27</v>
      </c>
      <c r="F121" t="s">
        <v>347</v>
      </c>
      <c r="G121" t="s">
        <v>223</v>
      </c>
      <c r="H121" t="s">
        <v>224</v>
      </c>
      <c r="I121" t="s">
        <v>64</v>
      </c>
      <c r="J121" s="1">
        <v>1523.3</v>
      </c>
      <c r="K121" s="1">
        <v>2392.2600000000002</v>
      </c>
      <c r="M121">
        <v>2</v>
      </c>
      <c r="N121">
        <v>1</v>
      </c>
      <c r="O121">
        <v>1</v>
      </c>
      <c r="P121">
        <v>3</v>
      </c>
      <c r="Q121">
        <f>SUMIFS(Snapshot2!H:H, Snapshot2!A:A, Table5[[#This Row],[Date]], Snapshot2!B:B, Table5[[#This Row],[license_no]])</f>
        <v>0</v>
      </c>
      <c r="R121" s="26">
        <f>SUMIF(Grant437!I:I, Table5[[#This Row],[license_no]], Grant437!N:N)</f>
        <v>0</v>
      </c>
      <c r="S121" s="26">
        <f>SUM(Table5[[#This Row],[Quality Dollars Received]], Table5[[#This Row],[fund paid in month (cash)]])</f>
        <v>2392.2600000000002</v>
      </c>
      <c r="T121">
        <f>COUNTIFS(Visits!H:H, "&lt;&gt;", Visits!A:A, Table5[[#This Row],[license_no]])</f>
        <v>0</v>
      </c>
      <c r="U121">
        <f>COUNTIFS(Visits!I:I, "&lt;&gt;", Visits!A:A, Table5[[#This Row],[license_no]])</f>
        <v>0</v>
      </c>
      <c r="V121">
        <f>COUNTIFS(Visits!J:J, "&lt;&gt;", Visits!A:A, Table5[[#This Row],[license_no]])</f>
        <v>0</v>
      </c>
      <c r="W121">
        <f>SUM(Table5[[#This Row],[Total Visits - In Person]:[Total Visits - Virtual]])</f>
        <v>0</v>
      </c>
    </row>
    <row r="122" spans="1:23" x14ac:dyDescent="0.3">
      <c r="A122" s="10">
        <v>45292</v>
      </c>
      <c r="B122">
        <v>819615</v>
      </c>
      <c r="C122" t="s">
        <v>348</v>
      </c>
      <c r="D122" t="s">
        <v>14</v>
      </c>
      <c r="E122" t="s">
        <v>27</v>
      </c>
      <c r="F122" t="s">
        <v>349</v>
      </c>
      <c r="G122" t="s">
        <v>17</v>
      </c>
      <c r="H122" t="s">
        <v>259</v>
      </c>
      <c r="I122" t="s">
        <v>19</v>
      </c>
      <c r="J122" s="1">
        <v>916</v>
      </c>
      <c r="K122" s="1">
        <v>1197.3900000000001</v>
      </c>
      <c r="N122">
        <v>1</v>
      </c>
      <c r="O122">
        <v>1</v>
      </c>
      <c r="P122">
        <v>2</v>
      </c>
      <c r="Q122">
        <f>SUMIFS(Snapshot2!H:H, Snapshot2!A:A, Table5[[#This Row],[Date]], Snapshot2!B:B, Table5[[#This Row],[license_no]])</f>
        <v>0</v>
      </c>
      <c r="R122" s="26">
        <f>SUMIF(Grant437!I:I, Table5[[#This Row],[license_no]], Grant437!N:N)</f>
        <v>0</v>
      </c>
      <c r="S122" s="26">
        <f>SUM(Table5[[#This Row],[Quality Dollars Received]], Table5[[#This Row],[fund paid in month (cash)]])</f>
        <v>1197.3900000000001</v>
      </c>
      <c r="T122">
        <f>COUNTIFS(Visits!H:H, "&lt;&gt;", Visits!A:A, Table5[[#This Row],[license_no]])</f>
        <v>0</v>
      </c>
      <c r="U122">
        <f>COUNTIFS(Visits!I:I, "&lt;&gt;", Visits!A:A, Table5[[#This Row],[license_no]])</f>
        <v>0</v>
      </c>
      <c r="V122">
        <f>COUNTIFS(Visits!J:J, "&lt;&gt;", Visits!A:A, Table5[[#This Row],[license_no]])</f>
        <v>0</v>
      </c>
      <c r="W122">
        <f>SUM(Table5[[#This Row],[Total Visits - In Person]:[Total Visits - Virtual]])</f>
        <v>0</v>
      </c>
    </row>
    <row r="123" spans="1:23" x14ac:dyDescent="0.3">
      <c r="A123" s="10">
        <v>45292</v>
      </c>
      <c r="B123">
        <v>820204</v>
      </c>
      <c r="C123" t="s">
        <v>350</v>
      </c>
      <c r="D123" t="s">
        <v>14</v>
      </c>
      <c r="E123" t="s">
        <v>15</v>
      </c>
      <c r="F123" t="s">
        <v>351</v>
      </c>
      <c r="G123" t="s">
        <v>17</v>
      </c>
      <c r="H123" t="s">
        <v>96</v>
      </c>
      <c r="I123" t="s">
        <v>19</v>
      </c>
      <c r="J123" s="1">
        <v>11487.77</v>
      </c>
      <c r="K123" s="1">
        <v>14441.93</v>
      </c>
      <c r="L123">
        <v>3</v>
      </c>
      <c r="M123">
        <v>4</v>
      </c>
      <c r="N123">
        <v>14</v>
      </c>
      <c r="O123">
        <v>21</v>
      </c>
      <c r="P123">
        <v>42</v>
      </c>
      <c r="Q123">
        <f>SUMIFS(Snapshot2!H:H, Snapshot2!A:A, Table5[[#This Row],[Date]], Snapshot2!B:B, Table5[[#This Row],[license_no]])</f>
        <v>0</v>
      </c>
      <c r="R123" s="26">
        <f>SUMIF(Grant437!I:I, Table5[[#This Row],[license_no]], Grant437!N:N)</f>
        <v>0</v>
      </c>
      <c r="S123" s="26">
        <f>SUM(Table5[[#This Row],[Quality Dollars Received]], Table5[[#This Row],[fund paid in month (cash)]])</f>
        <v>14441.93</v>
      </c>
      <c r="T123">
        <f>COUNTIFS(Visits!H:H, "&lt;&gt;", Visits!A:A, Table5[[#This Row],[license_no]])</f>
        <v>0</v>
      </c>
      <c r="U123">
        <f>COUNTIFS(Visits!I:I, "&lt;&gt;", Visits!A:A, Table5[[#This Row],[license_no]])</f>
        <v>0</v>
      </c>
      <c r="V123">
        <f>COUNTIFS(Visits!J:J, "&lt;&gt;", Visits!A:A, Table5[[#This Row],[license_no]])</f>
        <v>0</v>
      </c>
      <c r="W123">
        <f>SUM(Table5[[#This Row],[Total Visits - In Person]:[Total Visits - Virtual]])</f>
        <v>0</v>
      </c>
    </row>
    <row r="124" spans="1:23" x14ac:dyDescent="0.3">
      <c r="A124" s="10">
        <v>45292</v>
      </c>
      <c r="B124">
        <v>820635</v>
      </c>
      <c r="C124" t="s">
        <v>352</v>
      </c>
      <c r="D124" t="s">
        <v>14</v>
      </c>
      <c r="E124" t="s">
        <v>27</v>
      </c>
      <c r="F124" t="s">
        <v>353</v>
      </c>
      <c r="G124" t="s">
        <v>17</v>
      </c>
      <c r="H124" t="s">
        <v>96</v>
      </c>
      <c r="I124" t="s">
        <v>19</v>
      </c>
      <c r="J124" s="1">
        <v>26873.599999999999</v>
      </c>
      <c r="K124" s="1">
        <v>35878.160000000003</v>
      </c>
      <c r="L124">
        <v>6</v>
      </c>
      <c r="M124">
        <v>11</v>
      </c>
      <c r="N124">
        <v>13</v>
      </c>
      <c r="O124">
        <v>12</v>
      </c>
      <c r="P124">
        <v>40</v>
      </c>
      <c r="Q124">
        <f>SUMIFS(Snapshot2!H:H, Snapshot2!A:A, Table5[[#This Row],[Date]], Snapshot2!B:B, Table5[[#This Row],[license_no]])</f>
        <v>0</v>
      </c>
      <c r="R124" s="26">
        <f>SUMIF(Grant437!I:I, Table5[[#This Row],[license_no]], Grant437!N:N)</f>
        <v>0</v>
      </c>
      <c r="S124" s="26">
        <f>SUM(Table5[[#This Row],[Quality Dollars Received]], Table5[[#This Row],[fund paid in month (cash)]])</f>
        <v>35878.160000000003</v>
      </c>
      <c r="T124">
        <f>COUNTIFS(Visits!H:H, "&lt;&gt;", Visits!A:A, Table5[[#This Row],[license_no]])</f>
        <v>0</v>
      </c>
      <c r="U124">
        <f>COUNTIFS(Visits!I:I, "&lt;&gt;", Visits!A:A, Table5[[#This Row],[license_no]])</f>
        <v>0</v>
      </c>
      <c r="V124">
        <f>COUNTIFS(Visits!J:J, "&lt;&gt;", Visits!A:A, Table5[[#This Row],[license_no]])</f>
        <v>1</v>
      </c>
      <c r="W124">
        <f>SUM(Table5[[#This Row],[Total Visits - In Person]:[Total Visits - Virtual]])</f>
        <v>1</v>
      </c>
    </row>
    <row r="125" spans="1:23" x14ac:dyDescent="0.3">
      <c r="A125" s="10">
        <v>45292</v>
      </c>
      <c r="B125">
        <v>821483</v>
      </c>
      <c r="C125" t="s">
        <v>354</v>
      </c>
      <c r="D125" t="s">
        <v>14</v>
      </c>
      <c r="E125" t="s">
        <v>27</v>
      </c>
      <c r="F125" t="s">
        <v>355</v>
      </c>
      <c r="G125" t="s">
        <v>17</v>
      </c>
      <c r="H125" t="s">
        <v>18</v>
      </c>
      <c r="I125" t="s">
        <v>19</v>
      </c>
      <c r="J125" s="1">
        <v>5952.98</v>
      </c>
      <c r="K125" s="1">
        <v>7602.69</v>
      </c>
      <c r="L125">
        <v>1</v>
      </c>
      <c r="M125">
        <v>1</v>
      </c>
      <c r="N125">
        <v>11</v>
      </c>
      <c r="O125">
        <v>12</v>
      </c>
      <c r="P125">
        <v>25</v>
      </c>
      <c r="Q125">
        <f>SUMIFS(Snapshot2!H:H, Snapshot2!A:A, Table5[[#This Row],[Date]], Snapshot2!B:B, Table5[[#This Row],[license_no]])</f>
        <v>0</v>
      </c>
      <c r="R125" s="26">
        <f>SUMIF(Grant437!I:I, Table5[[#This Row],[license_no]], Grant437!N:N)</f>
        <v>0</v>
      </c>
      <c r="S125" s="26">
        <f>SUM(Table5[[#This Row],[Quality Dollars Received]], Table5[[#This Row],[fund paid in month (cash)]])</f>
        <v>7602.69</v>
      </c>
      <c r="T125">
        <f>COUNTIFS(Visits!H:H, "&lt;&gt;", Visits!A:A, Table5[[#This Row],[license_no]])</f>
        <v>0</v>
      </c>
      <c r="U125">
        <f>COUNTIFS(Visits!I:I, "&lt;&gt;", Visits!A:A, Table5[[#This Row],[license_no]])</f>
        <v>0</v>
      </c>
      <c r="V125">
        <f>COUNTIFS(Visits!J:J, "&lt;&gt;", Visits!A:A, Table5[[#This Row],[license_no]])</f>
        <v>0</v>
      </c>
      <c r="W125">
        <f>SUM(Table5[[#This Row],[Total Visits - In Person]:[Total Visits - Virtual]])</f>
        <v>0</v>
      </c>
    </row>
    <row r="126" spans="1:23" x14ac:dyDescent="0.3">
      <c r="A126" s="10">
        <v>45292</v>
      </c>
      <c r="B126">
        <v>821598</v>
      </c>
      <c r="C126" t="s">
        <v>356</v>
      </c>
      <c r="D126" t="s">
        <v>14</v>
      </c>
      <c r="E126" t="s">
        <v>27</v>
      </c>
      <c r="F126" t="s">
        <v>357</v>
      </c>
      <c r="G126" t="s">
        <v>201</v>
      </c>
      <c r="H126" t="s">
        <v>202</v>
      </c>
      <c r="I126" t="s">
        <v>19</v>
      </c>
      <c r="J126" s="1">
        <v>6172.23</v>
      </c>
      <c r="K126" s="1">
        <v>7426.52</v>
      </c>
      <c r="M126">
        <v>1</v>
      </c>
      <c r="N126">
        <v>8</v>
      </c>
      <c r="O126">
        <v>15</v>
      </c>
      <c r="P126">
        <v>24</v>
      </c>
      <c r="Q126">
        <f>SUMIFS(Snapshot2!H:H, Snapshot2!A:A, Table5[[#This Row],[Date]], Snapshot2!B:B, Table5[[#This Row],[license_no]])</f>
        <v>0</v>
      </c>
      <c r="R126" s="26">
        <f>SUMIF(Grant437!I:I, Table5[[#This Row],[license_no]], Grant437!N:N)</f>
        <v>17.14</v>
      </c>
      <c r="S126" s="26">
        <f>SUM(Table5[[#This Row],[Quality Dollars Received]], Table5[[#This Row],[fund paid in month (cash)]])</f>
        <v>7443.6600000000008</v>
      </c>
      <c r="T126">
        <f>COUNTIFS(Visits!H:H, "&lt;&gt;", Visits!A:A, Table5[[#This Row],[license_no]])</f>
        <v>0</v>
      </c>
      <c r="U126">
        <f>COUNTIFS(Visits!I:I, "&lt;&gt;", Visits!A:A, Table5[[#This Row],[license_no]])</f>
        <v>0</v>
      </c>
      <c r="V126">
        <f>COUNTIFS(Visits!J:J, "&lt;&gt;", Visits!A:A, Table5[[#This Row],[license_no]])</f>
        <v>0</v>
      </c>
      <c r="W126">
        <f>SUM(Table5[[#This Row],[Total Visits - In Person]:[Total Visits - Virtual]])</f>
        <v>0</v>
      </c>
    </row>
    <row r="127" spans="1:23" x14ac:dyDescent="0.3">
      <c r="A127" s="10">
        <v>45292</v>
      </c>
      <c r="B127">
        <v>821968</v>
      </c>
      <c r="C127" t="s">
        <v>358</v>
      </c>
      <c r="D127" t="s">
        <v>14</v>
      </c>
      <c r="E127" t="s">
        <v>15</v>
      </c>
      <c r="F127" t="s">
        <v>359</v>
      </c>
      <c r="G127" t="s">
        <v>17</v>
      </c>
      <c r="H127" t="s">
        <v>360</v>
      </c>
      <c r="I127" t="s">
        <v>19</v>
      </c>
      <c r="J127" s="1">
        <v>39646.28</v>
      </c>
      <c r="K127" s="1">
        <v>51206.41</v>
      </c>
      <c r="L127">
        <v>5</v>
      </c>
      <c r="M127">
        <v>11</v>
      </c>
      <c r="N127">
        <v>22</v>
      </c>
      <c r="O127">
        <v>16</v>
      </c>
      <c r="P127">
        <v>51</v>
      </c>
      <c r="Q127">
        <f>SUMIFS(Snapshot2!H:H, Snapshot2!A:A, Table5[[#This Row],[Date]], Snapshot2!B:B, Table5[[#This Row],[license_no]])</f>
        <v>2</v>
      </c>
      <c r="R127" s="26">
        <f>SUMIF(Grant437!I:I, Table5[[#This Row],[license_no]], Grant437!N:N)</f>
        <v>295</v>
      </c>
      <c r="S127" s="26">
        <f>SUM(Table5[[#This Row],[Quality Dollars Received]], Table5[[#This Row],[fund paid in month (cash)]])</f>
        <v>51501.41</v>
      </c>
      <c r="T127">
        <f>COUNTIFS(Visits!H:H, "&lt;&gt;", Visits!A:A, Table5[[#This Row],[license_no]])</f>
        <v>0</v>
      </c>
      <c r="U127">
        <f>COUNTIFS(Visits!I:I, "&lt;&gt;", Visits!A:A, Table5[[#This Row],[license_no]])</f>
        <v>1</v>
      </c>
      <c r="V127">
        <f>COUNTIFS(Visits!J:J, "&lt;&gt;", Visits!A:A, Table5[[#This Row],[license_no]])</f>
        <v>0</v>
      </c>
      <c r="W127">
        <f>SUM(Table5[[#This Row],[Total Visits - In Person]:[Total Visits - Virtual]])</f>
        <v>1</v>
      </c>
    </row>
    <row r="128" spans="1:23" x14ac:dyDescent="0.3">
      <c r="A128" s="10">
        <v>45292</v>
      </c>
      <c r="B128">
        <v>822346</v>
      </c>
      <c r="C128" t="s">
        <v>361</v>
      </c>
      <c r="D128" t="s">
        <v>14</v>
      </c>
      <c r="E128" t="s">
        <v>15</v>
      </c>
      <c r="F128" t="s">
        <v>362</v>
      </c>
      <c r="G128" t="s">
        <v>29</v>
      </c>
      <c r="H128" t="s">
        <v>30</v>
      </c>
      <c r="I128" t="s">
        <v>19</v>
      </c>
      <c r="J128" s="1">
        <v>4457.24</v>
      </c>
      <c r="K128" s="1">
        <v>5793.67</v>
      </c>
      <c r="L128">
        <v>1</v>
      </c>
      <c r="N128">
        <v>2</v>
      </c>
      <c r="O128">
        <v>3</v>
      </c>
      <c r="P128">
        <v>6</v>
      </c>
      <c r="Q128">
        <f>SUMIFS(Snapshot2!H:H, Snapshot2!A:A, Table5[[#This Row],[Date]], Snapshot2!B:B, Table5[[#This Row],[license_no]])</f>
        <v>0</v>
      </c>
      <c r="R128" s="26">
        <f>SUMIF(Grant437!I:I, Table5[[#This Row],[license_no]], Grant437!N:N)</f>
        <v>0</v>
      </c>
      <c r="S128" s="26">
        <f>SUM(Table5[[#This Row],[Quality Dollars Received]], Table5[[#This Row],[fund paid in month (cash)]])</f>
        <v>5793.67</v>
      </c>
      <c r="T128">
        <f>COUNTIFS(Visits!H:H, "&lt;&gt;", Visits!A:A, Table5[[#This Row],[license_no]])</f>
        <v>0</v>
      </c>
      <c r="U128">
        <f>COUNTIFS(Visits!I:I, "&lt;&gt;", Visits!A:A, Table5[[#This Row],[license_no]])</f>
        <v>0</v>
      </c>
      <c r="V128">
        <f>COUNTIFS(Visits!J:J, "&lt;&gt;", Visits!A:A, Table5[[#This Row],[license_no]])</f>
        <v>1</v>
      </c>
      <c r="W128">
        <f>SUM(Table5[[#This Row],[Total Visits - In Person]:[Total Visits - Virtual]])</f>
        <v>1</v>
      </c>
    </row>
    <row r="129" spans="1:23" x14ac:dyDescent="0.3">
      <c r="A129" s="10">
        <v>45292</v>
      </c>
      <c r="B129">
        <v>822769</v>
      </c>
      <c r="C129" t="s">
        <v>363</v>
      </c>
      <c r="D129" t="s">
        <v>14</v>
      </c>
      <c r="E129" t="s">
        <v>27</v>
      </c>
      <c r="F129" t="s">
        <v>364</v>
      </c>
      <c r="G129" t="s">
        <v>140</v>
      </c>
      <c r="H129" t="s">
        <v>141</v>
      </c>
      <c r="I129" t="s">
        <v>19</v>
      </c>
      <c r="J129" s="1">
        <v>3062.68</v>
      </c>
      <c r="K129" s="1">
        <v>3815.51</v>
      </c>
      <c r="L129">
        <v>1</v>
      </c>
      <c r="M129">
        <v>2</v>
      </c>
      <c r="N129">
        <v>1</v>
      </c>
      <c r="P129">
        <v>4</v>
      </c>
      <c r="Q129">
        <f>SUMIFS(Snapshot2!H:H, Snapshot2!A:A, Table5[[#This Row],[Date]], Snapshot2!B:B, Table5[[#This Row],[license_no]])</f>
        <v>0</v>
      </c>
      <c r="R129" s="26">
        <f>SUMIF(Grant437!I:I, Table5[[#This Row],[license_no]], Grant437!N:N)</f>
        <v>0</v>
      </c>
      <c r="S129" s="26">
        <f>SUM(Table5[[#This Row],[Quality Dollars Received]], Table5[[#This Row],[fund paid in month (cash)]])</f>
        <v>3815.51</v>
      </c>
      <c r="T129">
        <f>COUNTIFS(Visits!H:H, "&lt;&gt;", Visits!A:A, Table5[[#This Row],[license_no]])</f>
        <v>0</v>
      </c>
      <c r="U129">
        <f>COUNTIFS(Visits!I:I, "&lt;&gt;", Visits!A:A, Table5[[#This Row],[license_no]])</f>
        <v>0</v>
      </c>
      <c r="V129">
        <f>COUNTIFS(Visits!J:J, "&lt;&gt;", Visits!A:A, Table5[[#This Row],[license_no]])</f>
        <v>0</v>
      </c>
      <c r="W129">
        <f>SUM(Table5[[#This Row],[Total Visits - In Person]:[Total Visits - Virtual]])</f>
        <v>0</v>
      </c>
    </row>
    <row r="130" spans="1:23" x14ac:dyDescent="0.3">
      <c r="A130" s="10">
        <v>45292</v>
      </c>
      <c r="B130">
        <v>823010</v>
      </c>
      <c r="C130" t="s">
        <v>365</v>
      </c>
      <c r="D130" t="s">
        <v>14</v>
      </c>
      <c r="E130" t="s">
        <v>15</v>
      </c>
      <c r="F130" t="s">
        <v>366</v>
      </c>
      <c r="G130" t="s">
        <v>17</v>
      </c>
      <c r="H130" t="s">
        <v>190</v>
      </c>
      <c r="I130" t="s">
        <v>19</v>
      </c>
      <c r="J130" s="1">
        <v>56641.86</v>
      </c>
      <c r="K130" s="1">
        <v>74308.289999999994</v>
      </c>
      <c r="L130">
        <v>5</v>
      </c>
      <c r="M130">
        <v>21</v>
      </c>
      <c r="N130">
        <v>21</v>
      </c>
      <c r="O130">
        <v>25</v>
      </c>
      <c r="P130">
        <v>70</v>
      </c>
      <c r="Q130">
        <f>SUMIFS(Snapshot2!H:H, Snapshot2!A:A, Table5[[#This Row],[Date]], Snapshot2!B:B, Table5[[#This Row],[license_no]])</f>
        <v>0</v>
      </c>
      <c r="R130" s="26">
        <f>SUMIF(Grant437!I:I, Table5[[#This Row],[license_no]], Grant437!N:N)</f>
        <v>0</v>
      </c>
      <c r="S130" s="26">
        <f>SUM(Table5[[#This Row],[Quality Dollars Received]], Table5[[#This Row],[fund paid in month (cash)]])</f>
        <v>74308.289999999994</v>
      </c>
      <c r="T130">
        <f>COUNTIFS(Visits!H:H, "&lt;&gt;", Visits!A:A, Table5[[#This Row],[license_no]])</f>
        <v>0</v>
      </c>
      <c r="U130">
        <f>COUNTIFS(Visits!I:I, "&lt;&gt;", Visits!A:A, Table5[[#This Row],[license_no]])</f>
        <v>0</v>
      </c>
      <c r="V130">
        <f>COUNTIFS(Visits!J:J, "&lt;&gt;", Visits!A:A, Table5[[#This Row],[license_no]])</f>
        <v>0</v>
      </c>
      <c r="W130">
        <f>SUM(Table5[[#This Row],[Total Visits - In Person]:[Total Visits - Virtual]])</f>
        <v>0</v>
      </c>
    </row>
    <row r="131" spans="1:23" x14ac:dyDescent="0.3">
      <c r="A131" s="10">
        <v>45292</v>
      </c>
      <c r="B131">
        <v>825219</v>
      </c>
      <c r="C131" t="s">
        <v>367</v>
      </c>
      <c r="D131" t="s">
        <v>14</v>
      </c>
      <c r="E131" t="s">
        <v>15</v>
      </c>
      <c r="F131" t="s">
        <v>368</v>
      </c>
      <c r="G131" t="s">
        <v>62</v>
      </c>
      <c r="H131" t="s">
        <v>369</v>
      </c>
      <c r="I131" t="s">
        <v>19</v>
      </c>
      <c r="J131" s="1">
        <v>12750.29</v>
      </c>
      <c r="K131" s="1">
        <v>16572.810000000001</v>
      </c>
      <c r="L131">
        <v>5</v>
      </c>
      <c r="M131">
        <v>5</v>
      </c>
      <c r="N131">
        <v>5</v>
      </c>
      <c r="P131">
        <v>13</v>
      </c>
      <c r="Q131">
        <f>SUMIFS(Snapshot2!H:H, Snapshot2!A:A, Table5[[#This Row],[Date]], Snapshot2!B:B, Table5[[#This Row],[license_no]])</f>
        <v>0</v>
      </c>
      <c r="R131" s="26">
        <f>SUMIF(Grant437!I:I, Table5[[#This Row],[license_no]], Grant437!N:N)</f>
        <v>0</v>
      </c>
      <c r="S131" s="26">
        <f>SUM(Table5[[#This Row],[Quality Dollars Received]], Table5[[#This Row],[fund paid in month (cash)]])</f>
        <v>16572.810000000001</v>
      </c>
      <c r="T131">
        <f>COUNTIFS(Visits!H:H, "&lt;&gt;", Visits!A:A, Table5[[#This Row],[license_no]])</f>
        <v>1</v>
      </c>
      <c r="U131">
        <f>COUNTIFS(Visits!I:I, "&lt;&gt;", Visits!A:A, Table5[[#This Row],[license_no]])</f>
        <v>0</v>
      </c>
      <c r="V131">
        <f>COUNTIFS(Visits!J:J, "&lt;&gt;", Visits!A:A, Table5[[#This Row],[license_no]])</f>
        <v>0</v>
      </c>
      <c r="W131">
        <f>SUM(Table5[[#This Row],[Total Visits - In Person]:[Total Visits - Virtual]])</f>
        <v>1</v>
      </c>
    </row>
    <row r="132" spans="1:23" x14ac:dyDescent="0.3">
      <c r="A132" s="10">
        <v>45292</v>
      </c>
      <c r="B132">
        <v>827107</v>
      </c>
      <c r="C132" t="s">
        <v>370</v>
      </c>
      <c r="D132" t="s">
        <v>106</v>
      </c>
      <c r="E132" t="s">
        <v>27</v>
      </c>
      <c r="F132" t="s">
        <v>371</v>
      </c>
      <c r="G132" t="s">
        <v>38</v>
      </c>
      <c r="H132" t="s">
        <v>372</v>
      </c>
      <c r="I132" t="s">
        <v>19</v>
      </c>
      <c r="J132" s="1">
        <v>2031.65</v>
      </c>
      <c r="K132" s="1">
        <v>2546.5500000000002</v>
      </c>
      <c r="L132">
        <v>1</v>
      </c>
      <c r="M132">
        <v>1</v>
      </c>
      <c r="N132">
        <v>1</v>
      </c>
      <c r="P132">
        <v>3</v>
      </c>
      <c r="Q132">
        <f>SUMIFS(Snapshot2!H:H, Snapshot2!A:A, Table5[[#This Row],[Date]], Snapshot2!B:B, Table5[[#This Row],[license_no]])</f>
        <v>0</v>
      </c>
      <c r="R132" s="26">
        <f>SUMIF(Grant437!I:I, Table5[[#This Row],[license_no]], Grant437!N:N)</f>
        <v>0</v>
      </c>
      <c r="S132" s="26">
        <f>SUM(Table5[[#This Row],[Quality Dollars Received]], Table5[[#This Row],[fund paid in month (cash)]])</f>
        <v>2546.5500000000002</v>
      </c>
      <c r="T132">
        <f>COUNTIFS(Visits!H:H, "&lt;&gt;", Visits!A:A, Table5[[#This Row],[license_no]])</f>
        <v>1</v>
      </c>
      <c r="U132">
        <f>COUNTIFS(Visits!I:I, "&lt;&gt;", Visits!A:A, Table5[[#This Row],[license_no]])</f>
        <v>0</v>
      </c>
      <c r="V132">
        <f>COUNTIFS(Visits!J:J, "&lt;&gt;", Visits!A:A, Table5[[#This Row],[license_no]])</f>
        <v>0</v>
      </c>
      <c r="W132">
        <f>SUM(Table5[[#This Row],[Total Visits - In Person]:[Total Visits - Virtual]])</f>
        <v>1</v>
      </c>
    </row>
    <row r="133" spans="1:23" x14ac:dyDescent="0.3">
      <c r="A133" s="10">
        <v>45292</v>
      </c>
      <c r="B133">
        <v>827243</v>
      </c>
      <c r="C133" t="s">
        <v>373</v>
      </c>
      <c r="D133" t="s">
        <v>188</v>
      </c>
      <c r="E133" t="s">
        <v>27</v>
      </c>
      <c r="F133" t="s">
        <v>374</v>
      </c>
      <c r="G133" t="s">
        <v>17</v>
      </c>
      <c r="H133" t="s">
        <v>96</v>
      </c>
      <c r="I133" t="s">
        <v>19</v>
      </c>
      <c r="J133" s="1">
        <v>1478.84</v>
      </c>
      <c r="K133" s="1">
        <v>1916.37</v>
      </c>
      <c r="N133">
        <v>2</v>
      </c>
      <c r="P133">
        <v>2</v>
      </c>
      <c r="Q133">
        <f>SUMIFS(Snapshot2!H:H, Snapshot2!A:A, Table5[[#This Row],[Date]], Snapshot2!B:B, Table5[[#This Row],[license_no]])</f>
        <v>0</v>
      </c>
      <c r="R133" s="26">
        <f>SUMIF(Grant437!I:I, Table5[[#This Row],[license_no]], Grant437!N:N)</f>
        <v>0</v>
      </c>
      <c r="S133" s="26">
        <f>SUM(Table5[[#This Row],[Quality Dollars Received]], Table5[[#This Row],[fund paid in month (cash)]])</f>
        <v>1916.37</v>
      </c>
      <c r="T133">
        <f>COUNTIFS(Visits!H:H, "&lt;&gt;", Visits!A:A, Table5[[#This Row],[license_no]])</f>
        <v>0</v>
      </c>
      <c r="U133">
        <f>COUNTIFS(Visits!I:I, "&lt;&gt;", Visits!A:A, Table5[[#This Row],[license_no]])</f>
        <v>0</v>
      </c>
      <c r="V133">
        <f>COUNTIFS(Visits!J:J, "&lt;&gt;", Visits!A:A, Table5[[#This Row],[license_no]])</f>
        <v>0</v>
      </c>
      <c r="W133">
        <f>SUM(Table5[[#This Row],[Total Visits - In Person]:[Total Visits - Virtual]])</f>
        <v>0</v>
      </c>
    </row>
    <row r="134" spans="1:23" x14ac:dyDescent="0.3">
      <c r="A134" s="10">
        <v>45292</v>
      </c>
      <c r="B134">
        <v>827375</v>
      </c>
      <c r="C134" t="s">
        <v>375</v>
      </c>
      <c r="D134" t="s">
        <v>14</v>
      </c>
      <c r="E134" t="s">
        <v>15</v>
      </c>
      <c r="F134" t="s">
        <v>376</v>
      </c>
      <c r="G134" t="s">
        <v>62</v>
      </c>
      <c r="H134" t="s">
        <v>369</v>
      </c>
      <c r="I134" t="s">
        <v>19</v>
      </c>
      <c r="J134" s="1">
        <v>8597.16</v>
      </c>
      <c r="K134" s="1">
        <v>9462.69</v>
      </c>
      <c r="L134">
        <v>3</v>
      </c>
      <c r="M134">
        <v>1</v>
      </c>
      <c r="N134">
        <v>5</v>
      </c>
      <c r="P134">
        <v>9</v>
      </c>
      <c r="Q134">
        <f>SUMIFS(Snapshot2!H:H, Snapshot2!A:A, Table5[[#This Row],[Date]], Snapshot2!B:B, Table5[[#This Row],[license_no]])</f>
        <v>0</v>
      </c>
      <c r="R134" s="26">
        <f>SUMIF(Grant437!I:I, Table5[[#This Row],[license_no]], Grant437!N:N)</f>
        <v>0</v>
      </c>
      <c r="S134" s="26">
        <f>SUM(Table5[[#This Row],[Quality Dollars Received]], Table5[[#This Row],[fund paid in month (cash)]])</f>
        <v>9462.69</v>
      </c>
      <c r="T134">
        <f>COUNTIFS(Visits!H:H, "&lt;&gt;", Visits!A:A, Table5[[#This Row],[license_no]])</f>
        <v>0</v>
      </c>
      <c r="U134">
        <f>COUNTIFS(Visits!I:I, "&lt;&gt;", Visits!A:A, Table5[[#This Row],[license_no]])</f>
        <v>0</v>
      </c>
      <c r="V134">
        <f>COUNTIFS(Visits!J:J, "&lt;&gt;", Visits!A:A, Table5[[#This Row],[license_no]])</f>
        <v>0</v>
      </c>
      <c r="W134">
        <f>SUM(Table5[[#This Row],[Total Visits - In Person]:[Total Visits - Virtual]])</f>
        <v>0</v>
      </c>
    </row>
    <row r="135" spans="1:23" x14ac:dyDescent="0.3">
      <c r="A135" s="10">
        <v>45292</v>
      </c>
      <c r="B135">
        <v>827940</v>
      </c>
      <c r="C135" t="s">
        <v>377</v>
      </c>
      <c r="D135" t="s">
        <v>14</v>
      </c>
      <c r="E135" t="s">
        <v>15</v>
      </c>
      <c r="F135" t="s">
        <v>378</v>
      </c>
      <c r="G135" t="s">
        <v>74</v>
      </c>
      <c r="H135" t="s">
        <v>379</v>
      </c>
      <c r="I135" t="s">
        <v>49</v>
      </c>
      <c r="J135" s="1">
        <v>1866.4</v>
      </c>
      <c r="K135" s="1">
        <v>2359.1999999999998</v>
      </c>
      <c r="M135">
        <v>2</v>
      </c>
      <c r="P135">
        <v>2</v>
      </c>
      <c r="Q135">
        <f>SUMIFS(Snapshot2!H:H, Snapshot2!A:A, Table5[[#This Row],[Date]], Snapshot2!B:B, Table5[[#This Row],[license_no]])</f>
        <v>0</v>
      </c>
      <c r="R135" s="26">
        <f>SUMIF(Grant437!I:I, Table5[[#This Row],[license_no]], Grant437!N:N)</f>
        <v>0</v>
      </c>
      <c r="S135" s="26">
        <f>SUM(Table5[[#This Row],[Quality Dollars Received]], Table5[[#This Row],[fund paid in month (cash)]])</f>
        <v>2359.1999999999998</v>
      </c>
      <c r="T135">
        <f>COUNTIFS(Visits!H:H, "&lt;&gt;", Visits!A:A, Table5[[#This Row],[license_no]])</f>
        <v>0</v>
      </c>
      <c r="U135">
        <f>COUNTIFS(Visits!I:I, "&lt;&gt;", Visits!A:A, Table5[[#This Row],[license_no]])</f>
        <v>0</v>
      </c>
      <c r="V135">
        <f>COUNTIFS(Visits!J:J, "&lt;&gt;", Visits!A:A, Table5[[#This Row],[license_no]])</f>
        <v>0</v>
      </c>
      <c r="W135">
        <f>SUM(Table5[[#This Row],[Total Visits - In Person]:[Total Visits - Virtual]])</f>
        <v>0</v>
      </c>
    </row>
    <row r="136" spans="1:23" x14ac:dyDescent="0.3">
      <c r="A136" s="10">
        <v>45292</v>
      </c>
      <c r="B136">
        <v>829838</v>
      </c>
      <c r="C136" t="s">
        <v>380</v>
      </c>
      <c r="D136" t="s">
        <v>14</v>
      </c>
      <c r="E136" t="s">
        <v>27</v>
      </c>
      <c r="F136" t="s">
        <v>381</v>
      </c>
      <c r="G136" t="s">
        <v>101</v>
      </c>
      <c r="H136" t="s">
        <v>281</v>
      </c>
      <c r="I136" t="s">
        <v>19</v>
      </c>
      <c r="J136" s="1">
        <v>490</v>
      </c>
      <c r="K136" s="1">
        <v>910</v>
      </c>
      <c r="L136">
        <v>2</v>
      </c>
      <c r="P136">
        <v>2</v>
      </c>
      <c r="Q136">
        <f>SUMIFS(Snapshot2!H:H, Snapshot2!A:A, Table5[[#This Row],[Date]], Snapshot2!B:B, Table5[[#This Row],[license_no]])</f>
        <v>1</v>
      </c>
      <c r="R136" s="26">
        <f>SUMIF(Grant437!I:I, Table5[[#This Row],[license_no]], Grant437!N:N)</f>
        <v>0</v>
      </c>
      <c r="S136" s="26">
        <f>SUM(Table5[[#This Row],[Quality Dollars Received]], Table5[[#This Row],[fund paid in month (cash)]])</f>
        <v>910</v>
      </c>
      <c r="T136">
        <f>COUNTIFS(Visits!H:H, "&lt;&gt;", Visits!A:A, Table5[[#This Row],[license_no]])</f>
        <v>1</v>
      </c>
      <c r="U136">
        <f>COUNTIFS(Visits!I:I, "&lt;&gt;", Visits!A:A, Table5[[#This Row],[license_no]])</f>
        <v>0</v>
      </c>
      <c r="V136">
        <f>COUNTIFS(Visits!J:J, "&lt;&gt;", Visits!A:A, Table5[[#This Row],[license_no]])</f>
        <v>0</v>
      </c>
      <c r="W136">
        <f>SUM(Table5[[#This Row],[Total Visits - In Person]:[Total Visits - Virtual]])</f>
        <v>1</v>
      </c>
    </row>
    <row r="137" spans="1:23" x14ac:dyDescent="0.3">
      <c r="A137" s="10">
        <v>45292</v>
      </c>
      <c r="B137">
        <v>831365</v>
      </c>
      <c r="C137" t="s">
        <v>382</v>
      </c>
      <c r="D137" t="s">
        <v>14</v>
      </c>
      <c r="E137" t="s">
        <v>27</v>
      </c>
      <c r="F137" t="s">
        <v>383</v>
      </c>
      <c r="G137" t="s">
        <v>70</v>
      </c>
      <c r="H137" t="s">
        <v>130</v>
      </c>
      <c r="I137" t="s">
        <v>19</v>
      </c>
      <c r="J137" s="1">
        <v>163.54</v>
      </c>
      <c r="K137" s="1">
        <v>240.5</v>
      </c>
      <c r="O137">
        <v>1</v>
      </c>
      <c r="P137">
        <v>1</v>
      </c>
      <c r="Q137">
        <f>SUMIFS(Snapshot2!H:H, Snapshot2!A:A, Table5[[#This Row],[Date]], Snapshot2!B:B, Table5[[#This Row],[license_no]])</f>
        <v>0</v>
      </c>
      <c r="R137" s="26">
        <f>SUMIF(Grant437!I:I, Table5[[#This Row],[license_no]], Grant437!N:N)</f>
        <v>0</v>
      </c>
      <c r="S137" s="26">
        <f>SUM(Table5[[#This Row],[Quality Dollars Received]], Table5[[#This Row],[fund paid in month (cash)]])</f>
        <v>240.5</v>
      </c>
      <c r="T137">
        <f>COUNTIFS(Visits!H:H, "&lt;&gt;", Visits!A:A, Table5[[#This Row],[license_no]])</f>
        <v>0</v>
      </c>
      <c r="U137">
        <f>COUNTIFS(Visits!I:I, "&lt;&gt;", Visits!A:A, Table5[[#This Row],[license_no]])</f>
        <v>0</v>
      </c>
      <c r="V137">
        <f>COUNTIFS(Visits!J:J, "&lt;&gt;", Visits!A:A, Table5[[#This Row],[license_no]])</f>
        <v>0</v>
      </c>
      <c r="W137">
        <f>SUM(Table5[[#This Row],[Total Visits - In Person]:[Total Visits - Virtual]])</f>
        <v>0</v>
      </c>
    </row>
    <row r="138" spans="1:23" x14ac:dyDescent="0.3">
      <c r="A138" s="10">
        <v>45292</v>
      </c>
      <c r="B138">
        <v>831578</v>
      </c>
      <c r="C138" t="s">
        <v>384</v>
      </c>
      <c r="D138" t="s">
        <v>14</v>
      </c>
      <c r="E138" t="s">
        <v>27</v>
      </c>
      <c r="F138" t="s">
        <v>385</v>
      </c>
      <c r="G138" t="s">
        <v>17</v>
      </c>
      <c r="H138" t="s">
        <v>360</v>
      </c>
      <c r="I138" t="s">
        <v>19</v>
      </c>
      <c r="J138" s="1">
        <v>8835.26</v>
      </c>
      <c r="K138" s="1">
        <v>10333.23</v>
      </c>
      <c r="L138">
        <v>2</v>
      </c>
      <c r="M138">
        <v>2</v>
      </c>
      <c r="N138">
        <v>7</v>
      </c>
      <c r="O138">
        <v>14</v>
      </c>
      <c r="P138">
        <v>25</v>
      </c>
      <c r="Q138">
        <f>SUMIFS(Snapshot2!H:H, Snapshot2!A:A, Table5[[#This Row],[Date]], Snapshot2!B:B, Table5[[#This Row],[license_no]])</f>
        <v>1</v>
      </c>
      <c r="R138" s="26">
        <f>SUMIF(Grant437!I:I, Table5[[#This Row],[license_no]], Grant437!N:N)</f>
        <v>0</v>
      </c>
      <c r="S138" s="26">
        <f>SUM(Table5[[#This Row],[Quality Dollars Received]], Table5[[#This Row],[fund paid in month (cash)]])</f>
        <v>10333.23</v>
      </c>
      <c r="T138">
        <f>COUNTIFS(Visits!H:H, "&lt;&gt;", Visits!A:A, Table5[[#This Row],[license_no]])</f>
        <v>1</v>
      </c>
      <c r="U138">
        <f>COUNTIFS(Visits!I:I, "&lt;&gt;", Visits!A:A, Table5[[#This Row],[license_no]])</f>
        <v>0</v>
      </c>
      <c r="V138">
        <f>COUNTIFS(Visits!J:J, "&lt;&gt;", Visits!A:A, Table5[[#This Row],[license_no]])</f>
        <v>0</v>
      </c>
      <c r="W138">
        <f>SUM(Table5[[#This Row],[Total Visits - In Person]:[Total Visits - Virtual]])</f>
        <v>1</v>
      </c>
    </row>
    <row r="139" spans="1:23" x14ac:dyDescent="0.3">
      <c r="A139" s="10">
        <v>45292</v>
      </c>
      <c r="B139">
        <v>834075</v>
      </c>
      <c r="C139" t="s">
        <v>386</v>
      </c>
      <c r="D139" t="s">
        <v>106</v>
      </c>
      <c r="E139" t="s">
        <v>51</v>
      </c>
      <c r="F139" t="s">
        <v>387</v>
      </c>
      <c r="G139" t="s">
        <v>136</v>
      </c>
      <c r="H139" t="s">
        <v>137</v>
      </c>
      <c r="I139" t="s">
        <v>19</v>
      </c>
      <c r="J139" s="1">
        <v>2739.52</v>
      </c>
      <c r="K139" s="1">
        <v>3564.53</v>
      </c>
      <c r="M139">
        <v>2</v>
      </c>
      <c r="O139">
        <v>3</v>
      </c>
      <c r="P139">
        <v>5</v>
      </c>
      <c r="Q139">
        <f>SUMIFS(Snapshot2!H:H, Snapshot2!A:A, Table5[[#This Row],[Date]], Snapshot2!B:B, Table5[[#This Row],[license_no]])</f>
        <v>0</v>
      </c>
      <c r="R139" s="26">
        <f>SUMIF(Grant437!I:I, Table5[[#This Row],[license_no]], Grant437!N:N)</f>
        <v>0</v>
      </c>
      <c r="S139" s="26">
        <f>SUM(Table5[[#This Row],[Quality Dollars Received]], Table5[[#This Row],[fund paid in month (cash)]])</f>
        <v>3564.53</v>
      </c>
      <c r="T139">
        <f>COUNTIFS(Visits!H:H, "&lt;&gt;", Visits!A:A, Table5[[#This Row],[license_no]])</f>
        <v>0</v>
      </c>
      <c r="U139">
        <f>COUNTIFS(Visits!I:I, "&lt;&gt;", Visits!A:A, Table5[[#This Row],[license_no]])</f>
        <v>0</v>
      </c>
      <c r="V139">
        <f>COUNTIFS(Visits!J:J, "&lt;&gt;", Visits!A:A, Table5[[#This Row],[license_no]])</f>
        <v>0</v>
      </c>
      <c r="W139">
        <f>SUM(Table5[[#This Row],[Total Visits - In Person]:[Total Visits - Virtual]])</f>
        <v>0</v>
      </c>
    </row>
    <row r="140" spans="1:23" x14ac:dyDescent="0.3">
      <c r="A140" s="10">
        <v>45292</v>
      </c>
      <c r="B140">
        <v>834177</v>
      </c>
      <c r="C140" t="s">
        <v>388</v>
      </c>
      <c r="D140" t="s">
        <v>14</v>
      </c>
      <c r="E140" t="s">
        <v>27</v>
      </c>
      <c r="F140" t="s">
        <v>389</v>
      </c>
      <c r="G140" t="s">
        <v>29</v>
      </c>
      <c r="H140" t="s">
        <v>226</v>
      </c>
      <c r="I140" t="s">
        <v>19</v>
      </c>
      <c r="J140" s="1">
        <v>9604.14</v>
      </c>
      <c r="K140" s="1">
        <v>12655.17</v>
      </c>
      <c r="M140">
        <v>2</v>
      </c>
      <c r="N140">
        <v>7</v>
      </c>
      <c r="O140">
        <v>11</v>
      </c>
      <c r="P140">
        <v>20</v>
      </c>
      <c r="Q140">
        <f>SUMIFS(Snapshot2!H:H, Snapshot2!A:A, Table5[[#This Row],[Date]], Snapshot2!B:B, Table5[[#This Row],[license_no]])</f>
        <v>0</v>
      </c>
      <c r="R140" s="26">
        <f>SUMIF(Grant437!I:I, Table5[[#This Row],[license_no]], Grant437!N:N)</f>
        <v>0</v>
      </c>
      <c r="S140" s="26">
        <f>SUM(Table5[[#This Row],[Quality Dollars Received]], Table5[[#This Row],[fund paid in month (cash)]])</f>
        <v>12655.17</v>
      </c>
      <c r="T140">
        <f>COUNTIFS(Visits!H:H, "&lt;&gt;", Visits!A:A, Table5[[#This Row],[license_no]])</f>
        <v>1</v>
      </c>
      <c r="U140">
        <f>COUNTIFS(Visits!I:I, "&lt;&gt;", Visits!A:A, Table5[[#This Row],[license_no]])</f>
        <v>0</v>
      </c>
      <c r="V140">
        <f>COUNTIFS(Visits!J:J, "&lt;&gt;", Visits!A:A, Table5[[#This Row],[license_no]])</f>
        <v>0</v>
      </c>
      <c r="W140">
        <f>SUM(Table5[[#This Row],[Total Visits - In Person]:[Total Visits - Virtual]])</f>
        <v>1</v>
      </c>
    </row>
    <row r="141" spans="1:23" x14ac:dyDescent="0.3">
      <c r="A141" s="10">
        <v>45292</v>
      </c>
      <c r="B141">
        <v>836846</v>
      </c>
      <c r="C141" t="s">
        <v>390</v>
      </c>
      <c r="D141" t="s">
        <v>14</v>
      </c>
      <c r="E141" t="s">
        <v>15</v>
      </c>
      <c r="F141" t="s">
        <v>391</v>
      </c>
      <c r="G141" t="s">
        <v>17</v>
      </c>
      <c r="H141" t="s">
        <v>256</v>
      </c>
      <c r="I141" t="s">
        <v>19</v>
      </c>
      <c r="J141" s="1">
        <v>27265.88</v>
      </c>
      <c r="K141" s="1">
        <v>33103.29</v>
      </c>
      <c r="M141">
        <v>4</v>
      </c>
      <c r="N141">
        <v>22</v>
      </c>
      <c r="O141">
        <v>35</v>
      </c>
      <c r="P141">
        <v>60</v>
      </c>
      <c r="Q141">
        <f>SUMIFS(Snapshot2!H:H, Snapshot2!A:A, Table5[[#This Row],[Date]], Snapshot2!B:B, Table5[[#This Row],[license_no]])</f>
        <v>0</v>
      </c>
      <c r="R141" s="26">
        <f>SUMIF(Grant437!I:I, Table5[[#This Row],[license_no]], Grant437!N:N)</f>
        <v>0</v>
      </c>
      <c r="S141" s="26">
        <f>SUM(Table5[[#This Row],[Quality Dollars Received]], Table5[[#This Row],[fund paid in month (cash)]])</f>
        <v>33103.29</v>
      </c>
      <c r="T141">
        <f>COUNTIFS(Visits!H:H, "&lt;&gt;", Visits!A:A, Table5[[#This Row],[license_no]])</f>
        <v>0</v>
      </c>
      <c r="U141">
        <f>COUNTIFS(Visits!I:I, "&lt;&gt;", Visits!A:A, Table5[[#This Row],[license_no]])</f>
        <v>0</v>
      </c>
      <c r="V141">
        <f>COUNTIFS(Visits!J:J, "&lt;&gt;", Visits!A:A, Table5[[#This Row],[license_no]])</f>
        <v>0</v>
      </c>
      <c r="W141">
        <f>SUM(Table5[[#This Row],[Total Visits - In Person]:[Total Visits - Virtual]])</f>
        <v>0</v>
      </c>
    </row>
    <row r="142" spans="1:23" x14ac:dyDescent="0.3">
      <c r="A142" s="10">
        <v>45292</v>
      </c>
      <c r="B142">
        <v>837848</v>
      </c>
      <c r="C142" t="s">
        <v>392</v>
      </c>
      <c r="D142" t="s">
        <v>14</v>
      </c>
      <c r="E142" t="s">
        <v>51</v>
      </c>
      <c r="F142" t="s">
        <v>393</v>
      </c>
      <c r="G142" t="s">
        <v>17</v>
      </c>
      <c r="H142" t="s">
        <v>329</v>
      </c>
      <c r="I142" t="s">
        <v>19</v>
      </c>
      <c r="J142" s="1">
        <v>2910.49</v>
      </c>
      <c r="K142" s="1">
        <v>3799.8</v>
      </c>
      <c r="L142">
        <v>1</v>
      </c>
      <c r="M142">
        <v>2</v>
      </c>
      <c r="N142">
        <v>5</v>
      </c>
      <c r="O142">
        <v>2</v>
      </c>
      <c r="P142">
        <v>10</v>
      </c>
      <c r="Q142">
        <f>SUMIFS(Snapshot2!H:H, Snapshot2!A:A, Table5[[#This Row],[Date]], Snapshot2!B:B, Table5[[#This Row],[license_no]])</f>
        <v>0</v>
      </c>
      <c r="R142" s="26">
        <f>SUMIF(Grant437!I:I, Table5[[#This Row],[license_no]], Grant437!N:N)</f>
        <v>0</v>
      </c>
      <c r="S142" s="26">
        <f>SUM(Table5[[#This Row],[Quality Dollars Received]], Table5[[#This Row],[fund paid in month (cash)]])</f>
        <v>3799.8</v>
      </c>
      <c r="T142">
        <f>COUNTIFS(Visits!H:H, "&lt;&gt;", Visits!A:A, Table5[[#This Row],[license_no]])</f>
        <v>0</v>
      </c>
      <c r="U142">
        <f>COUNTIFS(Visits!I:I, "&lt;&gt;", Visits!A:A, Table5[[#This Row],[license_no]])</f>
        <v>0</v>
      </c>
      <c r="V142">
        <f>COUNTIFS(Visits!J:J, "&lt;&gt;", Visits!A:A, Table5[[#This Row],[license_no]])</f>
        <v>0</v>
      </c>
      <c r="W142">
        <f>SUM(Table5[[#This Row],[Total Visits - In Person]:[Total Visits - Virtual]])</f>
        <v>0</v>
      </c>
    </row>
    <row r="143" spans="1:23" x14ac:dyDescent="0.3">
      <c r="A143" s="10">
        <v>45292</v>
      </c>
      <c r="B143">
        <v>838594</v>
      </c>
      <c r="C143" t="s">
        <v>394</v>
      </c>
      <c r="D143" t="s">
        <v>14</v>
      </c>
      <c r="E143" t="s">
        <v>27</v>
      </c>
      <c r="F143" t="s">
        <v>395</v>
      </c>
      <c r="G143" t="s">
        <v>396</v>
      </c>
      <c r="H143" t="s">
        <v>397</v>
      </c>
      <c r="I143" t="s">
        <v>292</v>
      </c>
      <c r="J143" s="1">
        <v>866.31</v>
      </c>
      <c r="K143" s="1">
        <v>1088.94</v>
      </c>
      <c r="N143">
        <v>1</v>
      </c>
      <c r="O143">
        <v>1</v>
      </c>
      <c r="P143">
        <v>2</v>
      </c>
      <c r="Q143">
        <f>SUMIFS(Snapshot2!H:H, Snapshot2!A:A, Table5[[#This Row],[Date]], Snapshot2!B:B, Table5[[#This Row],[license_no]])</f>
        <v>0</v>
      </c>
      <c r="R143" s="26">
        <f>SUMIF(Grant437!I:I, Table5[[#This Row],[license_no]], Grant437!N:N)</f>
        <v>0</v>
      </c>
      <c r="S143" s="26">
        <f>SUM(Table5[[#This Row],[Quality Dollars Received]], Table5[[#This Row],[fund paid in month (cash)]])</f>
        <v>1088.94</v>
      </c>
      <c r="T143">
        <f>COUNTIFS(Visits!H:H, "&lt;&gt;", Visits!A:A, Table5[[#This Row],[license_no]])</f>
        <v>0</v>
      </c>
      <c r="U143">
        <f>COUNTIFS(Visits!I:I, "&lt;&gt;", Visits!A:A, Table5[[#This Row],[license_no]])</f>
        <v>0</v>
      </c>
      <c r="V143">
        <f>COUNTIFS(Visits!J:J, "&lt;&gt;", Visits!A:A, Table5[[#This Row],[license_no]])</f>
        <v>0</v>
      </c>
      <c r="W143">
        <f>SUM(Table5[[#This Row],[Total Visits - In Person]:[Total Visits - Virtual]])</f>
        <v>0</v>
      </c>
    </row>
    <row r="144" spans="1:23" x14ac:dyDescent="0.3">
      <c r="A144" s="10">
        <v>45292</v>
      </c>
      <c r="B144">
        <v>838992</v>
      </c>
      <c r="C144" t="s">
        <v>398</v>
      </c>
      <c r="D144" t="s">
        <v>14</v>
      </c>
      <c r="E144" t="s">
        <v>51</v>
      </c>
      <c r="F144" t="s">
        <v>399</v>
      </c>
      <c r="G144" t="s">
        <v>17</v>
      </c>
      <c r="H144" t="s">
        <v>190</v>
      </c>
      <c r="I144" t="s">
        <v>19</v>
      </c>
      <c r="J144" s="1">
        <v>9848.77</v>
      </c>
      <c r="K144" s="1">
        <v>12996.54</v>
      </c>
      <c r="L144">
        <v>5</v>
      </c>
      <c r="M144">
        <v>4</v>
      </c>
      <c r="N144">
        <v>5</v>
      </c>
      <c r="O144">
        <v>5</v>
      </c>
      <c r="P144">
        <v>19</v>
      </c>
      <c r="Q144">
        <f>SUMIFS(Snapshot2!H:H, Snapshot2!A:A, Table5[[#This Row],[Date]], Snapshot2!B:B, Table5[[#This Row],[license_no]])</f>
        <v>1</v>
      </c>
      <c r="R144" s="26">
        <f>SUMIF(Grant437!I:I, Table5[[#This Row],[license_no]], Grant437!N:N)</f>
        <v>0</v>
      </c>
      <c r="S144" s="26">
        <f>SUM(Table5[[#This Row],[Quality Dollars Received]], Table5[[#This Row],[fund paid in month (cash)]])</f>
        <v>12996.54</v>
      </c>
      <c r="T144">
        <f>COUNTIFS(Visits!H:H, "&lt;&gt;", Visits!A:A, Table5[[#This Row],[license_no]])</f>
        <v>0</v>
      </c>
      <c r="U144">
        <f>COUNTIFS(Visits!I:I, "&lt;&gt;", Visits!A:A, Table5[[#This Row],[license_no]])</f>
        <v>0</v>
      </c>
      <c r="V144">
        <f>COUNTIFS(Visits!J:J, "&lt;&gt;", Visits!A:A, Table5[[#This Row],[license_no]])</f>
        <v>0</v>
      </c>
      <c r="W144">
        <f>SUM(Table5[[#This Row],[Total Visits - In Person]:[Total Visits - Virtual]])</f>
        <v>0</v>
      </c>
    </row>
    <row r="145" spans="1:23" x14ac:dyDescent="0.3">
      <c r="A145" s="10">
        <v>45292</v>
      </c>
      <c r="B145">
        <v>839319</v>
      </c>
      <c r="C145" t="s">
        <v>400</v>
      </c>
      <c r="D145" t="s">
        <v>14</v>
      </c>
      <c r="E145" t="s">
        <v>15</v>
      </c>
      <c r="F145" t="s">
        <v>401</v>
      </c>
      <c r="G145" t="s">
        <v>17</v>
      </c>
      <c r="H145" t="s">
        <v>22</v>
      </c>
      <c r="I145" t="s">
        <v>19</v>
      </c>
      <c r="J145" s="1">
        <v>34986.93</v>
      </c>
      <c r="K145" s="1">
        <v>47331.39</v>
      </c>
      <c r="L145">
        <v>5</v>
      </c>
      <c r="M145">
        <v>12</v>
      </c>
      <c r="N145">
        <v>13</v>
      </c>
      <c r="O145">
        <v>16</v>
      </c>
      <c r="P145">
        <v>44</v>
      </c>
      <c r="Q145">
        <f>SUMIFS(Snapshot2!H:H, Snapshot2!A:A, Table5[[#This Row],[Date]], Snapshot2!B:B, Table5[[#This Row],[license_no]])</f>
        <v>2</v>
      </c>
      <c r="R145" s="26">
        <f>SUMIF(Grant437!I:I, Table5[[#This Row],[license_no]], Grant437!N:N)</f>
        <v>0</v>
      </c>
      <c r="S145" s="26">
        <f>SUM(Table5[[#This Row],[Quality Dollars Received]], Table5[[#This Row],[fund paid in month (cash)]])</f>
        <v>47331.39</v>
      </c>
      <c r="T145">
        <f>COUNTIFS(Visits!H:H, "&lt;&gt;", Visits!A:A, Table5[[#This Row],[license_no]])</f>
        <v>0</v>
      </c>
      <c r="U145">
        <f>COUNTIFS(Visits!I:I, "&lt;&gt;", Visits!A:A, Table5[[#This Row],[license_no]])</f>
        <v>0</v>
      </c>
      <c r="V145">
        <f>COUNTIFS(Visits!J:J, "&lt;&gt;", Visits!A:A, Table5[[#This Row],[license_no]])</f>
        <v>0</v>
      </c>
      <c r="W145">
        <f>SUM(Table5[[#This Row],[Total Visits - In Person]:[Total Visits - Virtual]])</f>
        <v>0</v>
      </c>
    </row>
    <row r="146" spans="1:23" x14ac:dyDescent="0.3">
      <c r="A146" s="10">
        <v>45292</v>
      </c>
      <c r="B146">
        <v>840491</v>
      </c>
      <c r="C146" t="s">
        <v>402</v>
      </c>
      <c r="D146" t="s">
        <v>14</v>
      </c>
      <c r="E146" t="s">
        <v>175</v>
      </c>
      <c r="F146" t="s">
        <v>403</v>
      </c>
      <c r="G146" t="s">
        <v>291</v>
      </c>
      <c r="H146" t="s">
        <v>173</v>
      </c>
      <c r="I146" t="s">
        <v>292</v>
      </c>
      <c r="J146" s="1">
        <v>0</v>
      </c>
      <c r="K146" s="1">
        <v>0</v>
      </c>
      <c r="O146">
        <v>1</v>
      </c>
      <c r="P146">
        <v>1</v>
      </c>
      <c r="Q146">
        <f>SUMIFS(Snapshot2!H:H, Snapshot2!A:A, Table5[[#This Row],[Date]], Snapshot2!B:B, Table5[[#This Row],[license_no]])</f>
        <v>0</v>
      </c>
      <c r="R146" s="26">
        <f>SUMIF(Grant437!I:I, Table5[[#This Row],[license_no]], Grant437!N:N)</f>
        <v>0</v>
      </c>
      <c r="S146" s="26">
        <f>SUM(Table5[[#This Row],[Quality Dollars Received]], Table5[[#This Row],[fund paid in month (cash)]])</f>
        <v>0</v>
      </c>
      <c r="T146">
        <f>COUNTIFS(Visits!H:H, "&lt;&gt;", Visits!A:A, Table5[[#This Row],[license_no]])</f>
        <v>0</v>
      </c>
      <c r="U146">
        <f>COUNTIFS(Visits!I:I, "&lt;&gt;", Visits!A:A, Table5[[#This Row],[license_no]])</f>
        <v>0</v>
      </c>
      <c r="V146">
        <f>COUNTIFS(Visits!J:J, "&lt;&gt;", Visits!A:A, Table5[[#This Row],[license_no]])</f>
        <v>0</v>
      </c>
      <c r="W146">
        <f>SUM(Table5[[#This Row],[Total Visits - In Person]:[Total Visits - Virtual]])</f>
        <v>0</v>
      </c>
    </row>
    <row r="147" spans="1:23" x14ac:dyDescent="0.3">
      <c r="A147" s="10">
        <v>45292</v>
      </c>
      <c r="B147">
        <v>840525</v>
      </c>
      <c r="C147" t="s">
        <v>404</v>
      </c>
      <c r="D147" t="s">
        <v>106</v>
      </c>
      <c r="E147" t="s">
        <v>27</v>
      </c>
      <c r="F147" t="s">
        <v>405</v>
      </c>
      <c r="G147" t="s">
        <v>101</v>
      </c>
      <c r="H147" t="s">
        <v>144</v>
      </c>
      <c r="I147" t="s">
        <v>19</v>
      </c>
      <c r="J147" s="1">
        <v>1427.87</v>
      </c>
      <c r="K147" s="1">
        <v>2103.08</v>
      </c>
      <c r="L147">
        <v>1</v>
      </c>
      <c r="M147">
        <v>2</v>
      </c>
      <c r="N147">
        <v>2</v>
      </c>
      <c r="P147">
        <v>5</v>
      </c>
      <c r="Q147">
        <f>SUMIFS(Snapshot2!H:H, Snapshot2!A:A, Table5[[#This Row],[Date]], Snapshot2!B:B, Table5[[#This Row],[license_no]])</f>
        <v>0</v>
      </c>
      <c r="R147" s="26">
        <f>SUMIF(Grant437!I:I, Table5[[#This Row],[license_no]], Grant437!N:N)</f>
        <v>0</v>
      </c>
      <c r="S147" s="26">
        <f>SUM(Table5[[#This Row],[Quality Dollars Received]], Table5[[#This Row],[fund paid in month (cash)]])</f>
        <v>2103.08</v>
      </c>
      <c r="T147">
        <f>COUNTIFS(Visits!H:H, "&lt;&gt;", Visits!A:A, Table5[[#This Row],[license_no]])</f>
        <v>0</v>
      </c>
      <c r="U147">
        <f>COUNTIFS(Visits!I:I, "&lt;&gt;", Visits!A:A, Table5[[#This Row],[license_no]])</f>
        <v>0</v>
      </c>
      <c r="V147">
        <f>COUNTIFS(Visits!J:J, "&lt;&gt;", Visits!A:A, Table5[[#This Row],[license_no]])</f>
        <v>0</v>
      </c>
      <c r="W147">
        <f>SUM(Table5[[#This Row],[Total Visits - In Person]:[Total Visits - Virtual]])</f>
        <v>0</v>
      </c>
    </row>
    <row r="148" spans="1:23" x14ac:dyDescent="0.3">
      <c r="A148" s="10">
        <v>45292</v>
      </c>
      <c r="B148">
        <v>841015</v>
      </c>
      <c r="C148" t="s">
        <v>406</v>
      </c>
      <c r="D148" t="s">
        <v>14</v>
      </c>
      <c r="E148" t="s">
        <v>27</v>
      </c>
      <c r="F148" t="s">
        <v>407</v>
      </c>
      <c r="G148" t="s">
        <v>70</v>
      </c>
      <c r="H148" t="s">
        <v>84</v>
      </c>
      <c r="I148" t="s">
        <v>19</v>
      </c>
      <c r="J148" s="1">
        <v>2070.1999999999998</v>
      </c>
      <c r="K148" s="1">
        <v>2653.98</v>
      </c>
      <c r="M148">
        <v>1</v>
      </c>
      <c r="N148">
        <v>2</v>
      </c>
      <c r="P148">
        <v>3</v>
      </c>
      <c r="Q148">
        <f>SUMIFS(Snapshot2!H:H, Snapshot2!A:A, Table5[[#This Row],[Date]], Snapshot2!B:B, Table5[[#This Row],[license_no]])</f>
        <v>0</v>
      </c>
      <c r="R148" s="26">
        <f>SUMIF(Grant437!I:I, Table5[[#This Row],[license_no]], Grant437!N:N)</f>
        <v>0</v>
      </c>
      <c r="S148" s="26">
        <f>SUM(Table5[[#This Row],[Quality Dollars Received]], Table5[[#This Row],[fund paid in month (cash)]])</f>
        <v>2653.98</v>
      </c>
      <c r="T148">
        <f>COUNTIFS(Visits!H:H, "&lt;&gt;", Visits!A:A, Table5[[#This Row],[license_no]])</f>
        <v>0</v>
      </c>
      <c r="U148">
        <f>COUNTIFS(Visits!I:I, "&lt;&gt;", Visits!A:A, Table5[[#This Row],[license_no]])</f>
        <v>0</v>
      </c>
      <c r="V148">
        <f>COUNTIFS(Visits!J:J, "&lt;&gt;", Visits!A:A, Table5[[#This Row],[license_no]])</f>
        <v>0</v>
      </c>
      <c r="W148">
        <f>SUM(Table5[[#This Row],[Total Visits - In Person]:[Total Visits - Virtual]])</f>
        <v>0</v>
      </c>
    </row>
    <row r="149" spans="1:23" x14ac:dyDescent="0.3">
      <c r="A149" s="10">
        <v>45292</v>
      </c>
      <c r="B149">
        <v>841400</v>
      </c>
      <c r="C149" t="s">
        <v>408</v>
      </c>
      <c r="D149" t="s">
        <v>14</v>
      </c>
      <c r="E149" t="s">
        <v>15</v>
      </c>
      <c r="F149" t="s">
        <v>409</v>
      </c>
      <c r="G149" t="s">
        <v>17</v>
      </c>
      <c r="H149" t="s">
        <v>59</v>
      </c>
      <c r="I149" t="s">
        <v>19</v>
      </c>
      <c r="J149" s="1">
        <v>11125.37</v>
      </c>
      <c r="K149" s="1">
        <v>12495.49</v>
      </c>
      <c r="L149">
        <v>6</v>
      </c>
      <c r="M149">
        <v>10</v>
      </c>
      <c r="N149">
        <v>14</v>
      </c>
      <c r="O149">
        <v>16</v>
      </c>
      <c r="P149">
        <v>44</v>
      </c>
      <c r="Q149">
        <f>SUMIFS(Snapshot2!H:H, Snapshot2!A:A, Table5[[#This Row],[Date]], Snapshot2!B:B, Table5[[#This Row],[license_no]])</f>
        <v>4</v>
      </c>
      <c r="R149" s="26">
        <f>SUMIF(Grant437!I:I, Table5[[#This Row],[license_no]], Grant437!N:N)</f>
        <v>0</v>
      </c>
      <c r="S149" s="26">
        <f>SUM(Table5[[#This Row],[Quality Dollars Received]], Table5[[#This Row],[fund paid in month (cash)]])</f>
        <v>12495.49</v>
      </c>
      <c r="T149">
        <f>COUNTIFS(Visits!H:H, "&lt;&gt;", Visits!A:A, Table5[[#This Row],[license_no]])</f>
        <v>0</v>
      </c>
      <c r="U149">
        <f>COUNTIFS(Visits!I:I, "&lt;&gt;", Visits!A:A, Table5[[#This Row],[license_no]])</f>
        <v>0</v>
      </c>
      <c r="V149">
        <f>COUNTIFS(Visits!J:J, "&lt;&gt;", Visits!A:A, Table5[[#This Row],[license_no]])</f>
        <v>0</v>
      </c>
      <c r="W149">
        <f>SUM(Table5[[#This Row],[Total Visits - In Person]:[Total Visits - Virtual]])</f>
        <v>0</v>
      </c>
    </row>
    <row r="150" spans="1:23" x14ac:dyDescent="0.3">
      <c r="A150" s="10">
        <v>45292</v>
      </c>
      <c r="B150">
        <v>841819</v>
      </c>
      <c r="C150" t="s">
        <v>410</v>
      </c>
      <c r="D150" t="s">
        <v>14</v>
      </c>
      <c r="E150" t="s">
        <v>27</v>
      </c>
      <c r="F150" t="s">
        <v>411</v>
      </c>
      <c r="G150" t="s">
        <v>17</v>
      </c>
      <c r="H150" t="s">
        <v>22</v>
      </c>
      <c r="I150" t="s">
        <v>19</v>
      </c>
      <c r="J150" s="1">
        <v>2151.42</v>
      </c>
      <c r="K150" s="1">
        <v>2806.2</v>
      </c>
      <c r="O150">
        <v>3</v>
      </c>
      <c r="P150">
        <v>3</v>
      </c>
      <c r="Q150">
        <f>SUMIFS(Snapshot2!H:H, Snapshot2!A:A, Table5[[#This Row],[Date]], Snapshot2!B:B, Table5[[#This Row],[license_no]])</f>
        <v>0</v>
      </c>
      <c r="R150" s="26">
        <f>SUMIF(Grant437!I:I, Table5[[#This Row],[license_no]], Grant437!N:N)</f>
        <v>0</v>
      </c>
      <c r="S150" s="26">
        <f>SUM(Table5[[#This Row],[Quality Dollars Received]], Table5[[#This Row],[fund paid in month (cash)]])</f>
        <v>2806.2</v>
      </c>
      <c r="T150">
        <f>COUNTIFS(Visits!H:H, "&lt;&gt;", Visits!A:A, Table5[[#This Row],[license_no]])</f>
        <v>0</v>
      </c>
      <c r="U150">
        <f>COUNTIFS(Visits!I:I, "&lt;&gt;", Visits!A:A, Table5[[#This Row],[license_no]])</f>
        <v>0</v>
      </c>
      <c r="V150">
        <f>COUNTIFS(Visits!J:J, "&lt;&gt;", Visits!A:A, Table5[[#This Row],[license_no]])</f>
        <v>0</v>
      </c>
      <c r="W150">
        <f>SUM(Table5[[#This Row],[Total Visits - In Person]:[Total Visits - Virtual]])</f>
        <v>0</v>
      </c>
    </row>
    <row r="151" spans="1:23" x14ac:dyDescent="0.3">
      <c r="A151" s="10">
        <v>45292</v>
      </c>
      <c r="B151">
        <v>842343</v>
      </c>
      <c r="C151" t="s">
        <v>412</v>
      </c>
      <c r="D151" t="s">
        <v>14</v>
      </c>
      <c r="E151" t="s">
        <v>51</v>
      </c>
      <c r="F151" t="s">
        <v>413</v>
      </c>
      <c r="G151" t="s">
        <v>17</v>
      </c>
      <c r="H151" t="s">
        <v>96</v>
      </c>
      <c r="I151" t="s">
        <v>19</v>
      </c>
      <c r="J151" s="1">
        <v>32129.46</v>
      </c>
      <c r="K151" s="1">
        <v>40179.870000000003</v>
      </c>
      <c r="L151">
        <v>4</v>
      </c>
      <c r="M151">
        <v>8</v>
      </c>
      <c r="N151">
        <v>16</v>
      </c>
      <c r="O151">
        <v>10</v>
      </c>
      <c r="P151">
        <v>37</v>
      </c>
      <c r="Q151">
        <f>SUMIFS(Snapshot2!H:H, Snapshot2!A:A, Table5[[#This Row],[Date]], Snapshot2!B:B, Table5[[#This Row],[license_no]])</f>
        <v>0</v>
      </c>
      <c r="R151" s="26">
        <f>SUMIF(Grant437!I:I, Table5[[#This Row],[license_no]], Grant437!N:N)</f>
        <v>0</v>
      </c>
      <c r="S151" s="26">
        <f>SUM(Table5[[#This Row],[Quality Dollars Received]], Table5[[#This Row],[fund paid in month (cash)]])</f>
        <v>40179.870000000003</v>
      </c>
      <c r="T151">
        <f>COUNTIFS(Visits!H:H, "&lt;&gt;", Visits!A:A, Table5[[#This Row],[license_no]])</f>
        <v>1</v>
      </c>
      <c r="U151">
        <f>COUNTIFS(Visits!I:I, "&lt;&gt;", Visits!A:A, Table5[[#This Row],[license_no]])</f>
        <v>0</v>
      </c>
      <c r="V151">
        <f>COUNTIFS(Visits!J:J, "&lt;&gt;", Visits!A:A, Table5[[#This Row],[license_no]])</f>
        <v>0</v>
      </c>
      <c r="W151">
        <f>SUM(Table5[[#This Row],[Total Visits - In Person]:[Total Visits - Virtual]])</f>
        <v>1</v>
      </c>
    </row>
    <row r="152" spans="1:23" x14ac:dyDescent="0.3">
      <c r="A152" s="10">
        <v>45292</v>
      </c>
      <c r="B152">
        <v>842786</v>
      </c>
      <c r="C152" t="s">
        <v>60</v>
      </c>
      <c r="D152" t="s">
        <v>14</v>
      </c>
      <c r="E152" t="s">
        <v>15</v>
      </c>
      <c r="F152" t="s">
        <v>414</v>
      </c>
      <c r="G152" t="s">
        <v>29</v>
      </c>
      <c r="H152" t="s">
        <v>226</v>
      </c>
      <c r="I152" t="s">
        <v>19</v>
      </c>
      <c r="J152" s="1">
        <v>26343.57</v>
      </c>
      <c r="K152" s="1">
        <v>34670.78</v>
      </c>
      <c r="L152">
        <v>5</v>
      </c>
      <c r="M152">
        <v>15</v>
      </c>
      <c r="N152">
        <v>8</v>
      </c>
      <c r="P152">
        <v>28</v>
      </c>
      <c r="Q152">
        <f>SUMIFS(Snapshot2!H:H, Snapshot2!A:A, Table5[[#This Row],[Date]], Snapshot2!B:B, Table5[[#This Row],[license_no]])</f>
        <v>0</v>
      </c>
      <c r="R152" s="26">
        <f>SUMIF(Grant437!I:I, Table5[[#This Row],[license_no]], Grant437!N:N)</f>
        <v>0</v>
      </c>
      <c r="S152" s="26">
        <f>SUM(Table5[[#This Row],[Quality Dollars Received]], Table5[[#This Row],[fund paid in month (cash)]])</f>
        <v>34670.78</v>
      </c>
      <c r="T152">
        <f>COUNTIFS(Visits!H:H, "&lt;&gt;", Visits!A:A, Table5[[#This Row],[license_no]])</f>
        <v>0</v>
      </c>
      <c r="U152">
        <f>COUNTIFS(Visits!I:I, "&lt;&gt;", Visits!A:A, Table5[[#This Row],[license_no]])</f>
        <v>0</v>
      </c>
      <c r="V152">
        <f>COUNTIFS(Visits!J:J, "&lt;&gt;", Visits!A:A, Table5[[#This Row],[license_no]])</f>
        <v>1</v>
      </c>
      <c r="W152">
        <f>SUM(Table5[[#This Row],[Total Visits - In Person]:[Total Visits - Virtual]])</f>
        <v>1</v>
      </c>
    </row>
    <row r="153" spans="1:23" x14ac:dyDescent="0.3">
      <c r="A153" s="10">
        <v>45292</v>
      </c>
      <c r="B153">
        <v>845307</v>
      </c>
      <c r="C153" t="s">
        <v>415</v>
      </c>
      <c r="D153" t="s">
        <v>14</v>
      </c>
      <c r="E153" t="s">
        <v>15</v>
      </c>
      <c r="F153" t="s">
        <v>416</v>
      </c>
      <c r="G153" t="s">
        <v>55</v>
      </c>
      <c r="H153" t="s">
        <v>56</v>
      </c>
      <c r="I153" t="s">
        <v>19</v>
      </c>
      <c r="J153" s="1">
        <v>77734.320000000007</v>
      </c>
      <c r="K153" s="1">
        <v>99598.68</v>
      </c>
      <c r="L153">
        <v>11</v>
      </c>
      <c r="M153">
        <v>21</v>
      </c>
      <c r="N153">
        <v>33</v>
      </c>
      <c r="O153">
        <v>34</v>
      </c>
      <c r="P153">
        <v>97</v>
      </c>
      <c r="Q153">
        <f>SUMIFS(Snapshot2!H:H, Snapshot2!A:A, Table5[[#This Row],[Date]], Snapshot2!B:B, Table5[[#This Row],[license_no]])</f>
        <v>1</v>
      </c>
      <c r="R153" s="26">
        <f>SUMIF(Grant437!I:I, Table5[[#This Row],[license_no]], Grant437!N:N)</f>
        <v>0</v>
      </c>
      <c r="S153" s="26">
        <f>SUM(Table5[[#This Row],[Quality Dollars Received]], Table5[[#This Row],[fund paid in month (cash)]])</f>
        <v>99598.68</v>
      </c>
      <c r="T153">
        <f>COUNTIFS(Visits!H:H, "&lt;&gt;", Visits!A:A, Table5[[#This Row],[license_no]])</f>
        <v>1</v>
      </c>
      <c r="U153">
        <f>COUNTIFS(Visits!I:I, "&lt;&gt;", Visits!A:A, Table5[[#This Row],[license_no]])</f>
        <v>0</v>
      </c>
      <c r="V153">
        <f>COUNTIFS(Visits!J:J, "&lt;&gt;", Visits!A:A, Table5[[#This Row],[license_no]])</f>
        <v>0</v>
      </c>
      <c r="W153">
        <f>SUM(Table5[[#This Row],[Total Visits - In Person]:[Total Visits - Virtual]])</f>
        <v>1</v>
      </c>
    </row>
    <row r="154" spans="1:23" x14ac:dyDescent="0.3">
      <c r="A154" s="10">
        <v>45292</v>
      </c>
      <c r="B154">
        <v>845662</v>
      </c>
      <c r="C154" t="s">
        <v>417</v>
      </c>
      <c r="D154" t="s">
        <v>14</v>
      </c>
      <c r="E154" t="s">
        <v>27</v>
      </c>
      <c r="F154" t="s">
        <v>418</v>
      </c>
      <c r="G154" t="s">
        <v>70</v>
      </c>
      <c r="H154" t="s">
        <v>84</v>
      </c>
      <c r="I154" t="s">
        <v>19</v>
      </c>
      <c r="J154" s="1">
        <v>29430</v>
      </c>
      <c r="K154" s="1">
        <v>38685.370000000003</v>
      </c>
      <c r="L154">
        <v>6</v>
      </c>
      <c r="M154">
        <v>7</v>
      </c>
      <c r="N154">
        <v>22</v>
      </c>
      <c r="O154">
        <v>16</v>
      </c>
      <c r="P154">
        <v>51</v>
      </c>
      <c r="Q154">
        <f>SUMIFS(Snapshot2!H:H, Snapshot2!A:A, Table5[[#This Row],[Date]], Snapshot2!B:B, Table5[[#This Row],[license_no]])</f>
        <v>0</v>
      </c>
      <c r="R154" s="26">
        <f>SUMIF(Grant437!I:I, Table5[[#This Row],[license_no]], Grant437!N:N)</f>
        <v>0</v>
      </c>
      <c r="S154" s="26">
        <f>SUM(Table5[[#This Row],[Quality Dollars Received]], Table5[[#This Row],[fund paid in month (cash)]])</f>
        <v>38685.370000000003</v>
      </c>
      <c r="T154">
        <f>COUNTIFS(Visits!H:H, "&lt;&gt;", Visits!A:A, Table5[[#This Row],[license_no]])</f>
        <v>1</v>
      </c>
      <c r="U154">
        <f>COUNTIFS(Visits!I:I, "&lt;&gt;", Visits!A:A, Table5[[#This Row],[license_no]])</f>
        <v>0</v>
      </c>
      <c r="V154">
        <f>COUNTIFS(Visits!J:J, "&lt;&gt;", Visits!A:A, Table5[[#This Row],[license_no]])</f>
        <v>0</v>
      </c>
      <c r="W154">
        <f>SUM(Table5[[#This Row],[Total Visits - In Person]:[Total Visits - Virtual]])</f>
        <v>1</v>
      </c>
    </row>
    <row r="155" spans="1:23" x14ac:dyDescent="0.3">
      <c r="A155" s="10">
        <v>45292</v>
      </c>
      <c r="B155">
        <v>847323</v>
      </c>
      <c r="C155" t="s">
        <v>419</v>
      </c>
      <c r="D155" t="s">
        <v>14</v>
      </c>
      <c r="E155" t="s">
        <v>27</v>
      </c>
      <c r="F155" t="s">
        <v>420</v>
      </c>
      <c r="G155" t="s">
        <v>38</v>
      </c>
      <c r="H155" t="s">
        <v>372</v>
      </c>
      <c r="I155" t="s">
        <v>19</v>
      </c>
      <c r="J155" s="1">
        <v>7710.5</v>
      </c>
      <c r="K155" s="1">
        <v>9858.58</v>
      </c>
      <c r="L155">
        <v>1</v>
      </c>
      <c r="M155">
        <v>5</v>
      </c>
      <c r="N155">
        <v>5</v>
      </c>
      <c r="O155">
        <v>4</v>
      </c>
      <c r="P155">
        <v>14</v>
      </c>
      <c r="Q155">
        <f>SUMIFS(Snapshot2!H:H, Snapshot2!A:A, Table5[[#This Row],[Date]], Snapshot2!B:B, Table5[[#This Row],[license_no]])</f>
        <v>0</v>
      </c>
      <c r="R155" s="26">
        <f>SUMIF(Grant437!I:I, Table5[[#This Row],[license_no]], Grant437!N:N)</f>
        <v>0</v>
      </c>
      <c r="S155" s="26">
        <f>SUM(Table5[[#This Row],[Quality Dollars Received]], Table5[[#This Row],[fund paid in month (cash)]])</f>
        <v>9858.58</v>
      </c>
      <c r="T155">
        <f>COUNTIFS(Visits!H:H, "&lt;&gt;", Visits!A:A, Table5[[#This Row],[license_no]])</f>
        <v>0</v>
      </c>
      <c r="U155">
        <f>COUNTIFS(Visits!I:I, "&lt;&gt;", Visits!A:A, Table5[[#This Row],[license_no]])</f>
        <v>0</v>
      </c>
      <c r="V155">
        <f>COUNTIFS(Visits!J:J, "&lt;&gt;", Visits!A:A, Table5[[#This Row],[license_no]])</f>
        <v>0</v>
      </c>
      <c r="W155">
        <f>SUM(Table5[[#This Row],[Total Visits - In Person]:[Total Visits - Virtual]])</f>
        <v>0</v>
      </c>
    </row>
    <row r="156" spans="1:23" x14ac:dyDescent="0.3">
      <c r="A156" s="10">
        <v>45292</v>
      </c>
      <c r="B156">
        <v>847569</v>
      </c>
      <c r="C156" t="s">
        <v>421</v>
      </c>
      <c r="D156" t="s">
        <v>106</v>
      </c>
      <c r="E156" t="s">
        <v>51</v>
      </c>
      <c r="F156" t="s">
        <v>422</v>
      </c>
      <c r="G156" t="s">
        <v>140</v>
      </c>
      <c r="H156" t="s">
        <v>141</v>
      </c>
      <c r="I156" t="s">
        <v>19</v>
      </c>
      <c r="J156" s="1">
        <v>3250.45</v>
      </c>
      <c r="K156" s="1">
        <v>4459.25</v>
      </c>
      <c r="L156">
        <v>1</v>
      </c>
      <c r="M156">
        <v>1</v>
      </c>
      <c r="N156">
        <v>2</v>
      </c>
      <c r="O156">
        <v>1</v>
      </c>
      <c r="P156">
        <v>5</v>
      </c>
      <c r="Q156">
        <f>SUMIFS(Snapshot2!H:H, Snapshot2!A:A, Table5[[#This Row],[Date]], Snapshot2!B:B, Table5[[#This Row],[license_no]])</f>
        <v>0</v>
      </c>
      <c r="R156" s="26">
        <f>SUMIF(Grant437!I:I, Table5[[#This Row],[license_no]], Grant437!N:N)</f>
        <v>17.14</v>
      </c>
      <c r="S156" s="26">
        <f>SUM(Table5[[#This Row],[Quality Dollars Received]], Table5[[#This Row],[fund paid in month (cash)]])</f>
        <v>4476.3900000000003</v>
      </c>
      <c r="T156">
        <f>COUNTIFS(Visits!H:H, "&lt;&gt;", Visits!A:A, Table5[[#This Row],[license_no]])</f>
        <v>0</v>
      </c>
      <c r="U156">
        <f>COUNTIFS(Visits!I:I, "&lt;&gt;", Visits!A:A, Table5[[#This Row],[license_no]])</f>
        <v>0</v>
      </c>
      <c r="V156">
        <f>COUNTIFS(Visits!J:J, "&lt;&gt;", Visits!A:A, Table5[[#This Row],[license_no]])</f>
        <v>0</v>
      </c>
      <c r="W156">
        <f>SUM(Table5[[#This Row],[Total Visits - In Person]:[Total Visits - Virtual]])</f>
        <v>0</v>
      </c>
    </row>
    <row r="157" spans="1:23" x14ac:dyDescent="0.3">
      <c r="A157" s="10">
        <v>45292</v>
      </c>
      <c r="B157">
        <v>847939</v>
      </c>
      <c r="C157" t="s">
        <v>423</v>
      </c>
      <c r="D157" t="s">
        <v>14</v>
      </c>
      <c r="E157" t="s">
        <v>15</v>
      </c>
      <c r="F157" t="s">
        <v>424</v>
      </c>
      <c r="G157" t="s">
        <v>101</v>
      </c>
      <c r="H157" t="s">
        <v>144</v>
      </c>
      <c r="I157" t="s">
        <v>19</v>
      </c>
      <c r="J157" s="1">
        <v>28924.53</v>
      </c>
      <c r="K157" s="1">
        <v>39884.32</v>
      </c>
      <c r="M157">
        <v>12</v>
      </c>
      <c r="N157">
        <v>10</v>
      </c>
      <c r="O157">
        <v>16</v>
      </c>
      <c r="P157">
        <v>38</v>
      </c>
      <c r="Q157">
        <f>SUMIFS(Snapshot2!H:H, Snapshot2!A:A, Table5[[#This Row],[Date]], Snapshot2!B:B, Table5[[#This Row],[license_no]])</f>
        <v>0</v>
      </c>
      <c r="R157" s="26">
        <f>SUMIF(Grant437!I:I, Table5[[#This Row],[license_no]], Grant437!N:N)</f>
        <v>0</v>
      </c>
      <c r="S157" s="26">
        <f>SUM(Table5[[#This Row],[Quality Dollars Received]], Table5[[#This Row],[fund paid in month (cash)]])</f>
        <v>39884.32</v>
      </c>
      <c r="T157">
        <f>COUNTIFS(Visits!H:H, "&lt;&gt;", Visits!A:A, Table5[[#This Row],[license_no]])</f>
        <v>0</v>
      </c>
      <c r="U157">
        <f>COUNTIFS(Visits!I:I, "&lt;&gt;", Visits!A:A, Table5[[#This Row],[license_no]])</f>
        <v>1</v>
      </c>
      <c r="V157">
        <f>COUNTIFS(Visits!J:J, "&lt;&gt;", Visits!A:A, Table5[[#This Row],[license_no]])</f>
        <v>0</v>
      </c>
      <c r="W157">
        <f>SUM(Table5[[#This Row],[Total Visits - In Person]:[Total Visits - Virtual]])</f>
        <v>1</v>
      </c>
    </row>
    <row r="158" spans="1:23" x14ac:dyDescent="0.3">
      <c r="A158" s="10">
        <v>45292</v>
      </c>
      <c r="B158">
        <v>848736</v>
      </c>
      <c r="C158" t="s">
        <v>425</v>
      </c>
      <c r="D158" t="s">
        <v>14</v>
      </c>
      <c r="E158" t="s">
        <v>27</v>
      </c>
      <c r="F158" t="s">
        <v>426</v>
      </c>
      <c r="G158" t="s">
        <v>33</v>
      </c>
      <c r="H158" t="s">
        <v>34</v>
      </c>
      <c r="I158" t="s">
        <v>35</v>
      </c>
      <c r="J158" s="1">
        <v>2419.69</v>
      </c>
      <c r="K158" s="1">
        <v>3597</v>
      </c>
      <c r="L158">
        <v>1</v>
      </c>
      <c r="M158">
        <v>3</v>
      </c>
      <c r="O158">
        <v>1</v>
      </c>
      <c r="P158">
        <v>4</v>
      </c>
      <c r="Q158">
        <f>SUMIFS(Snapshot2!H:H, Snapshot2!A:A, Table5[[#This Row],[Date]], Snapshot2!B:B, Table5[[#This Row],[license_no]])</f>
        <v>0</v>
      </c>
      <c r="R158" s="26">
        <f>SUMIF(Grant437!I:I, Table5[[#This Row],[license_no]], Grant437!N:N)</f>
        <v>0</v>
      </c>
      <c r="S158" s="26">
        <f>SUM(Table5[[#This Row],[Quality Dollars Received]], Table5[[#This Row],[fund paid in month (cash)]])</f>
        <v>3597</v>
      </c>
      <c r="T158">
        <f>COUNTIFS(Visits!H:H, "&lt;&gt;", Visits!A:A, Table5[[#This Row],[license_no]])</f>
        <v>0</v>
      </c>
      <c r="U158">
        <f>COUNTIFS(Visits!I:I, "&lt;&gt;", Visits!A:A, Table5[[#This Row],[license_no]])</f>
        <v>0</v>
      </c>
      <c r="V158">
        <f>COUNTIFS(Visits!J:J, "&lt;&gt;", Visits!A:A, Table5[[#This Row],[license_no]])</f>
        <v>0</v>
      </c>
      <c r="W158">
        <f>SUM(Table5[[#This Row],[Total Visits - In Person]:[Total Visits - Virtual]])</f>
        <v>0</v>
      </c>
    </row>
    <row r="159" spans="1:23" x14ac:dyDescent="0.3">
      <c r="A159" s="10">
        <v>45292</v>
      </c>
      <c r="B159">
        <v>848846</v>
      </c>
      <c r="C159" t="s">
        <v>427</v>
      </c>
      <c r="D159" t="s">
        <v>14</v>
      </c>
      <c r="E159" t="s">
        <v>27</v>
      </c>
      <c r="F159" t="s">
        <v>428</v>
      </c>
      <c r="G159" t="s">
        <v>17</v>
      </c>
      <c r="H159" t="s">
        <v>429</v>
      </c>
      <c r="I159" t="s">
        <v>19</v>
      </c>
      <c r="J159" s="1">
        <v>27276.99</v>
      </c>
      <c r="K159" s="1">
        <v>35417.120000000003</v>
      </c>
      <c r="L159">
        <v>4</v>
      </c>
      <c r="M159">
        <v>11</v>
      </c>
      <c r="N159">
        <v>16</v>
      </c>
      <c r="O159">
        <v>25</v>
      </c>
      <c r="P159">
        <v>55</v>
      </c>
      <c r="Q159">
        <f>SUMIFS(Snapshot2!H:H, Snapshot2!A:A, Table5[[#This Row],[Date]], Snapshot2!B:B, Table5[[#This Row],[license_no]])</f>
        <v>0</v>
      </c>
      <c r="R159" s="26">
        <f>SUMIF(Grant437!I:I, Table5[[#This Row],[license_no]], Grant437!N:N)</f>
        <v>0</v>
      </c>
      <c r="S159" s="26">
        <f>SUM(Table5[[#This Row],[Quality Dollars Received]], Table5[[#This Row],[fund paid in month (cash)]])</f>
        <v>35417.120000000003</v>
      </c>
      <c r="T159">
        <f>COUNTIFS(Visits!H:H, "&lt;&gt;", Visits!A:A, Table5[[#This Row],[license_no]])</f>
        <v>0</v>
      </c>
      <c r="U159">
        <f>COUNTIFS(Visits!I:I, "&lt;&gt;", Visits!A:A, Table5[[#This Row],[license_no]])</f>
        <v>0</v>
      </c>
      <c r="V159">
        <f>COUNTIFS(Visits!J:J, "&lt;&gt;", Visits!A:A, Table5[[#This Row],[license_no]])</f>
        <v>0</v>
      </c>
      <c r="W159">
        <f>SUM(Table5[[#This Row],[Total Visits - In Person]:[Total Visits - Virtual]])</f>
        <v>0</v>
      </c>
    </row>
    <row r="160" spans="1:23" x14ac:dyDescent="0.3">
      <c r="A160" s="10">
        <v>45292</v>
      </c>
      <c r="B160">
        <v>850638</v>
      </c>
      <c r="C160" t="s">
        <v>430</v>
      </c>
      <c r="D160" t="s">
        <v>14</v>
      </c>
      <c r="E160" t="s">
        <v>15</v>
      </c>
      <c r="F160" t="s">
        <v>431</v>
      </c>
      <c r="G160" t="s">
        <v>17</v>
      </c>
      <c r="H160" t="s">
        <v>329</v>
      </c>
      <c r="I160" t="s">
        <v>19</v>
      </c>
      <c r="J160" s="1">
        <v>74041.59</v>
      </c>
      <c r="K160" s="1">
        <v>100409.54</v>
      </c>
      <c r="L160">
        <v>12</v>
      </c>
      <c r="M160">
        <v>15</v>
      </c>
      <c r="N160">
        <v>34</v>
      </c>
      <c r="O160">
        <v>54</v>
      </c>
      <c r="P160">
        <v>112</v>
      </c>
      <c r="Q160">
        <f>SUMIFS(Snapshot2!H:H, Snapshot2!A:A, Table5[[#This Row],[Date]], Snapshot2!B:B, Table5[[#This Row],[license_no]])</f>
        <v>0</v>
      </c>
      <c r="R160" s="26">
        <f>SUMIF(Grant437!I:I, Table5[[#This Row],[license_no]], Grant437!N:N)</f>
        <v>0</v>
      </c>
      <c r="S160" s="26">
        <f>SUM(Table5[[#This Row],[Quality Dollars Received]], Table5[[#This Row],[fund paid in month (cash)]])</f>
        <v>100409.54</v>
      </c>
      <c r="T160">
        <f>COUNTIFS(Visits!H:H, "&lt;&gt;", Visits!A:A, Table5[[#This Row],[license_no]])</f>
        <v>1</v>
      </c>
      <c r="U160">
        <f>COUNTIFS(Visits!I:I, "&lt;&gt;", Visits!A:A, Table5[[#This Row],[license_no]])</f>
        <v>0</v>
      </c>
      <c r="V160">
        <f>COUNTIFS(Visits!J:J, "&lt;&gt;", Visits!A:A, Table5[[#This Row],[license_no]])</f>
        <v>0</v>
      </c>
      <c r="W160">
        <f>SUM(Table5[[#This Row],[Total Visits - In Person]:[Total Visits - Virtual]])</f>
        <v>1</v>
      </c>
    </row>
    <row r="161" spans="1:23" x14ac:dyDescent="0.3">
      <c r="A161" s="10">
        <v>45292</v>
      </c>
      <c r="B161">
        <v>850683</v>
      </c>
      <c r="C161" t="s">
        <v>432</v>
      </c>
      <c r="D161" t="s">
        <v>14</v>
      </c>
      <c r="E161" t="s">
        <v>15</v>
      </c>
      <c r="F161" t="s">
        <v>433</v>
      </c>
      <c r="G161" t="s">
        <v>434</v>
      </c>
      <c r="H161" t="s">
        <v>435</v>
      </c>
      <c r="I161" t="s">
        <v>64</v>
      </c>
      <c r="J161" s="1">
        <v>719.79</v>
      </c>
      <c r="K161" s="1">
        <v>921.09</v>
      </c>
      <c r="N161">
        <v>1</v>
      </c>
      <c r="P161">
        <v>1</v>
      </c>
      <c r="Q161">
        <f>SUMIFS(Snapshot2!H:H, Snapshot2!A:A, Table5[[#This Row],[Date]], Snapshot2!B:B, Table5[[#This Row],[license_no]])</f>
        <v>0</v>
      </c>
      <c r="R161" s="26">
        <f>SUMIF(Grant437!I:I, Table5[[#This Row],[license_no]], Grant437!N:N)</f>
        <v>0</v>
      </c>
      <c r="S161" s="26">
        <f>SUM(Table5[[#This Row],[Quality Dollars Received]], Table5[[#This Row],[fund paid in month (cash)]])</f>
        <v>921.09</v>
      </c>
      <c r="T161">
        <f>COUNTIFS(Visits!H:H, "&lt;&gt;", Visits!A:A, Table5[[#This Row],[license_no]])</f>
        <v>0</v>
      </c>
      <c r="U161">
        <f>COUNTIFS(Visits!I:I, "&lt;&gt;", Visits!A:A, Table5[[#This Row],[license_no]])</f>
        <v>0</v>
      </c>
      <c r="V161">
        <f>COUNTIFS(Visits!J:J, "&lt;&gt;", Visits!A:A, Table5[[#This Row],[license_no]])</f>
        <v>0</v>
      </c>
      <c r="W161">
        <f>SUM(Table5[[#This Row],[Total Visits - In Person]:[Total Visits - Virtual]])</f>
        <v>0</v>
      </c>
    </row>
    <row r="162" spans="1:23" x14ac:dyDescent="0.3">
      <c r="A162" s="10">
        <v>45292</v>
      </c>
      <c r="B162">
        <v>850739</v>
      </c>
      <c r="C162" t="s">
        <v>436</v>
      </c>
      <c r="D162" t="s">
        <v>14</v>
      </c>
      <c r="E162" t="s">
        <v>27</v>
      </c>
      <c r="F162" t="s">
        <v>437</v>
      </c>
      <c r="G162" t="s">
        <v>101</v>
      </c>
      <c r="H162" t="s">
        <v>305</v>
      </c>
      <c r="I162" t="s">
        <v>19</v>
      </c>
      <c r="J162" s="1">
        <v>701.89</v>
      </c>
      <c r="K162" s="1">
        <v>902.77</v>
      </c>
      <c r="N162">
        <v>1</v>
      </c>
      <c r="P162">
        <v>1</v>
      </c>
      <c r="Q162">
        <f>SUMIFS(Snapshot2!H:H, Snapshot2!A:A, Table5[[#This Row],[Date]], Snapshot2!B:B, Table5[[#This Row],[license_no]])</f>
        <v>0</v>
      </c>
      <c r="R162" s="26">
        <f>SUMIF(Grant437!I:I, Table5[[#This Row],[license_no]], Grant437!N:N)</f>
        <v>0</v>
      </c>
      <c r="S162" s="26">
        <f>SUM(Table5[[#This Row],[Quality Dollars Received]], Table5[[#This Row],[fund paid in month (cash)]])</f>
        <v>902.77</v>
      </c>
      <c r="T162">
        <f>COUNTIFS(Visits!H:H, "&lt;&gt;", Visits!A:A, Table5[[#This Row],[license_no]])</f>
        <v>0</v>
      </c>
      <c r="U162">
        <f>COUNTIFS(Visits!I:I, "&lt;&gt;", Visits!A:A, Table5[[#This Row],[license_no]])</f>
        <v>0</v>
      </c>
      <c r="V162">
        <f>COUNTIFS(Visits!J:J, "&lt;&gt;", Visits!A:A, Table5[[#This Row],[license_no]])</f>
        <v>0</v>
      </c>
      <c r="W162">
        <f>SUM(Table5[[#This Row],[Total Visits - In Person]:[Total Visits - Virtual]])</f>
        <v>0</v>
      </c>
    </row>
    <row r="163" spans="1:23" x14ac:dyDescent="0.3">
      <c r="A163" s="10">
        <v>45292</v>
      </c>
      <c r="B163">
        <v>850946</v>
      </c>
      <c r="C163" t="s">
        <v>438</v>
      </c>
      <c r="D163" t="s">
        <v>14</v>
      </c>
      <c r="E163" t="s">
        <v>27</v>
      </c>
      <c r="F163" t="s">
        <v>439</v>
      </c>
      <c r="G163" t="s">
        <v>17</v>
      </c>
      <c r="H163" t="s">
        <v>25</v>
      </c>
      <c r="I163" t="s">
        <v>19</v>
      </c>
      <c r="J163" s="1">
        <v>87945.05</v>
      </c>
      <c r="K163" s="1">
        <v>111791.86</v>
      </c>
      <c r="L163">
        <v>19</v>
      </c>
      <c r="M163">
        <v>26</v>
      </c>
      <c r="N163">
        <v>36</v>
      </c>
      <c r="O163">
        <v>35</v>
      </c>
      <c r="P163">
        <v>115</v>
      </c>
      <c r="Q163">
        <f>SUMIFS(Snapshot2!H:H, Snapshot2!A:A, Table5[[#This Row],[Date]], Snapshot2!B:B, Table5[[#This Row],[license_no]])</f>
        <v>4</v>
      </c>
      <c r="R163" s="26">
        <f>SUMIF(Grant437!I:I, Table5[[#This Row],[license_no]], Grant437!N:N)</f>
        <v>0</v>
      </c>
      <c r="S163" s="26">
        <f>SUM(Table5[[#This Row],[Quality Dollars Received]], Table5[[#This Row],[fund paid in month (cash)]])</f>
        <v>111791.86</v>
      </c>
      <c r="T163">
        <f>COUNTIFS(Visits!H:H, "&lt;&gt;", Visits!A:A, Table5[[#This Row],[license_no]])</f>
        <v>0</v>
      </c>
      <c r="U163">
        <f>COUNTIFS(Visits!I:I, "&lt;&gt;", Visits!A:A, Table5[[#This Row],[license_no]])</f>
        <v>0</v>
      </c>
      <c r="V163">
        <f>COUNTIFS(Visits!J:J, "&lt;&gt;", Visits!A:A, Table5[[#This Row],[license_no]])</f>
        <v>0</v>
      </c>
      <c r="W163">
        <f>SUM(Table5[[#This Row],[Total Visits - In Person]:[Total Visits - Virtual]])</f>
        <v>0</v>
      </c>
    </row>
    <row r="164" spans="1:23" x14ac:dyDescent="0.3">
      <c r="A164" s="10">
        <v>45292</v>
      </c>
      <c r="B164">
        <v>851621</v>
      </c>
      <c r="C164" t="s">
        <v>440</v>
      </c>
      <c r="D164" t="s">
        <v>14</v>
      </c>
      <c r="E164" t="s">
        <v>51</v>
      </c>
      <c r="F164" t="s">
        <v>441</v>
      </c>
      <c r="G164" t="s">
        <v>70</v>
      </c>
      <c r="H164" t="s">
        <v>84</v>
      </c>
      <c r="I164" t="s">
        <v>19</v>
      </c>
      <c r="J164" s="1">
        <v>21025.279999999999</v>
      </c>
      <c r="K164" s="1">
        <v>27431.5</v>
      </c>
      <c r="L164">
        <v>4</v>
      </c>
      <c r="M164">
        <v>8</v>
      </c>
      <c r="N164">
        <v>15</v>
      </c>
      <c r="O164">
        <v>7</v>
      </c>
      <c r="P164">
        <v>32</v>
      </c>
      <c r="Q164">
        <f>SUMIFS(Snapshot2!H:H, Snapshot2!A:A, Table5[[#This Row],[Date]], Snapshot2!B:B, Table5[[#This Row],[license_no]])</f>
        <v>0</v>
      </c>
      <c r="R164" s="26">
        <f>SUMIF(Grant437!I:I, Table5[[#This Row],[license_no]], Grant437!N:N)</f>
        <v>0</v>
      </c>
      <c r="S164" s="26">
        <f>SUM(Table5[[#This Row],[Quality Dollars Received]], Table5[[#This Row],[fund paid in month (cash)]])</f>
        <v>27431.5</v>
      </c>
      <c r="T164">
        <f>COUNTIFS(Visits!H:H, "&lt;&gt;", Visits!A:A, Table5[[#This Row],[license_no]])</f>
        <v>0</v>
      </c>
      <c r="U164">
        <f>COUNTIFS(Visits!I:I, "&lt;&gt;", Visits!A:A, Table5[[#This Row],[license_no]])</f>
        <v>0</v>
      </c>
      <c r="V164">
        <f>COUNTIFS(Visits!J:J, "&lt;&gt;", Visits!A:A, Table5[[#This Row],[license_no]])</f>
        <v>0</v>
      </c>
      <c r="W164">
        <f>SUM(Table5[[#This Row],[Total Visits - In Person]:[Total Visits - Virtual]])</f>
        <v>0</v>
      </c>
    </row>
    <row r="165" spans="1:23" x14ac:dyDescent="0.3">
      <c r="A165" s="10">
        <v>45292</v>
      </c>
      <c r="B165">
        <v>854278</v>
      </c>
      <c r="C165" t="s">
        <v>442</v>
      </c>
      <c r="D165" t="s">
        <v>14</v>
      </c>
      <c r="E165" t="s">
        <v>27</v>
      </c>
      <c r="F165" t="s">
        <v>443</v>
      </c>
      <c r="G165" t="s">
        <v>17</v>
      </c>
      <c r="H165" t="s">
        <v>444</v>
      </c>
      <c r="I165" t="s">
        <v>19</v>
      </c>
      <c r="J165" s="1">
        <v>57001.24</v>
      </c>
      <c r="K165" s="1">
        <v>76334.03</v>
      </c>
      <c r="L165">
        <v>11</v>
      </c>
      <c r="M165">
        <v>17</v>
      </c>
      <c r="N165">
        <v>31</v>
      </c>
      <c r="O165">
        <v>17</v>
      </c>
      <c r="P165">
        <v>74</v>
      </c>
      <c r="Q165">
        <f>SUMIFS(Snapshot2!H:H, Snapshot2!A:A, Table5[[#This Row],[Date]], Snapshot2!B:B, Table5[[#This Row],[license_no]])</f>
        <v>0</v>
      </c>
      <c r="R165" s="26">
        <f>SUMIF(Grant437!I:I, Table5[[#This Row],[license_no]], Grant437!N:N)</f>
        <v>0</v>
      </c>
      <c r="S165" s="26">
        <f>SUM(Table5[[#This Row],[Quality Dollars Received]], Table5[[#This Row],[fund paid in month (cash)]])</f>
        <v>76334.03</v>
      </c>
      <c r="T165">
        <f>COUNTIFS(Visits!H:H, "&lt;&gt;", Visits!A:A, Table5[[#This Row],[license_no]])</f>
        <v>0</v>
      </c>
      <c r="U165">
        <f>COUNTIFS(Visits!I:I, "&lt;&gt;", Visits!A:A, Table5[[#This Row],[license_no]])</f>
        <v>0</v>
      </c>
      <c r="V165">
        <f>COUNTIFS(Visits!J:J, "&lt;&gt;", Visits!A:A, Table5[[#This Row],[license_no]])</f>
        <v>0</v>
      </c>
      <c r="W165">
        <f>SUM(Table5[[#This Row],[Total Visits - In Person]:[Total Visits - Virtual]])</f>
        <v>0</v>
      </c>
    </row>
    <row r="166" spans="1:23" x14ac:dyDescent="0.3">
      <c r="A166" s="10">
        <v>45292</v>
      </c>
      <c r="B166">
        <v>854279</v>
      </c>
      <c r="C166" t="s">
        <v>445</v>
      </c>
      <c r="D166" t="s">
        <v>14</v>
      </c>
      <c r="E166" t="s">
        <v>27</v>
      </c>
      <c r="F166" t="s">
        <v>446</v>
      </c>
      <c r="G166" t="s">
        <v>62</v>
      </c>
      <c r="H166" t="s">
        <v>63</v>
      </c>
      <c r="I166" t="s">
        <v>64</v>
      </c>
      <c r="J166" s="1">
        <v>8374.9500000000007</v>
      </c>
      <c r="K166" s="1">
        <v>12155.66</v>
      </c>
      <c r="M166">
        <v>6</v>
      </c>
      <c r="N166">
        <v>3</v>
      </c>
      <c r="O166">
        <v>3</v>
      </c>
      <c r="P166">
        <v>11</v>
      </c>
      <c r="Q166">
        <f>SUMIFS(Snapshot2!H:H, Snapshot2!A:A, Table5[[#This Row],[Date]], Snapshot2!B:B, Table5[[#This Row],[license_no]])</f>
        <v>0</v>
      </c>
      <c r="R166" s="26">
        <f>SUMIF(Grant437!I:I, Table5[[#This Row],[license_no]], Grant437!N:N)</f>
        <v>0</v>
      </c>
      <c r="S166" s="26">
        <f>SUM(Table5[[#This Row],[Quality Dollars Received]], Table5[[#This Row],[fund paid in month (cash)]])</f>
        <v>12155.66</v>
      </c>
      <c r="T166">
        <f>COUNTIFS(Visits!H:H, "&lt;&gt;", Visits!A:A, Table5[[#This Row],[license_no]])</f>
        <v>0</v>
      </c>
      <c r="U166">
        <f>COUNTIFS(Visits!I:I, "&lt;&gt;", Visits!A:A, Table5[[#This Row],[license_no]])</f>
        <v>0</v>
      </c>
      <c r="V166">
        <f>COUNTIFS(Visits!J:J, "&lt;&gt;", Visits!A:A, Table5[[#This Row],[license_no]])</f>
        <v>0</v>
      </c>
      <c r="W166">
        <f>SUM(Table5[[#This Row],[Total Visits - In Person]:[Total Visits - Virtual]])</f>
        <v>0</v>
      </c>
    </row>
    <row r="167" spans="1:23" x14ac:dyDescent="0.3">
      <c r="A167" s="10">
        <v>45292</v>
      </c>
      <c r="B167">
        <v>856033</v>
      </c>
      <c r="C167" t="s">
        <v>447</v>
      </c>
      <c r="D167" t="s">
        <v>14</v>
      </c>
      <c r="E167" t="s">
        <v>51</v>
      </c>
      <c r="F167" t="s">
        <v>448</v>
      </c>
      <c r="G167" t="s">
        <v>55</v>
      </c>
      <c r="H167" t="s">
        <v>56</v>
      </c>
      <c r="I167" t="s">
        <v>19</v>
      </c>
      <c r="J167" s="1">
        <v>34837.46</v>
      </c>
      <c r="K167" s="1">
        <v>44458.05</v>
      </c>
      <c r="L167">
        <v>6</v>
      </c>
      <c r="M167">
        <v>16</v>
      </c>
      <c r="N167">
        <v>29</v>
      </c>
      <c r="O167">
        <v>23</v>
      </c>
      <c r="P167">
        <v>72</v>
      </c>
      <c r="Q167">
        <f>SUMIFS(Snapshot2!H:H, Snapshot2!A:A, Table5[[#This Row],[Date]], Snapshot2!B:B, Table5[[#This Row],[license_no]])</f>
        <v>0</v>
      </c>
      <c r="R167" s="26">
        <f>SUMIF(Grant437!I:I, Table5[[#This Row],[license_no]], Grant437!N:N)</f>
        <v>0</v>
      </c>
      <c r="S167" s="26">
        <f>SUM(Table5[[#This Row],[Quality Dollars Received]], Table5[[#This Row],[fund paid in month (cash)]])</f>
        <v>44458.05</v>
      </c>
      <c r="T167">
        <f>COUNTIFS(Visits!H:H, "&lt;&gt;", Visits!A:A, Table5[[#This Row],[license_no]])</f>
        <v>0</v>
      </c>
      <c r="U167">
        <f>COUNTIFS(Visits!I:I, "&lt;&gt;", Visits!A:A, Table5[[#This Row],[license_no]])</f>
        <v>0</v>
      </c>
      <c r="V167">
        <f>COUNTIFS(Visits!J:J, "&lt;&gt;", Visits!A:A, Table5[[#This Row],[license_no]])</f>
        <v>1</v>
      </c>
      <c r="W167">
        <f>SUM(Table5[[#This Row],[Total Visits - In Person]:[Total Visits - Virtual]])</f>
        <v>1</v>
      </c>
    </row>
    <row r="168" spans="1:23" x14ac:dyDescent="0.3">
      <c r="A168" s="10">
        <v>45292</v>
      </c>
      <c r="B168">
        <v>856049</v>
      </c>
      <c r="C168" t="s">
        <v>449</v>
      </c>
      <c r="D168" t="s">
        <v>14</v>
      </c>
      <c r="E168" t="s">
        <v>27</v>
      </c>
      <c r="F168" t="s">
        <v>450</v>
      </c>
      <c r="G168" t="s">
        <v>55</v>
      </c>
      <c r="H168" t="s">
        <v>56</v>
      </c>
      <c r="I168" t="s">
        <v>19</v>
      </c>
      <c r="J168" s="1">
        <v>13661.9</v>
      </c>
      <c r="K168" s="1">
        <v>17818.759999999998</v>
      </c>
      <c r="L168">
        <v>3</v>
      </c>
      <c r="M168">
        <v>7</v>
      </c>
      <c r="N168">
        <v>11</v>
      </c>
      <c r="O168">
        <v>12</v>
      </c>
      <c r="P168">
        <v>31</v>
      </c>
      <c r="Q168">
        <f>SUMIFS(Snapshot2!H:H, Snapshot2!A:A, Table5[[#This Row],[Date]], Snapshot2!B:B, Table5[[#This Row],[license_no]])</f>
        <v>0</v>
      </c>
      <c r="R168" s="26">
        <f>SUMIF(Grant437!I:I, Table5[[#This Row],[license_no]], Grant437!N:N)</f>
        <v>0</v>
      </c>
      <c r="S168" s="26">
        <f>SUM(Table5[[#This Row],[Quality Dollars Received]], Table5[[#This Row],[fund paid in month (cash)]])</f>
        <v>17818.759999999998</v>
      </c>
      <c r="T168">
        <f>COUNTIFS(Visits!H:H, "&lt;&gt;", Visits!A:A, Table5[[#This Row],[license_no]])</f>
        <v>0</v>
      </c>
      <c r="U168">
        <f>COUNTIFS(Visits!I:I, "&lt;&gt;", Visits!A:A, Table5[[#This Row],[license_no]])</f>
        <v>1</v>
      </c>
      <c r="V168">
        <f>COUNTIFS(Visits!J:J, "&lt;&gt;", Visits!A:A, Table5[[#This Row],[license_no]])</f>
        <v>0</v>
      </c>
      <c r="W168">
        <f>SUM(Table5[[#This Row],[Total Visits - In Person]:[Total Visits - Virtual]])</f>
        <v>1</v>
      </c>
    </row>
    <row r="169" spans="1:23" x14ac:dyDescent="0.3">
      <c r="A169" s="10">
        <v>45292</v>
      </c>
      <c r="B169">
        <v>856207</v>
      </c>
      <c r="C169" t="s">
        <v>451</v>
      </c>
      <c r="D169" t="s">
        <v>14</v>
      </c>
      <c r="E169" t="s">
        <v>15</v>
      </c>
      <c r="F169" t="s">
        <v>452</v>
      </c>
      <c r="G169" t="s">
        <v>101</v>
      </c>
      <c r="H169" t="s">
        <v>281</v>
      </c>
      <c r="I169" t="s">
        <v>19</v>
      </c>
      <c r="J169" s="1">
        <v>64519.99</v>
      </c>
      <c r="K169" s="1">
        <v>82062.7</v>
      </c>
      <c r="L169">
        <v>8</v>
      </c>
      <c r="M169">
        <v>18</v>
      </c>
      <c r="N169">
        <v>29</v>
      </c>
      <c r="O169">
        <v>28</v>
      </c>
      <c r="P169">
        <v>80</v>
      </c>
      <c r="Q169">
        <f>SUMIFS(Snapshot2!H:H, Snapshot2!A:A, Table5[[#This Row],[Date]], Snapshot2!B:B, Table5[[#This Row],[license_no]])</f>
        <v>3</v>
      </c>
      <c r="R169" s="26">
        <f>SUMIF(Grant437!I:I, Table5[[#This Row],[license_no]], Grant437!N:N)</f>
        <v>0</v>
      </c>
      <c r="S169" s="26">
        <f>SUM(Table5[[#This Row],[Quality Dollars Received]], Table5[[#This Row],[fund paid in month (cash)]])</f>
        <v>82062.7</v>
      </c>
      <c r="T169">
        <f>COUNTIFS(Visits!H:H, "&lt;&gt;", Visits!A:A, Table5[[#This Row],[license_no]])</f>
        <v>0</v>
      </c>
      <c r="U169">
        <f>COUNTIFS(Visits!I:I, "&lt;&gt;", Visits!A:A, Table5[[#This Row],[license_no]])</f>
        <v>1</v>
      </c>
      <c r="V169">
        <f>COUNTIFS(Visits!J:J, "&lt;&gt;", Visits!A:A, Table5[[#This Row],[license_no]])</f>
        <v>0</v>
      </c>
      <c r="W169">
        <f>SUM(Table5[[#This Row],[Total Visits - In Person]:[Total Visits - Virtual]])</f>
        <v>1</v>
      </c>
    </row>
    <row r="170" spans="1:23" x14ac:dyDescent="0.3">
      <c r="A170" s="10">
        <v>45292</v>
      </c>
      <c r="B170">
        <v>856209</v>
      </c>
      <c r="C170" t="s">
        <v>453</v>
      </c>
      <c r="D170" t="s">
        <v>14</v>
      </c>
      <c r="E170" t="s">
        <v>51</v>
      </c>
      <c r="F170" t="s">
        <v>454</v>
      </c>
      <c r="G170" t="s">
        <v>38</v>
      </c>
      <c r="H170" t="s">
        <v>39</v>
      </c>
      <c r="I170" t="s">
        <v>19</v>
      </c>
      <c r="J170" s="1">
        <v>94461.56</v>
      </c>
      <c r="K170" s="1">
        <v>122710.1</v>
      </c>
      <c r="L170">
        <v>18</v>
      </c>
      <c r="M170">
        <v>36</v>
      </c>
      <c r="N170">
        <v>51</v>
      </c>
      <c r="O170">
        <v>7</v>
      </c>
      <c r="P170">
        <v>109</v>
      </c>
      <c r="Q170">
        <f>SUMIFS(Snapshot2!H:H, Snapshot2!A:A, Table5[[#This Row],[Date]], Snapshot2!B:B, Table5[[#This Row],[license_no]])</f>
        <v>1</v>
      </c>
      <c r="R170" s="26">
        <f>SUMIF(Grant437!I:I, Table5[[#This Row],[license_no]], Grant437!N:N)</f>
        <v>0</v>
      </c>
      <c r="S170" s="26">
        <f>SUM(Table5[[#This Row],[Quality Dollars Received]], Table5[[#This Row],[fund paid in month (cash)]])</f>
        <v>122710.1</v>
      </c>
      <c r="T170">
        <f>COUNTIFS(Visits!H:H, "&lt;&gt;", Visits!A:A, Table5[[#This Row],[license_no]])</f>
        <v>1</v>
      </c>
      <c r="U170">
        <f>COUNTIFS(Visits!I:I, "&lt;&gt;", Visits!A:A, Table5[[#This Row],[license_no]])</f>
        <v>0</v>
      </c>
      <c r="V170">
        <f>COUNTIFS(Visits!J:J, "&lt;&gt;", Visits!A:A, Table5[[#This Row],[license_no]])</f>
        <v>0</v>
      </c>
      <c r="W170">
        <f>SUM(Table5[[#This Row],[Total Visits - In Person]:[Total Visits - Virtual]])</f>
        <v>1</v>
      </c>
    </row>
    <row r="171" spans="1:23" x14ac:dyDescent="0.3">
      <c r="A171" s="10">
        <v>45292</v>
      </c>
      <c r="B171">
        <v>856219</v>
      </c>
      <c r="C171" t="s">
        <v>455</v>
      </c>
      <c r="D171" t="s">
        <v>14</v>
      </c>
      <c r="E171" t="s">
        <v>27</v>
      </c>
      <c r="F171" t="s">
        <v>456</v>
      </c>
      <c r="G171" t="s">
        <v>457</v>
      </c>
      <c r="H171" t="s">
        <v>458</v>
      </c>
      <c r="I171" t="s">
        <v>19</v>
      </c>
      <c r="J171" s="1">
        <v>38139.42</v>
      </c>
      <c r="K171" s="1">
        <v>48182.97</v>
      </c>
      <c r="L171">
        <v>6</v>
      </c>
      <c r="M171">
        <v>22</v>
      </c>
      <c r="N171">
        <v>22</v>
      </c>
      <c r="O171">
        <v>1</v>
      </c>
      <c r="P171">
        <v>49</v>
      </c>
      <c r="Q171">
        <f>SUMIFS(Snapshot2!H:H, Snapshot2!A:A, Table5[[#This Row],[Date]], Snapshot2!B:B, Table5[[#This Row],[license_no]])</f>
        <v>4</v>
      </c>
      <c r="R171" s="26">
        <f>SUMIF(Grant437!I:I, Table5[[#This Row],[license_no]], Grant437!N:N)</f>
        <v>0</v>
      </c>
      <c r="S171" s="26">
        <f>SUM(Table5[[#This Row],[Quality Dollars Received]], Table5[[#This Row],[fund paid in month (cash)]])</f>
        <v>48182.97</v>
      </c>
      <c r="T171">
        <f>COUNTIFS(Visits!H:H, "&lt;&gt;", Visits!A:A, Table5[[#This Row],[license_no]])</f>
        <v>1</v>
      </c>
      <c r="U171">
        <f>COUNTIFS(Visits!I:I, "&lt;&gt;", Visits!A:A, Table5[[#This Row],[license_no]])</f>
        <v>1</v>
      </c>
      <c r="V171">
        <f>COUNTIFS(Visits!J:J, "&lt;&gt;", Visits!A:A, Table5[[#This Row],[license_no]])</f>
        <v>0</v>
      </c>
      <c r="W171">
        <f>SUM(Table5[[#This Row],[Total Visits - In Person]:[Total Visits - Virtual]])</f>
        <v>2</v>
      </c>
    </row>
    <row r="172" spans="1:23" x14ac:dyDescent="0.3">
      <c r="A172" s="10">
        <v>45292</v>
      </c>
      <c r="B172">
        <v>856220</v>
      </c>
      <c r="C172" t="s">
        <v>459</v>
      </c>
      <c r="D172" t="s">
        <v>14</v>
      </c>
      <c r="E172" t="s">
        <v>27</v>
      </c>
      <c r="F172" t="s">
        <v>460</v>
      </c>
      <c r="G172" t="s">
        <v>17</v>
      </c>
      <c r="H172" t="s">
        <v>25</v>
      </c>
      <c r="I172" t="s">
        <v>19</v>
      </c>
      <c r="J172" s="1">
        <v>52907.11</v>
      </c>
      <c r="K172" s="1">
        <v>72933.009999999995</v>
      </c>
      <c r="L172">
        <v>6</v>
      </c>
      <c r="M172">
        <v>17</v>
      </c>
      <c r="N172">
        <v>27</v>
      </c>
      <c r="O172">
        <v>26</v>
      </c>
      <c r="P172">
        <v>76</v>
      </c>
      <c r="Q172">
        <f>SUMIFS(Snapshot2!H:H, Snapshot2!A:A, Table5[[#This Row],[Date]], Snapshot2!B:B, Table5[[#This Row],[license_no]])</f>
        <v>0</v>
      </c>
      <c r="R172" s="26">
        <f>SUMIF(Grant437!I:I, Table5[[#This Row],[license_no]], Grant437!N:N)</f>
        <v>0</v>
      </c>
      <c r="S172" s="26">
        <f>SUM(Table5[[#This Row],[Quality Dollars Received]], Table5[[#This Row],[fund paid in month (cash)]])</f>
        <v>72933.009999999995</v>
      </c>
      <c r="T172">
        <f>COUNTIFS(Visits!H:H, "&lt;&gt;", Visits!A:A, Table5[[#This Row],[license_no]])</f>
        <v>0</v>
      </c>
      <c r="U172">
        <f>COUNTIFS(Visits!I:I, "&lt;&gt;", Visits!A:A, Table5[[#This Row],[license_no]])</f>
        <v>0</v>
      </c>
      <c r="V172">
        <f>COUNTIFS(Visits!J:J, "&lt;&gt;", Visits!A:A, Table5[[#This Row],[license_no]])</f>
        <v>0</v>
      </c>
      <c r="W172">
        <f>SUM(Table5[[#This Row],[Total Visits - In Person]:[Total Visits - Virtual]])</f>
        <v>0</v>
      </c>
    </row>
    <row r="173" spans="1:23" x14ac:dyDescent="0.3">
      <c r="A173" s="10">
        <v>45292</v>
      </c>
      <c r="B173">
        <v>856868</v>
      </c>
      <c r="C173" t="s">
        <v>461</v>
      </c>
      <c r="D173" t="s">
        <v>14</v>
      </c>
      <c r="E173" t="s">
        <v>51</v>
      </c>
      <c r="F173" t="s">
        <v>462</v>
      </c>
      <c r="G173" t="s">
        <v>463</v>
      </c>
      <c r="H173" t="s">
        <v>464</v>
      </c>
      <c r="I173" t="s">
        <v>49</v>
      </c>
      <c r="J173" s="1">
        <v>4440.9399999999996</v>
      </c>
      <c r="K173" s="1">
        <v>5786.92</v>
      </c>
      <c r="L173">
        <v>1</v>
      </c>
      <c r="M173">
        <v>2</v>
      </c>
      <c r="N173">
        <v>3</v>
      </c>
      <c r="P173">
        <v>5</v>
      </c>
      <c r="Q173">
        <f>SUMIFS(Snapshot2!H:H, Snapshot2!A:A, Table5[[#This Row],[Date]], Snapshot2!B:B, Table5[[#This Row],[license_no]])</f>
        <v>0</v>
      </c>
      <c r="R173" s="26">
        <f>SUMIF(Grant437!I:I, Table5[[#This Row],[license_no]], Grant437!N:N)</f>
        <v>0</v>
      </c>
      <c r="S173" s="26">
        <f>SUM(Table5[[#This Row],[Quality Dollars Received]], Table5[[#This Row],[fund paid in month (cash)]])</f>
        <v>5786.92</v>
      </c>
      <c r="T173">
        <f>COUNTIFS(Visits!H:H, "&lt;&gt;", Visits!A:A, Table5[[#This Row],[license_no]])</f>
        <v>0</v>
      </c>
      <c r="U173">
        <f>COUNTIFS(Visits!I:I, "&lt;&gt;", Visits!A:A, Table5[[#This Row],[license_no]])</f>
        <v>0</v>
      </c>
      <c r="V173">
        <f>COUNTIFS(Visits!J:J, "&lt;&gt;", Visits!A:A, Table5[[#This Row],[license_no]])</f>
        <v>0</v>
      </c>
      <c r="W173">
        <f>SUM(Table5[[#This Row],[Total Visits - In Person]:[Total Visits - Virtual]])</f>
        <v>0</v>
      </c>
    </row>
    <row r="174" spans="1:23" x14ac:dyDescent="0.3">
      <c r="A174" s="10">
        <v>45292</v>
      </c>
      <c r="B174">
        <v>858233</v>
      </c>
      <c r="C174" t="s">
        <v>465</v>
      </c>
      <c r="D174" t="s">
        <v>106</v>
      </c>
      <c r="E174" t="s">
        <v>51</v>
      </c>
      <c r="F174" t="s">
        <v>466</v>
      </c>
      <c r="G174" t="s">
        <v>17</v>
      </c>
      <c r="H174" t="s">
        <v>329</v>
      </c>
      <c r="I174" t="s">
        <v>19</v>
      </c>
      <c r="J174" s="1">
        <v>1197.5999999999999</v>
      </c>
      <c r="K174" s="1">
        <v>2059.17</v>
      </c>
      <c r="M174">
        <v>1</v>
      </c>
      <c r="O174">
        <v>2</v>
      </c>
      <c r="P174">
        <v>3</v>
      </c>
      <c r="Q174">
        <f>SUMIFS(Snapshot2!H:H, Snapshot2!A:A, Table5[[#This Row],[Date]], Snapshot2!B:B, Table5[[#This Row],[license_no]])</f>
        <v>0</v>
      </c>
      <c r="R174" s="26">
        <f>SUMIF(Grant437!I:I, Table5[[#This Row],[license_no]], Grant437!N:N)</f>
        <v>450</v>
      </c>
      <c r="S174" s="26">
        <f>SUM(Table5[[#This Row],[Quality Dollars Received]], Table5[[#This Row],[fund paid in month (cash)]])</f>
        <v>2509.17</v>
      </c>
      <c r="T174">
        <f>COUNTIFS(Visits!H:H, "&lt;&gt;", Visits!A:A, Table5[[#This Row],[license_no]])</f>
        <v>0</v>
      </c>
      <c r="U174">
        <f>COUNTIFS(Visits!I:I, "&lt;&gt;", Visits!A:A, Table5[[#This Row],[license_no]])</f>
        <v>1</v>
      </c>
      <c r="V174">
        <f>COUNTIFS(Visits!J:J, "&lt;&gt;", Visits!A:A, Table5[[#This Row],[license_no]])</f>
        <v>0</v>
      </c>
      <c r="W174">
        <f>SUM(Table5[[#This Row],[Total Visits - In Person]:[Total Visits - Virtual]])</f>
        <v>1</v>
      </c>
    </row>
    <row r="175" spans="1:23" x14ac:dyDescent="0.3">
      <c r="A175" s="10">
        <v>45292</v>
      </c>
      <c r="B175">
        <v>859545</v>
      </c>
      <c r="C175" t="s">
        <v>467</v>
      </c>
      <c r="D175" t="s">
        <v>14</v>
      </c>
      <c r="E175" t="s">
        <v>27</v>
      </c>
      <c r="F175" t="s">
        <v>468</v>
      </c>
      <c r="G175" t="s">
        <v>469</v>
      </c>
      <c r="H175" t="s">
        <v>470</v>
      </c>
      <c r="I175" t="s">
        <v>49</v>
      </c>
      <c r="J175" s="1">
        <v>644</v>
      </c>
      <c r="K175" s="1">
        <v>1387.45</v>
      </c>
      <c r="N175">
        <v>1</v>
      </c>
      <c r="P175">
        <v>1</v>
      </c>
      <c r="Q175">
        <f>SUMIFS(Snapshot2!H:H, Snapshot2!A:A, Table5[[#This Row],[Date]], Snapshot2!B:B, Table5[[#This Row],[license_no]])</f>
        <v>0</v>
      </c>
      <c r="R175" s="26">
        <f>SUMIF(Grant437!I:I, Table5[[#This Row],[license_no]], Grant437!N:N)</f>
        <v>0</v>
      </c>
      <c r="S175" s="26">
        <f>SUM(Table5[[#This Row],[Quality Dollars Received]], Table5[[#This Row],[fund paid in month (cash)]])</f>
        <v>1387.45</v>
      </c>
      <c r="T175">
        <f>COUNTIFS(Visits!H:H, "&lt;&gt;", Visits!A:A, Table5[[#This Row],[license_no]])</f>
        <v>0</v>
      </c>
      <c r="U175">
        <f>COUNTIFS(Visits!I:I, "&lt;&gt;", Visits!A:A, Table5[[#This Row],[license_no]])</f>
        <v>0</v>
      </c>
      <c r="V175">
        <f>COUNTIFS(Visits!J:J, "&lt;&gt;", Visits!A:A, Table5[[#This Row],[license_no]])</f>
        <v>0</v>
      </c>
      <c r="W175">
        <f>SUM(Table5[[#This Row],[Total Visits - In Person]:[Total Visits - Virtual]])</f>
        <v>0</v>
      </c>
    </row>
    <row r="176" spans="1:23" x14ac:dyDescent="0.3">
      <c r="A176" s="10">
        <v>45292</v>
      </c>
      <c r="B176">
        <v>860259</v>
      </c>
      <c r="C176" t="s">
        <v>471</v>
      </c>
      <c r="D176" t="s">
        <v>14</v>
      </c>
      <c r="E176" t="s">
        <v>27</v>
      </c>
      <c r="F176" t="s">
        <v>472</v>
      </c>
      <c r="G176" t="s">
        <v>101</v>
      </c>
      <c r="H176" t="s">
        <v>305</v>
      </c>
      <c r="I176" t="s">
        <v>19</v>
      </c>
      <c r="J176" s="1">
        <v>35815.78</v>
      </c>
      <c r="K176" s="1">
        <v>45226.22</v>
      </c>
      <c r="L176">
        <v>5</v>
      </c>
      <c r="M176">
        <v>6</v>
      </c>
      <c r="N176">
        <v>16</v>
      </c>
      <c r="O176">
        <v>28</v>
      </c>
      <c r="P176">
        <v>55</v>
      </c>
      <c r="Q176">
        <f>SUMIFS(Snapshot2!H:H, Snapshot2!A:A, Table5[[#This Row],[Date]], Snapshot2!B:B, Table5[[#This Row],[license_no]])</f>
        <v>0</v>
      </c>
      <c r="R176" s="26">
        <f>SUMIF(Grant437!I:I, Table5[[#This Row],[license_no]], Grant437!N:N)</f>
        <v>0</v>
      </c>
      <c r="S176" s="26">
        <f>SUM(Table5[[#This Row],[Quality Dollars Received]], Table5[[#This Row],[fund paid in month (cash)]])</f>
        <v>45226.22</v>
      </c>
      <c r="T176">
        <f>COUNTIFS(Visits!H:H, "&lt;&gt;", Visits!A:A, Table5[[#This Row],[license_no]])</f>
        <v>0</v>
      </c>
      <c r="U176">
        <f>COUNTIFS(Visits!I:I, "&lt;&gt;", Visits!A:A, Table5[[#This Row],[license_no]])</f>
        <v>0</v>
      </c>
      <c r="V176">
        <f>COUNTIFS(Visits!J:J, "&lt;&gt;", Visits!A:A, Table5[[#This Row],[license_no]])</f>
        <v>0</v>
      </c>
      <c r="W176">
        <f>SUM(Table5[[#This Row],[Total Visits - In Person]:[Total Visits - Virtual]])</f>
        <v>0</v>
      </c>
    </row>
    <row r="177" spans="1:23" x14ac:dyDescent="0.3">
      <c r="A177" s="10">
        <v>45292</v>
      </c>
      <c r="B177">
        <v>861971</v>
      </c>
      <c r="C177" t="s">
        <v>473</v>
      </c>
      <c r="D177" t="s">
        <v>14</v>
      </c>
      <c r="E177" t="s">
        <v>27</v>
      </c>
      <c r="F177" t="s">
        <v>474</v>
      </c>
      <c r="G177" t="s">
        <v>136</v>
      </c>
      <c r="H177" t="s">
        <v>220</v>
      </c>
      <c r="I177" t="s">
        <v>19</v>
      </c>
      <c r="J177" s="1">
        <v>34396.959999999999</v>
      </c>
      <c r="K177" s="1">
        <v>45213.82</v>
      </c>
      <c r="L177">
        <v>3</v>
      </c>
      <c r="M177">
        <v>10</v>
      </c>
      <c r="N177">
        <v>23</v>
      </c>
      <c r="O177">
        <v>22</v>
      </c>
      <c r="P177">
        <v>56</v>
      </c>
      <c r="Q177">
        <f>SUMIFS(Snapshot2!H:H, Snapshot2!A:A, Table5[[#This Row],[Date]], Snapshot2!B:B, Table5[[#This Row],[license_no]])</f>
        <v>0</v>
      </c>
      <c r="R177" s="26">
        <f>SUMIF(Grant437!I:I, Table5[[#This Row],[license_no]], Grant437!N:N)</f>
        <v>0</v>
      </c>
      <c r="S177" s="26">
        <f>SUM(Table5[[#This Row],[Quality Dollars Received]], Table5[[#This Row],[fund paid in month (cash)]])</f>
        <v>45213.82</v>
      </c>
      <c r="T177">
        <f>COUNTIFS(Visits!H:H, "&lt;&gt;", Visits!A:A, Table5[[#This Row],[license_no]])</f>
        <v>0</v>
      </c>
      <c r="U177">
        <f>COUNTIFS(Visits!I:I, "&lt;&gt;", Visits!A:A, Table5[[#This Row],[license_no]])</f>
        <v>1</v>
      </c>
      <c r="V177">
        <f>COUNTIFS(Visits!J:J, "&lt;&gt;", Visits!A:A, Table5[[#This Row],[license_no]])</f>
        <v>0</v>
      </c>
      <c r="W177">
        <f>SUM(Table5[[#This Row],[Total Visits - In Person]:[Total Visits - Virtual]])</f>
        <v>1</v>
      </c>
    </row>
    <row r="178" spans="1:23" x14ac:dyDescent="0.3">
      <c r="A178" s="10">
        <v>45292</v>
      </c>
      <c r="B178">
        <v>864151</v>
      </c>
      <c r="C178" t="s">
        <v>475</v>
      </c>
      <c r="D178" t="s">
        <v>14</v>
      </c>
      <c r="E178" t="s">
        <v>27</v>
      </c>
      <c r="F178" t="s">
        <v>476</v>
      </c>
      <c r="G178" t="s">
        <v>140</v>
      </c>
      <c r="H178" t="s">
        <v>141</v>
      </c>
      <c r="I178" t="s">
        <v>19</v>
      </c>
      <c r="J178" s="1">
        <v>34563.660000000003</v>
      </c>
      <c r="K178" s="1">
        <v>44288.41</v>
      </c>
      <c r="L178">
        <v>7</v>
      </c>
      <c r="M178">
        <v>18</v>
      </c>
      <c r="N178">
        <v>18</v>
      </c>
      <c r="O178">
        <v>17</v>
      </c>
      <c r="P178">
        <v>59</v>
      </c>
      <c r="Q178">
        <f>SUMIFS(Snapshot2!H:H, Snapshot2!A:A, Table5[[#This Row],[Date]], Snapshot2!B:B, Table5[[#This Row],[license_no]])</f>
        <v>2</v>
      </c>
      <c r="R178" s="26">
        <f>SUMIF(Grant437!I:I, Table5[[#This Row],[license_no]], Grant437!N:N)</f>
        <v>0</v>
      </c>
      <c r="S178" s="26">
        <f>SUM(Table5[[#This Row],[Quality Dollars Received]], Table5[[#This Row],[fund paid in month (cash)]])</f>
        <v>44288.41</v>
      </c>
      <c r="T178">
        <f>COUNTIFS(Visits!H:H, "&lt;&gt;", Visits!A:A, Table5[[#This Row],[license_no]])</f>
        <v>1</v>
      </c>
      <c r="U178">
        <f>COUNTIFS(Visits!I:I, "&lt;&gt;", Visits!A:A, Table5[[#This Row],[license_no]])</f>
        <v>0</v>
      </c>
      <c r="V178">
        <f>COUNTIFS(Visits!J:J, "&lt;&gt;", Visits!A:A, Table5[[#This Row],[license_no]])</f>
        <v>1</v>
      </c>
      <c r="W178">
        <f>SUM(Table5[[#This Row],[Total Visits - In Person]:[Total Visits - Virtual]])</f>
        <v>2</v>
      </c>
    </row>
    <row r="179" spans="1:23" x14ac:dyDescent="0.3">
      <c r="A179" s="10">
        <v>45292</v>
      </c>
      <c r="B179">
        <v>866077</v>
      </c>
      <c r="C179" t="s">
        <v>477</v>
      </c>
      <c r="D179" t="s">
        <v>14</v>
      </c>
      <c r="E179" t="s">
        <v>27</v>
      </c>
      <c r="F179" t="s">
        <v>478</v>
      </c>
      <c r="G179" t="s">
        <v>17</v>
      </c>
      <c r="H179" t="s">
        <v>190</v>
      </c>
      <c r="I179" t="s">
        <v>19</v>
      </c>
      <c r="J179" s="1">
        <v>43472.14</v>
      </c>
      <c r="K179" s="1">
        <v>53290.73</v>
      </c>
      <c r="L179">
        <v>6</v>
      </c>
      <c r="M179">
        <v>8</v>
      </c>
      <c r="N179">
        <v>27</v>
      </c>
      <c r="O179">
        <v>35</v>
      </c>
      <c r="P179">
        <v>76</v>
      </c>
      <c r="Q179">
        <f>SUMIFS(Snapshot2!H:H, Snapshot2!A:A, Table5[[#This Row],[Date]], Snapshot2!B:B, Table5[[#This Row],[license_no]])</f>
        <v>4</v>
      </c>
      <c r="R179" s="26">
        <f>SUMIF(Grant437!I:I, Table5[[#This Row],[license_no]], Grant437!N:N)</f>
        <v>0</v>
      </c>
      <c r="S179" s="26">
        <f>SUM(Table5[[#This Row],[Quality Dollars Received]], Table5[[#This Row],[fund paid in month (cash)]])</f>
        <v>53290.73</v>
      </c>
      <c r="T179">
        <f>COUNTIFS(Visits!H:H, "&lt;&gt;", Visits!A:A, Table5[[#This Row],[license_no]])</f>
        <v>0</v>
      </c>
      <c r="U179">
        <f>COUNTIFS(Visits!I:I, "&lt;&gt;", Visits!A:A, Table5[[#This Row],[license_no]])</f>
        <v>1</v>
      </c>
      <c r="V179">
        <f>COUNTIFS(Visits!J:J, "&lt;&gt;", Visits!A:A, Table5[[#This Row],[license_no]])</f>
        <v>0</v>
      </c>
      <c r="W179">
        <f>SUM(Table5[[#This Row],[Total Visits - In Person]:[Total Visits - Virtual]])</f>
        <v>1</v>
      </c>
    </row>
    <row r="180" spans="1:23" x14ac:dyDescent="0.3">
      <c r="A180" s="10">
        <v>45292</v>
      </c>
      <c r="B180">
        <v>866537</v>
      </c>
      <c r="C180" t="s">
        <v>479</v>
      </c>
      <c r="D180" t="s">
        <v>14</v>
      </c>
      <c r="E180" t="s">
        <v>51</v>
      </c>
      <c r="F180" t="s">
        <v>480</v>
      </c>
      <c r="G180" t="s">
        <v>17</v>
      </c>
      <c r="H180" t="s">
        <v>481</v>
      </c>
      <c r="I180" t="s">
        <v>19</v>
      </c>
      <c r="J180" s="1">
        <v>2960.65</v>
      </c>
      <c r="K180" s="1">
        <v>4316</v>
      </c>
      <c r="N180">
        <v>7</v>
      </c>
      <c r="O180">
        <v>4</v>
      </c>
      <c r="P180">
        <v>11</v>
      </c>
      <c r="Q180">
        <f>SUMIFS(Snapshot2!H:H, Snapshot2!A:A, Table5[[#This Row],[Date]], Snapshot2!B:B, Table5[[#This Row],[license_no]])</f>
        <v>0</v>
      </c>
      <c r="R180" s="26">
        <f>SUMIF(Grant437!I:I, Table5[[#This Row],[license_no]], Grant437!N:N)</f>
        <v>0</v>
      </c>
      <c r="S180" s="26">
        <f>SUM(Table5[[#This Row],[Quality Dollars Received]], Table5[[#This Row],[fund paid in month (cash)]])</f>
        <v>4316</v>
      </c>
      <c r="T180">
        <f>COUNTIFS(Visits!H:H, "&lt;&gt;", Visits!A:A, Table5[[#This Row],[license_no]])</f>
        <v>0</v>
      </c>
      <c r="U180">
        <f>COUNTIFS(Visits!I:I, "&lt;&gt;", Visits!A:A, Table5[[#This Row],[license_no]])</f>
        <v>1</v>
      </c>
      <c r="V180">
        <f>COUNTIFS(Visits!J:J, "&lt;&gt;", Visits!A:A, Table5[[#This Row],[license_no]])</f>
        <v>0</v>
      </c>
      <c r="W180">
        <f>SUM(Table5[[#This Row],[Total Visits - In Person]:[Total Visits - Virtual]])</f>
        <v>1</v>
      </c>
    </row>
    <row r="181" spans="1:23" x14ac:dyDescent="0.3">
      <c r="A181" s="10">
        <v>45292</v>
      </c>
      <c r="B181">
        <v>867292</v>
      </c>
      <c r="C181" t="s">
        <v>482</v>
      </c>
      <c r="D181" t="s">
        <v>14</v>
      </c>
      <c r="E181" t="s">
        <v>15</v>
      </c>
      <c r="F181" t="s">
        <v>483</v>
      </c>
      <c r="G181" t="s">
        <v>74</v>
      </c>
      <c r="H181" t="s">
        <v>484</v>
      </c>
      <c r="I181" t="s">
        <v>49</v>
      </c>
      <c r="J181" s="1">
        <v>529.9</v>
      </c>
      <c r="K181" s="1">
        <v>690.15</v>
      </c>
      <c r="N181">
        <v>1</v>
      </c>
      <c r="P181">
        <v>1</v>
      </c>
      <c r="Q181">
        <f>SUMIFS(Snapshot2!H:H, Snapshot2!A:A, Table5[[#This Row],[Date]], Snapshot2!B:B, Table5[[#This Row],[license_no]])</f>
        <v>0</v>
      </c>
      <c r="R181" s="26">
        <f>SUMIF(Grant437!I:I, Table5[[#This Row],[license_no]], Grant437!N:N)</f>
        <v>0</v>
      </c>
      <c r="S181" s="26">
        <f>SUM(Table5[[#This Row],[Quality Dollars Received]], Table5[[#This Row],[fund paid in month (cash)]])</f>
        <v>690.15</v>
      </c>
      <c r="T181">
        <f>COUNTIFS(Visits!H:H, "&lt;&gt;", Visits!A:A, Table5[[#This Row],[license_no]])</f>
        <v>0</v>
      </c>
      <c r="U181">
        <f>COUNTIFS(Visits!I:I, "&lt;&gt;", Visits!A:A, Table5[[#This Row],[license_no]])</f>
        <v>0</v>
      </c>
      <c r="V181">
        <f>COUNTIFS(Visits!J:J, "&lt;&gt;", Visits!A:A, Table5[[#This Row],[license_no]])</f>
        <v>0</v>
      </c>
      <c r="W181">
        <f>SUM(Table5[[#This Row],[Total Visits - In Person]:[Total Visits - Virtual]])</f>
        <v>0</v>
      </c>
    </row>
    <row r="182" spans="1:23" x14ac:dyDescent="0.3">
      <c r="A182" s="10">
        <v>45292</v>
      </c>
      <c r="B182">
        <v>867362</v>
      </c>
      <c r="C182" t="s">
        <v>485</v>
      </c>
      <c r="D182" t="s">
        <v>14</v>
      </c>
      <c r="E182" t="s">
        <v>15</v>
      </c>
      <c r="F182" t="s">
        <v>486</v>
      </c>
      <c r="G182" t="s">
        <v>17</v>
      </c>
      <c r="H182" t="s">
        <v>256</v>
      </c>
      <c r="I182" t="s">
        <v>19</v>
      </c>
      <c r="J182" s="1">
        <v>4333.09</v>
      </c>
      <c r="K182" s="1">
        <v>5552.63</v>
      </c>
      <c r="L182">
        <v>1</v>
      </c>
      <c r="M182">
        <v>2</v>
      </c>
      <c r="N182">
        <v>7</v>
      </c>
      <c r="P182">
        <v>10</v>
      </c>
      <c r="Q182">
        <f>SUMIFS(Snapshot2!H:H, Snapshot2!A:A, Table5[[#This Row],[Date]], Snapshot2!B:B, Table5[[#This Row],[license_no]])</f>
        <v>0</v>
      </c>
      <c r="R182" s="26">
        <f>SUMIF(Grant437!I:I, Table5[[#This Row],[license_no]], Grant437!N:N)</f>
        <v>0</v>
      </c>
      <c r="S182" s="26">
        <f>SUM(Table5[[#This Row],[Quality Dollars Received]], Table5[[#This Row],[fund paid in month (cash)]])</f>
        <v>5552.63</v>
      </c>
      <c r="T182">
        <f>COUNTIFS(Visits!H:H, "&lt;&gt;", Visits!A:A, Table5[[#This Row],[license_no]])</f>
        <v>0</v>
      </c>
      <c r="U182">
        <f>COUNTIFS(Visits!I:I, "&lt;&gt;", Visits!A:A, Table5[[#This Row],[license_no]])</f>
        <v>0</v>
      </c>
      <c r="V182">
        <f>COUNTIFS(Visits!J:J, "&lt;&gt;", Visits!A:A, Table5[[#This Row],[license_no]])</f>
        <v>0</v>
      </c>
      <c r="W182">
        <f>SUM(Table5[[#This Row],[Total Visits - In Person]:[Total Visits - Virtual]])</f>
        <v>0</v>
      </c>
    </row>
    <row r="183" spans="1:23" x14ac:dyDescent="0.3">
      <c r="A183" s="10">
        <v>45292</v>
      </c>
      <c r="B183">
        <v>868229</v>
      </c>
      <c r="C183" t="s">
        <v>487</v>
      </c>
      <c r="D183" t="s">
        <v>14</v>
      </c>
      <c r="E183" t="s">
        <v>27</v>
      </c>
      <c r="F183" t="s">
        <v>488</v>
      </c>
      <c r="G183" t="s">
        <v>489</v>
      </c>
      <c r="H183" t="s">
        <v>490</v>
      </c>
      <c r="I183" t="s">
        <v>292</v>
      </c>
      <c r="J183" s="1">
        <v>1332.74</v>
      </c>
      <c r="K183" s="1">
        <v>1650.21</v>
      </c>
      <c r="M183">
        <v>1</v>
      </c>
      <c r="O183">
        <v>3</v>
      </c>
      <c r="P183">
        <v>4</v>
      </c>
      <c r="Q183">
        <f>SUMIFS(Snapshot2!H:H, Snapshot2!A:A, Table5[[#This Row],[Date]], Snapshot2!B:B, Table5[[#This Row],[license_no]])</f>
        <v>0</v>
      </c>
      <c r="R183" s="26">
        <f>SUMIF(Grant437!I:I, Table5[[#This Row],[license_no]], Grant437!N:N)</f>
        <v>0</v>
      </c>
      <c r="S183" s="26">
        <f>SUM(Table5[[#This Row],[Quality Dollars Received]], Table5[[#This Row],[fund paid in month (cash)]])</f>
        <v>1650.21</v>
      </c>
      <c r="T183">
        <f>COUNTIFS(Visits!H:H, "&lt;&gt;", Visits!A:A, Table5[[#This Row],[license_no]])</f>
        <v>0</v>
      </c>
      <c r="U183">
        <f>COUNTIFS(Visits!I:I, "&lt;&gt;", Visits!A:A, Table5[[#This Row],[license_no]])</f>
        <v>0</v>
      </c>
      <c r="V183">
        <f>COUNTIFS(Visits!J:J, "&lt;&gt;", Visits!A:A, Table5[[#This Row],[license_no]])</f>
        <v>0</v>
      </c>
      <c r="W183">
        <f>SUM(Table5[[#This Row],[Total Visits - In Person]:[Total Visits - Virtual]])</f>
        <v>0</v>
      </c>
    </row>
    <row r="184" spans="1:23" x14ac:dyDescent="0.3">
      <c r="A184" s="10">
        <v>45292</v>
      </c>
      <c r="B184">
        <v>868643</v>
      </c>
      <c r="C184" t="s">
        <v>491</v>
      </c>
      <c r="D184" t="s">
        <v>14</v>
      </c>
      <c r="E184" t="s">
        <v>27</v>
      </c>
      <c r="F184" t="s">
        <v>492</v>
      </c>
      <c r="G184" t="s">
        <v>55</v>
      </c>
      <c r="H184" t="s">
        <v>56</v>
      </c>
      <c r="I184" t="s">
        <v>19</v>
      </c>
      <c r="J184" s="1">
        <v>12437.06</v>
      </c>
      <c r="K184" s="1">
        <v>17878.990000000002</v>
      </c>
      <c r="L184">
        <v>3</v>
      </c>
      <c r="M184">
        <v>2</v>
      </c>
      <c r="N184">
        <v>8</v>
      </c>
      <c r="O184">
        <v>12</v>
      </c>
      <c r="P184">
        <v>23</v>
      </c>
      <c r="Q184">
        <f>SUMIFS(Snapshot2!H:H, Snapshot2!A:A, Table5[[#This Row],[Date]], Snapshot2!B:B, Table5[[#This Row],[license_no]])</f>
        <v>0</v>
      </c>
      <c r="R184" s="26">
        <f>SUMIF(Grant437!I:I, Table5[[#This Row],[license_no]], Grant437!N:N)</f>
        <v>0</v>
      </c>
      <c r="S184" s="26">
        <f>SUM(Table5[[#This Row],[Quality Dollars Received]], Table5[[#This Row],[fund paid in month (cash)]])</f>
        <v>17878.990000000002</v>
      </c>
      <c r="T184">
        <f>COUNTIFS(Visits!H:H, "&lt;&gt;", Visits!A:A, Table5[[#This Row],[license_no]])</f>
        <v>0</v>
      </c>
      <c r="U184">
        <f>COUNTIFS(Visits!I:I, "&lt;&gt;", Visits!A:A, Table5[[#This Row],[license_no]])</f>
        <v>0</v>
      </c>
      <c r="V184">
        <f>COUNTIFS(Visits!J:J, "&lt;&gt;", Visits!A:A, Table5[[#This Row],[license_no]])</f>
        <v>0</v>
      </c>
      <c r="W184">
        <f>SUM(Table5[[#This Row],[Total Visits - In Person]:[Total Visits - Virtual]])</f>
        <v>0</v>
      </c>
    </row>
    <row r="185" spans="1:23" x14ac:dyDescent="0.3">
      <c r="A185" s="10">
        <v>45292</v>
      </c>
      <c r="B185">
        <v>868838</v>
      </c>
      <c r="C185" t="s">
        <v>493</v>
      </c>
      <c r="D185" t="s">
        <v>14</v>
      </c>
      <c r="E185" t="s">
        <v>15</v>
      </c>
      <c r="F185" t="s">
        <v>494</v>
      </c>
      <c r="G185" t="s">
        <v>29</v>
      </c>
      <c r="H185" t="s">
        <v>226</v>
      </c>
      <c r="I185" t="s">
        <v>19</v>
      </c>
      <c r="J185" s="1">
        <v>23290.43</v>
      </c>
      <c r="K185" s="1">
        <v>31316.5</v>
      </c>
      <c r="L185">
        <v>6</v>
      </c>
      <c r="M185">
        <v>9</v>
      </c>
      <c r="N185">
        <v>13</v>
      </c>
      <c r="P185">
        <v>26</v>
      </c>
      <c r="Q185">
        <f>SUMIFS(Snapshot2!H:H, Snapshot2!A:A, Table5[[#This Row],[Date]], Snapshot2!B:B, Table5[[#This Row],[license_no]])</f>
        <v>0</v>
      </c>
      <c r="R185" s="26">
        <f>SUMIF(Grant437!I:I, Table5[[#This Row],[license_no]], Grant437!N:N)</f>
        <v>0</v>
      </c>
      <c r="S185" s="26">
        <f>SUM(Table5[[#This Row],[Quality Dollars Received]], Table5[[#This Row],[fund paid in month (cash)]])</f>
        <v>31316.5</v>
      </c>
      <c r="T185">
        <f>COUNTIFS(Visits!H:H, "&lt;&gt;", Visits!A:A, Table5[[#This Row],[license_no]])</f>
        <v>0</v>
      </c>
      <c r="U185">
        <f>COUNTIFS(Visits!I:I, "&lt;&gt;", Visits!A:A, Table5[[#This Row],[license_no]])</f>
        <v>0</v>
      </c>
      <c r="V185">
        <f>COUNTIFS(Visits!J:J, "&lt;&gt;", Visits!A:A, Table5[[#This Row],[license_no]])</f>
        <v>0</v>
      </c>
      <c r="W185">
        <f>SUM(Table5[[#This Row],[Total Visits - In Person]:[Total Visits - Virtual]])</f>
        <v>0</v>
      </c>
    </row>
    <row r="186" spans="1:23" x14ac:dyDescent="0.3">
      <c r="A186" s="10">
        <v>45292</v>
      </c>
      <c r="B186">
        <v>869393</v>
      </c>
      <c r="C186" t="s">
        <v>495</v>
      </c>
      <c r="D186" t="s">
        <v>14</v>
      </c>
      <c r="E186" t="s">
        <v>27</v>
      </c>
      <c r="F186" t="s">
        <v>496</v>
      </c>
      <c r="G186" t="s">
        <v>33</v>
      </c>
      <c r="H186" t="s">
        <v>121</v>
      </c>
      <c r="I186" t="s">
        <v>35</v>
      </c>
      <c r="J186" s="1">
        <v>839.32</v>
      </c>
      <c r="K186" s="1">
        <v>1174.8599999999999</v>
      </c>
      <c r="N186">
        <v>1</v>
      </c>
      <c r="O186">
        <v>1</v>
      </c>
      <c r="P186">
        <v>2</v>
      </c>
      <c r="Q186">
        <f>SUMIFS(Snapshot2!H:H, Snapshot2!A:A, Table5[[#This Row],[Date]], Snapshot2!B:B, Table5[[#This Row],[license_no]])</f>
        <v>0</v>
      </c>
      <c r="R186" s="26">
        <f>SUMIF(Grant437!I:I, Table5[[#This Row],[license_no]], Grant437!N:N)</f>
        <v>0</v>
      </c>
      <c r="S186" s="26">
        <f>SUM(Table5[[#This Row],[Quality Dollars Received]], Table5[[#This Row],[fund paid in month (cash)]])</f>
        <v>1174.8599999999999</v>
      </c>
      <c r="T186">
        <f>COUNTIFS(Visits!H:H, "&lt;&gt;", Visits!A:A, Table5[[#This Row],[license_no]])</f>
        <v>0</v>
      </c>
      <c r="U186">
        <f>COUNTIFS(Visits!I:I, "&lt;&gt;", Visits!A:A, Table5[[#This Row],[license_no]])</f>
        <v>0</v>
      </c>
      <c r="V186">
        <f>COUNTIFS(Visits!J:J, "&lt;&gt;", Visits!A:A, Table5[[#This Row],[license_no]])</f>
        <v>0</v>
      </c>
      <c r="W186">
        <f>SUM(Table5[[#This Row],[Total Visits - In Person]:[Total Visits - Virtual]])</f>
        <v>0</v>
      </c>
    </row>
    <row r="187" spans="1:23" x14ac:dyDescent="0.3">
      <c r="A187" s="10">
        <v>45292</v>
      </c>
      <c r="B187">
        <v>874525</v>
      </c>
      <c r="C187" t="s">
        <v>252</v>
      </c>
      <c r="D187" t="s">
        <v>14</v>
      </c>
      <c r="E187" t="s">
        <v>27</v>
      </c>
      <c r="F187" t="s">
        <v>497</v>
      </c>
      <c r="G187" t="s">
        <v>74</v>
      </c>
      <c r="H187" t="s">
        <v>498</v>
      </c>
      <c r="I187" t="s">
        <v>49</v>
      </c>
      <c r="J187" s="1">
        <v>687</v>
      </c>
      <c r="K187" s="1">
        <v>881.61</v>
      </c>
      <c r="N187">
        <v>1</v>
      </c>
      <c r="P187">
        <v>1</v>
      </c>
      <c r="Q187">
        <f>SUMIFS(Snapshot2!H:H, Snapshot2!A:A, Table5[[#This Row],[Date]], Snapshot2!B:B, Table5[[#This Row],[license_no]])</f>
        <v>0</v>
      </c>
      <c r="R187" s="26">
        <f>SUMIF(Grant437!I:I, Table5[[#This Row],[license_no]], Grant437!N:N)</f>
        <v>0</v>
      </c>
      <c r="S187" s="26">
        <f>SUM(Table5[[#This Row],[Quality Dollars Received]], Table5[[#This Row],[fund paid in month (cash)]])</f>
        <v>881.61</v>
      </c>
      <c r="T187">
        <f>COUNTIFS(Visits!H:H, "&lt;&gt;", Visits!A:A, Table5[[#This Row],[license_no]])</f>
        <v>0</v>
      </c>
      <c r="U187">
        <f>COUNTIFS(Visits!I:I, "&lt;&gt;", Visits!A:A, Table5[[#This Row],[license_no]])</f>
        <v>0</v>
      </c>
      <c r="V187">
        <f>COUNTIFS(Visits!J:J, "&lt;&gt;", Visits!A:A, Table5[[#This Row],[license_no]])</f>
        <v>0</v>
      </c>
      <c r="W187">
        <f>SUM(Table5[[#This Row],[Total Visits - In Person]:[Total Visits - Virtual]])</f>
        <v>0</v>
      </c>
    </row>
    <row r="188" spans="1:23" x14ac:dyDescent="0.3">
      <c r="A188" s="10">
        <v>45292</v>
      </c>
      <c r="B188">
        <v>874768</v>
      </c>
      <c r="C188" t="s">
        <v>499</v>
      </c>
      <c r="D188" t="s">
        <v>14</v>
      </c>
      <c r="E188" t="s">
        <v>27</v>
      </c>
      <c r="F188" t="s">
        <v>500</v>
      </c>
      <c r="G188" t="s">
        <v>501</v>
      </c>
      <c r="H188" t="s">
        <v>502</v>
      </c>
      <c r="I188" t="s">
        <v>19</v>
      </c>
      <c r="J188" s="1">
        <v>10259.049999999999</v>
      </c>
      <c r="K188" s="1">
        <v>13019.06</v>
      </c>
      <c r="L188">
        <v>2</v>
      </c>
      <c r="M188">
        <v>3</v>
      </c>
      <c r="N188">
        <v>2</v>
      </c>
      <c r="O188">
        <v>9</v>
      </c>
      <c r="P188">
        <v>16</v>
      </c>
      <c r="Q188">
        <f>SUMIFS(Snapshot2!H:H, Snapshot2!A:A, Table5[[#This Row],[Date]], Snapshot2!B:B, Table5[[#This Row],[license_no]])</f>
        <v>2</v>
      </c>
      <c r="R188" s="26">
        <f>SUMIF(Grant437!I:I, Table5[[#This Row],[license_no]], Grant437!N:N)</f>
        <v>0</v>
      </c>
      <c r="S188" s="26">
        <f>SUM(Table5[[#This Row],[Quality Dollars Received]], Table5[[#This Row],[fund paid in month (cash)]])</f>
        <v>13019.06</v>
      </c>
      <c r="T188">
        <f>COUNTIFS(Visits!H:H, "&lt;&gt;", Visits!A:A, Table5[[#This Row],[license_no]])</f>
        <v>1</v>
      </c>
      <c r="U188">
        <f>COUNTIFS(Visits!I:I, "&lt;&gt;", Visits!A:A, Table5[[#This Row],[license_no]])</f>
        <v>0</v>
      </c>
      <c r="V188">
        <f>COUNTIFS(Visits!J:J, "&lt;&gt;", Visits!A:A, Table5[[#This Row],[license_no]])</f>
        <v>0</v>
      </c>
      <c r="W188">
        <f>SUM(Table5[[#This Row],[Total Visits - In Person]:[Total Visits - Virtual]])</f>
        <v>1</v>
      </c>
    </row>
    <row r="189" spans="1:23" x14ac:dyDescent="0.3">
      <c r="A189" s="10">
        <v>45292</v>
      </c>
      <c r="B189">
        <v>875776</v>
      </c>
      <c r="C189" t="s">
        <v>503</v>
      </c>
      <c r="D189" t="s">
        <v>188</v>
      </c>
      <c r="E189" t="s">
        <v>27</v>
      </c>
      <c r="F189" t="s">
        <v>504</v>
      </c>
      <c r="G189" t="s">
        <v>62</v>
      </c>
      <c r="H189" t="s">
        <v>63</v>
      </c>
      <c r="I189" t="s">
        <v>64</v>
      </c>
      <c r="J189" s="1">
        <v>2336.8000000000002</v>
      </c>
      <c r="K189" s="1">
        <v>2807.09</v>
      </c>
      <c r="M189">
        <v>1</v>
      </c>
      <c r="N189">
        <v>2</v>
      </c>
      <c r="P189">
        <v>3</v>
      </c>
      <c r="Q189">
        <f>SUMIFS(Snapshot2!H:H, Snapshot2!A:A, Table5[[#This Row],[Date]], Snapshot2!B:B, Table5[[#This Row],[license_no]])</f>
        <v>0</v>
      </c>
      <c r="R189" s="26">
        <f>SUMIF(Grant437!I:I, Table5[[#This Row],[license_no]], Grant437!N:N)</f>
        <v>0</v>
      </c>
      <c r="S189" s="26">
        <f>SUM(Table5[[#This Row],[Quality Dollars Received]], Table5[[#This Row],[fund paid in month (cash)]])</f>
        <v>2807.09</v>
      </c>
      <c r="T189">
        <f>COUNTIFS(Visits!H:H, "&lt;&gt;", Visits!A:A, Table5[[#This Row],[license_no]])</f>
        <v>0</v>
      </c>
      <c r="U189">
        <f>COUNTIFS(Visits!I:I, "&lt;&gt;", Visits!A:A, Table5[[#This Row],[license_no]])</f>
        <v>0</v>
      </c>
      <c r="V189">
        <f>COUNTIFS(Visits!J:J, "&lt;&gt;", Visits!A:A, Table5[[#This Row],[license_no]])</f>
        <v>0</v>
      </c>
      <c r="W189">
        <f>SUM(Table5[[#This Row],[Total Visits - In Person]:[Total Visits - Virtual]])</f>
        <v>0</v>
      </c>
    </row>
    <row r="190" spans="1:23" x14ac:dyDescent="0.3">
      <c r="A190" s="10">
        <v>45292</v>
      </c>
      <c r="B190">
        <v>875959</v>
      </c>
      <c r="C190" t="s">
        <v>505</v>
      </c>
      <c r="D190" t="s">
        <v>14</v>
      </c>
      <c r="E190" t="s">
        <v>27</v>
      </c>
      <c r="F190" t="s">
        <v>506</v>
      </c>
      <c r="G190" t="s">
        <v>457</v>
      </c>
      <c r="H190" t="s">
        <v>458</v>
      </c>
      <c r="I190" t="s">
        <v>19</v>
      </c>
      <c r="J190" s="1">
        <v>13071.96</v>
      </c>
      <c r="K190" s="1">
        <v>12081.16</v>
      </c>
      <c r="L190">
        <v>3</v>
      </c>
      <c r="M190">
        <v>6</v>
      </c>
      <c r="N190">
        <v>12</v>
      </c>
      <c r="O190">
        <v>1</v>
      </c>
      <c r="P190">
        <v>20</v>
      </c>
      <c r="Q190">
        <f>SUMIFS(Snapshot2!H:H, Snapshot2!A:A, Table5[[#This Row],[Date]], Snapshot2!B:B, Table5[[#This Row],[license_no]])</f>
        <v>4</v>
      </c>
      <c r="R190" s="26">
        <f>SUMIF(Grant437!I:I, Table5[[#This Row],[license_no]], Grant437!N:N)</f>
        <v>0</v>
      </c>
      <c r="S190" s="26">
        <f>SUM(Table5[[#This Row],[Quality Dollars Received]], Table5[[#This Row],[fund paid in month (cash)]])</f>
        <v>12081.16</v>
      </c>
      <c r="T190">
        <f>COUNTIFS(Visits!H:H, "&lt;&gt;", Visits!A:A, Table5[[#This Row],[license_no]])</f>
        <v>0</v>
      </c>
      <c r="U190">
        <f>COUNTIFS(Visits!I:I, "&lt;&gt;", Visits!A:A, Table5[[#This Row],[license_no]])</f>
        <v>0</v>
      </c>
      <c r="V190">
        <f>COUNTIFS(Visits!J:J, "&lt;&gt;", Visits!A:A, Table5[[#This Row],[license_no]])</f>
        <v>0</v>
      </c>
      <c r="W190">
        <f>SUM(Table5[[#This Row],[Total Visits - In Person]:[Total Visits - Virtual]])</f>
        <v>0</v>
      </c>
    </row>
    <row r="191" spans="1:23" x14ac:dyDescent="0.3">
      <c r="A191" s="10">
        <v>45292</v>
      </c>
      <c r="B191">
        <v>877042</v>
      </c>
      <c r="C191" t="s">
        <v>507</v>
      </c>
      <c r="D191" t="s">
        <v>14</v>
      </c>
      <c r="E191" t="s">
        <v>51</v>
      </c>
      <c r="F191" t="s">
        <v>508</v>
      </c>
      <c r="G191" t="s">
        <v>17</v>
      </c>
      <c r="H191" t="s">
        <v>509</v>
      </c>
      <c r="I191" t="s">
        <v>19</v>
      </c>
      <c r="J191" s="1">
        <v>42879.54</v>
      </c>
      <c r="K191" s="1">
        <v>55981.91</v>
      </c>
      <c r="L191">
        <v>3</v>
      </c>
      <c r="M191">
        <v>9</v>
      </c>
      <c r="N191">
        <v>17</v>
      </c>
      <c r="O191">
        <v>28</v>
      </c>
      <c r="P191">
        <v>57</v>
      </c>
      <c r="Q191">
        <f>SUMIFS(Snapshot2!H:H, Snapshot2!A:A, Table5[[#This Row],[Date]], Snapshot2!B:B, Table5[[#This Row],[license_no]])</f>
        <v>0</v>
      </c>
      <c r="R191" s="26">
        <f>SUMIF(Grant437!I:I, Table5[[#This Row],[license_no]], Grant437!N:N)</f>
        <v>0</v>
      </c>
      <c r="S191" s="26">
        <f>SUM(Table5[[#This Row],[Quality Dollars Received]], Table5[[#This Row],[fund paid in month (cash)]])</f>
        <v>55981.91</v>
      </c>
      <c r="T191">
        <f>COUNTIFS(Visits!H:H, "&lt;&gt;", Visits!A:A, Table5[[#This Row],[license_no]])</f>
        <v>1</v>
      </c>
      <c r="U191">
        <f>COUNTIFS(Visits!I:I, "&lt;&gt;", Visits!A:A, Table5[[#This Row],[license_no]])</f>
        <v>0</v>
      </c>
      <c r="V191">
        <f>COUNTIFS(Visits!J:J, "&lt;&gt;", Visits!A:A, Table5[[#This Row],[license_no]])</f>
        <v>0</v>
      </c>
      <c r="W191">
        <f>SUM(Table5[[#This Row],[Total Visits - In Person]:[Total Visits - Virtual]])</f>
        <v>1</v>
      </c>
    </row>
    <row r="192" spans="1:23" x14ac:dyDescent="0.3">
      <c r="A192" s="10">
        <v>45292</v>
      </c>
      <c r="B192">
        <v>877962</v>
      </c>
      <c r="C192" t="s">
        <v>510</v>
      </c>
      <c r="D192" t="s">
        <v>14</v>
      </c>
      <c r="E192" t="s">
        <v>51</v>
      </c>
      <c r="F192" t="s">
        <v>511</v>
      </c>
      <c r="G192" t="s">
        <v>512</v>
      </c>
      <c r="H192" t="s">
        <v>513</v>
      </c>
      <c r="I192" t="s">
        <v>35</v>
      </c>
      <c r="J192" s="1">
        <v>1963.78</v>
      </c>
      <c r="K192" s="1">
        <v>2557.91</v>
      </c>
      <c r="L192">
        <v>1</v>
      </c>
      <c r="N192">
        <v>1</v>
      </c>
      <c r="P192">
        <v>2</v>
      </c>
      <c r="Q192">
        <f>SUMIFS(Snapshot2!H:H, Snapshot2!A:A, Table5[[#This Row],[Date]], Snapshot2!B:B, Table5[[#This Row],[license_no]])</f>
        <v>0</v>
      </c>
      <c r="R192" s="26">
        <f>SUMIF(Grant437!I:I, Table5[[#This Row],[license_no]], Grant437!N:N)</f>
        <v>0</v>
      </c>
      <c r="S192" s="26">
        <f>SUM(Table5[[#This Row],[Quality Dollars Received]], Table5[[#This Row],[fund paid in month (cash)]])</f>
        <v>2557.91</v>
      </c>
      <c r="T192">
        <f>COUNTIFS(Visits!H:H, "&lt;&gt;", Visits!A:A, Table5[[#This Row],[license_no]])</f>
        <v>0</v>
      </c>
      <c r="U192">
        <f>COUNTIFS(Visits!I:I, "&lt;&gt;", Visits!A:A, Table5[[#This Row],[license_no]])</f>
        <v>0</v>
      </c>
      <c r="V192">
        <f>COUNTIFS(Visits!J:J, "&lt;&gt;", Visits!A:A, Table5[[#This Row],[license_no]])</f>
        <v>0</v>
      </c>
      <c r="W192">
        <f>SUM(Table5[[#This Row],[Total Visits - In Person]:[Total Visits - Virtual]])</f>
        <v>0</v>
      </c>
    </row>
    <row r="193" spans="1:23" x14ac:dyDescent="0.3">
      <c r="A193" s="10">
        <v>45292</v>
      </c>
      <c r="B193">
        <v>879019</v>
      </c>
      <c r="C193" t="s">
        <v>514</v>
      </c>
      <c r="D193" t="s">
        <v>14</v>
      </c>
      <c r="E193" t="s">
        <v>27</v>
      </c>
      <c r="F193" t="s">
        <v>515</v>
      </c>
      <c r="G193" t="s">
        <v>70</v>
      </c>
      <c r="H193" t="s">
        <v>84</v>
      </c>
      <c r="I193" t="s">
        <v>19</v>
      </c>
      <c r="J193" s="1">
        <v>97.41</v>
      </c>
      <c r="K193" s="1">
        <v>143.25</v>
      </c>
      <c r="O193">
        <v>1</v>
      </c>
      <c r="P193">
        <v>1</v>
      </c>
      <c r="Q193">
        <f>SUMIFS(Snapshot2!H:H, Snapshot2!A:A, Table5[[#This Row],[Date]], Snapshot2!B:B, Table5[[#This Row],[license_no]])</f>
        <v>0</v>
      </c>
      <c r="R193" s="26">
        <f>SUMIF(Grant437!I:I, Table5[[#This Row],[license_no]], Grant437!N:N)</f>
        <v>0</v>
      </c>
      <c r="S193" s="26">
        <f>SUM(Table5[[#This Row],[Quality Dollars Received]], Table5[[#This Row],[fund paid in month (cash)]])</f>
        <v>143.25</v>
      </c>
      <c r="T193">
        <f>COUNTIFS(Visits!H:H, "&lt;&gt;", Visits!A:A, Table5[[#This Row],[license_no]])</f>
        <v>0</v>
      </c>
      <c r="U193">
        <f>COUNTIFS(Visits!I:I, "&lt;&gt;", Visits!A:A, Table5[[#This Row],[license_no]])</f>
        <v>0</v>
      </c>
      <c r="V193">
        <f>COUNTIFS(Visits!J:J, "&lt;&gt;", Visits!A:A, Table5[[#This Row],[license_no]])</f>
        <v>0</v>
      </c>
      <c r="W193">
        <f>SUM(Table5[[#This Row],[Total Visits - In Person]:[Total Visits - Virtual]])</f>
        <v>0</v>
      </c>
    </row>
    <row r="194" spans="1:23" x14ac:dyDescent="0.3">
      <c r="A194" s="10">
        <v>45292</v>
      </c>
      <c r="B194">
        <v>879033</v>
      </c>
      <c r="C194" t="s">
        <v>516</v>
      </c>
      <c r="D194" t="s">
        <v>14</v>
      </c>
      <c r="E194" t="s">
        <v>15</v>
      </c>
      <c r="F194" t="s">
        <v>517</v>
      </c>
      <c r="G194" t="s">
        <v>501</v>
      </c>
      <c r="H194" t="s">
        <v>502</v>
      </c>
      <c r="I194" t="s">
        <v>19</v>
      </c>
      <c r="J194" s="1">
        <v>52863.17</v>
      </c>
      <c r="K194" s="1">
        <v>67429.100000000006</v>
      </c>
      <c r="L194">
        <v>6</v>
      </c>
      <c r="M194">
        <v>12</v>
      </c>
      <c r="N194">
        <v>22</v>
      </c>
      <c r="O194">
        <v>24</v>
      </c>
      <c r="P194">
        <v>64</v>
      </c>
      <c r="Q194">
        <f>SUMIFS(Snapshot2!H:H, Snapshot2!A:A, Table5[[#This Row],[Date]], Snapshot2!B:B, Table5[[#This Row],[license_no]])</f>
        <v>0</v>
      </c>
      <c r="R194" s="26">
        <f>SUMIF(Grant437!I:I, Table5[[#This Row],[license_no]], Grant437!N:N)</f>
        <v>0</v>
      </c>
      <c r="S194" s="26">
        <f>SUM(Table5[[#This Row],[Quality Dollars Received]], Table5[[#This Row],[fund paid in month (cash)]])</f>
        <v>67429.100000000006</v>
      </c>
      <c r="T194">
        <f>COUNTIFS(Visits!H:H, "&lt;&gt;", Visits!A:A, Table5[[#This Row],[license_no]])</f>
        <v>0</v>
      </c>
      <c r="U194">
        <f>COUNTIFS(Visits!I:I, "&lt;&gt;", Visits!A:A, Table5[[#This Row],[license_no]])</f>
        <v>0</v>
      </c>
      <c r="V194">
        <f>COUNTIFS(Visits!J:J, "&lt;&gt;", Visits!A:A, Table5[[#This Row],[license_no]])</f>
        <v>0</v>
      </c>
      <c r="W194">
        <f>SUM(Table5[[#This Row],[Total Visits - In Person]:[Total Visits - Virtual]])</f>
        <v>0</v>
      </c>
    </row>
    <row r="195" spans="1:23" x14ac:dyDescent="0.3">
      <c r="A195" s="10">
        <v>45292</v>
      </c>
      <c r="B195">
        <v>879149</v>
      </c>
      <c r="C195" t="s">
        <v>518</v>
      </c>
      <c r="D195" t="s">
        <v>14</v>
      </c>
      <c r="E195" t="s">
        <v>175</v>
      </c>
      <c r="F195" t="s">
        <v>519</v>
      </c>
      <c r="G195" t="s">
        <v>140</v>
      </c>
      <c r="H195" t="s">
        <v>520</v>
      </c>
      <c r="I195" t="s">
        <v>19</v>
      </c>
      <c r="J195" s="1">
        <v>570.39</v>
      </c>
      <c r="K195" s="1">
        <v>663.75</v>
      </c>
      <c r="N195">
        <v>2</v>
      </c>
      <c r="O195">
        <v>3</v>
      </c>
      <c r="P195">
        <v>4</v>
      </c>
      <c r="Q195">
        <f>SUMIFS(Snapshot2!H:H, Snapshot2!A:A, Table5[[#This Row],[Date]], Snapshot2!B:B, Table5[[#This Row],[license_no]])</f>
        <v>0</v>
      </c>
      <c r="R195" s="26">
        <f>SUMIF(Grant437!I:I, Table5[[#This Row],[license_no]], Grant437!N:N)</f>
        <v>0</v>
      </c>
      <c r="S195" s="26">
        <f>SUM(Table5[[#This Row],[Quality Dollars Received]], Table5[[#This Row],[fund paid in month (cash)]])</f>
        <v>663.75</v>
      </c>
      <c r="T195">
        <f>COUNTIFS(Visits!H:H, "&lt;&gt;", Visits!A:A, Table5[[#This Row],[license_no]])</f>
        <v>0</v>
      </c>
      <c r="U195">
        <f>COUNTIFS(Visits!I:I, "&lt;&gt;", Visits!A:A, Table5[[#This Row],[license_no]])</f>
        <v>0</v>
      </c>
      <c r="V195">
        <f>COUNTIFS(Visits!J:J, "&lt;&gt;", Visits!A:A, Table5[[#This Row],[license_no]])</f>
        <v>0</v>
      </c>
      <c r="W195">
        <f>SUM(Table5[[#This Row],[Total Visits - In Person]:[Total Visits - Virtual]])</f>
        <v>0</v>
      </c>
    </row>
    <row r="196" spans="1:23" x14ac:dyDescent="0.3">
      <c r="A196" s="10">
        <v>45292</v>
      </c>
      <c r="B196">
        <v>879161</v>
      </c>
      <c r="C196" t="s">
        <v>521</v>
      </c>
      <c r="D196" t="s">
        <v>14</v>
      </c>
      <c r="E196" t="s">
        <v>51</v>
      </c>
      <c r="F196" t="s">
        <v>522</v>
      </c>
      <c r="G196" t="s">
        <v>17</v>
      </c>
      <c r="H196" t="s">
        <v>235</v>
      </c>
      <c r="I196" t="s">
        <v>19</v>
      </c>
      <c r="J196" s="1">
        <v>21336.34</v>
      </c>
      <c r="K196" s="1">
        <v>26919.73</v>
      </c>
      <c r="L196">
        <v>4</v>
      </c>
      <c r="M196">
        <v>1</v>
      </c>
      <c r="N196">
        <v>10</v>
      </c>
      <c r="O196">
        <v>16</v>
      </c>
      <c r="P196">
        <v>29</v>
      </c>
      <c r="Q196">
        <f>SUMIFS(Snapshot2!H:H, Snapshot2!A:A, Table5[[#This Row],[Date]], Snapshot2!B:B, Table5[[#This Row],[license_no]])</f>
        <v>0</v>
      </c>
      <c r="R196" s="26">
        <f>SUMIF(Grant437!I:I, Table5[[#This Row],[license_no]], Grant437!N:N)</f>
        <v>0</v>
      </c>
      <c r="S196" s="26">
        <f>SUM(Table5[[#This Row],[Quality Dollars Received]], Table5[[#This Row],[fund paid in month (cash)]])</f>
        <v>26919.73</v>
      </c>
      <c r="T196">
        <f>COUNTIFS(Visits!H:H, "&lt;&gt;", Visits!A:A, Table5[[#This Row],[license_no]])</f>
        <v>0</v>
      </c>
      <c r="U196">
        <f>COUNTIFS(Visits!I:I, "&lt;&gt;", Visits!A:A, Table5[[#This Row],[license_no]])</f>
        <v>0</v>
      </c>
      <c r="V196">
        <f>COUNTIFS(Visits!J:J, "&lt;&gt;", Visits!A:A, Table5[[#This Row],[license_no]])</f>
        <v>1</v>
      </c>
      <c r="W196">
        <f>SUM(Table5[[#This Row],[Total Visits - In Person]:[Total Visits - Virtual]])</f>
        <v>1</v>
      </c>
    </row>
    <row r="197" spans="1:23" x14ac:dyDescent="0.3">
      <c r="A197" s="10">
        <v>45292</v>
      </c>
      <c r="B197">
        <v>880021</v>
      </c>
      <c r="C197" t="s">
        <v>523</v>
      </c>
      <c r="D197" t="s">
        <v>14</v>
      </c>
      <c r="E197" t="s">
        <v>15</v>
      </c>
      <c r="F197" t="s">
        <v>524</v>
      </c>
      <c r="G197" t="s">
        <v>136</v>
      </c>
      <c r="H197" t="s">
        <v>220</v>
      </c>
      <c r="I197" t="s">
        <v>19</v>
      </c>
      <c r="J197" s="1">
        <v>75447.48</v>
      </c>
      <c r="K197" s="1">
        <v>93442.77</v>
      </c>
      <c r="L197">
        <v>7</v>
      </c>
      <c r="M197">
        <v>19</v>
      </c>
      <c r="N197">
        <v>32</v>
      </c>
      <c r="O197">
        <v>42</v>
      </c>
      <c r="P197">
        <v>98</v>
      </c>
      <c r="Q197">
        <f>SUMIFS(Snapshot2!H:H, Snapshot2!A:A, Table5[[#This Row],[Date]], Snapshot2!B:B, Table5[[#This Row],[license_no]])</f>
        <v>2</v>
      </c>
      <c r="R197" s="26">
        <f>SUMIF(Grant437!I:I, Table5[[#This Row],[license_no]], Grant437!N:N)</f>
        <v>0</v>
      </c>
      <c r="S197" s="26">
        <f>SUM(Table5[[#This Row],[Quality Dollars Received]], Table5[[#This Row],[fund paid in month (cash)]])</f>
        <v>93442.77</v>
      </c>
      <c r="T197">
        <f>COUNTIFS(Visits!H:H, "&lt;&gt;", Visits!A:A, Table5[[#This Row],[license_no]])</f>
        <v>0</v>
      </c>
      <c r="U197">
        <f>COUNTIFS(Visits!I:I, "&lt;&gt;", Visits!A:A, Table5[[#This Row],[license_no]])</f>
        <v>0</v>
      </c>
      <c r="V197">
        <f>COUNTIFS(Visits!J:J, "&lt;&gt;", Visits!A:A, Table5[[#This Row],[license_no]])</f>
        <v>0</v>
      </c>
      <c r="W197">
        <f>SUM(Table5[[#This Row],[Total Visits - In Person]:[Total Visits - Virtual]])</f>
        <v>0</v>
      </c>
    </row>
    <row r="198" spans="1:23" x14ac:dyDescent="0.3">
      <c r="A198" s="10">
        <v>45292</v>
      </c>
      <c r="B198">
        <v>881042</v>
      </c>
      <c r="C198" t="s">
        <v>525</v>
      </c>
      <c r="D198" t="s">
        <v>14</v>
      </c>
      <c r="E198" t="s">
        <v>27</v>
      </c>
      <c r="F198" t="s">
        <v>526</v>
      </c>
      <c r="G198" t="s">
        <v>17</v>
      </c>
      <c r="H198" t="s">
        <v>190</v>
      </c>
      <c r="I198" t="s">
        <v>19</v>
      </c>
      <c r="J198" s="1">
        <v>12105.57</v>
      </c>
      <c r="K198" s="1">
        <v>15620.89</v>
      </c>
      <c r="L198">
        <v>3</v>
      </c>
      <c r="M198">
        <v>8</v>
      </c>
      <c r="N198">
        <v>6</v>
      </c>
      <c r="O198">
        <v>10</v>
      </c>
      <c r="P198">
        <v>27</v>
      </c>
      <c r="Q198">
        <f>SUMIFS(Snapshot2!H:H, Snapshot2!A:A, Table5[[#This Row],[Date]], Snapshot2!B:B, Table5[[#This Row],[license_no]])</f>
        <v>0</v>
      </c>
      <c r="R198" s="26">
        <f>SUMIF(Grant437!I:I, Table5[[#This Row],[license_no]], Grant437!N:N)</f>
        <v>0</v>
      </c>
      <c r="S198" s="26">
        <f>SUM(Table5[[#This Row],[Quality Dollars Received]], Table5[[#This Row],[fund paid in month (cash)]])</f>
        <v>15620.89</v>
      </c>
      <c r="T198">
        <f>COUNTIFS(Visits!H:H, "&lt;&gt;", Visits!A:A, Table5[[#This Row],[license_no]])</f>
        <v>0</v>
      </c>
      <c r="U198">
        <f>COUNTIFS(Visits!I:I, "&lt;&gt;", Visits!A:A, Table5[[#This Row],[license_no]])</f>
        <v>0</v>
      </c>
      <c r="V198">
        <f>COUNTIFS(Visits!J:J, "&lt;&gt;", Visits!A:A, Table5[[#This Row],[license_no]])</f>
        <v>1</v>
      </c>
      <c r="W198">
        <f>SUM(Table5[[#This Row],[Total Visits - In Person]:[Total Visits - Virtual]])</f>
        <v>1</v>
      </c>
    </row>
    <row r="199" spans="1:23" x14ac:dyDescent="0.3">
      <c r="A199" s="10">
        <v>45292</v>
      </c>
      <c r="B199">
        <v>884625</v>
      </c>
      <c r="C199" t="s">
        <v>527</v>
      </c>
      <c r="D199" t="s">
        <v>14</v>
      </c>
      <c r="E199" t="s">
        <v>27</v>
      </c>
      <c r="F199" t="s">
        <v>528</v>
      </c>
      <c r="G199" t="s">
        <v>70</v>
      </c>
      <c r="H199" t="s">
        <v>71</v>
      </c>
      <c r="I199" t="s">
        <v>19</v>
      </c>
      <c r="J199" s="1">
        <v>21456.92</v>
      </c>
      <c r="K199" s="1">
        <v>28164.94</v>
      </c>
      <c r="L199">
        <v>10</v>
      </c>
      <c r="M199">
        <v>8</v>
      </c>
      <c r="N199">
        <v>16</v>
      </c>
      <c r="O199">
        <v>19</v>
      </c>
      <c r="P199">
        <v>53</v>
      </c>
      <c r="Q199">
        <f>SUMIFS(Snapshot2!H:H, Snapshot2!A:A, Table5[[#This Row],[Date]], Snapshot2!B:B, Table5[[#This Row],[license_no]])</f>
        <v>3</v>
      </c>
      <c r="R199" s="26">
        <f>SUMIF(Grant437!I:I, Table5[[#This Row],[license_no]], Grant437!N:N)</f>
        <v>0</v>
      </c>
      <c r="S199" s="26">
        <f>SUM(Table5[[#This Row],[Quality Dollars Received]], Table5[[#This Row],[fund paid in month (cash)]])</f>
        <v>28164.94</v>
      </c>
      <c r="T199">
        <f>COUNTIFS(Visits!H:H, "&lt;&gt;", Visits!A:A, Table5[[#This Row],[license_no]])</f>
        <v>1</v>
      </c>
      <c r="U199">
        <f>COUNTIFS(Visits!I:I, "&lt;&gt;", Visits!A:A, Table5[[#This Row],[license_no]])</f>
        <v>0</v>
      </c>
      <c r="V199">
        <f>COUNTIFS(Visits!J:J, "&lt;&gt;", Visits!A:A, Table5[[#This Row],[license_no]])</f>
        <v>0</v>
      </c>
      <c r="W199">
        <f>SUM(Table5[[#This Row],[Total Visits - In Person]:[Total Visits - Virtual]])</f>
        <v>1</v>
      </c>
    </row>
    <row r="200" spans="1:23" x14ac:dyDescent="0.3">
      <c r="A200" s="10">
        <v>45292</v>
      </c>
      <c r="B200">
        <v>885108</v>
      </c>
      <c r="C200" t="s">
        <v>529</v>
      </c>
      <c r="D200" t="s">
        <v>14</v>
      </c>
      <c r="E200" t="s">
        <v>15</v>
      </c>
      <c r="F200" t="s">
        <v>530</v>
      </c>
      <c r="G200" t="s">
        <v>17</v>
      </c>
      <c r="H200" t="s">
        <v>329</v>
      </c>
      <c r="I200" t="s">
        <v>19</v>
      </c>
      <c r="J200" s="1">
        <v>20589.61</v>
      </c>
      <c r="K200" s="1">
        <v>25963.13</v>
      </c>
      <c r="L200">
        <v>4</v>
      </c>
      <c r="M200">
        <v>5</v>
      </c>
      <c r="N200">
        <v>7</v>
      </c>
      <c r="O200">
        <v>10</v>
      </c>
      <c r="P200">
        <v>26</v>
      </c>
      <c r="Q200">
        <f>SUMIFS(Snapshot2!H:H, Snapshot2!A:A, Table5[[#This Row],[Date]], Snapshot2!B:B, Table5[[#This Row],[license_no]])</f>
        <v>0</v>
      </c>
      <c r="R200" s="26">
        <f>SUMIF(Grant437!I:I, Table5[[#This Row],[license_no]], Grant437!N:N)</f>
        <v>68.56</v>
      </c>
      <c r="S200" s="26">
        <f>SUM(Table5[[#This Row],[Quality Dollars Received]], Table5[[#This Row],[fund paid in month (cash)]])</f>
        <v>26031.690000000002</v>
      </c>
      <c r="T200">
        <f>COUNTIFS(Visits!H:H, "&lt;&gt;", Visits!A:A, Table5[[#This Row],[license_no]])</f>
        <v>0</v>
      </c>
      <c r="U200">
        <f>COUNTIFS(Visits!I:I, "&lt;&gt;", Visits!A:A, Table5[[#This Row],[license_no]])</f>
        <v>1</v>
      </c>
      <c r="V200">
        <f>COUNTIFS(Visits!J:J, "&lt;&gt;", Visits!A:A, Table5[[#This Row],[license_no]])</f>
        <v>0</v>
      </c>
      <c r="W200">
        <f>SUM(Table5[[#This Row],[Total Visits - In Person]:[Total Visits - Virtual]])</f>
        <v>1</v>
      </c>
    </row>
    <row r="201" spans="1:23" x14ac:dyDescent="0.3">
      <c r="A201" s="10">
        <v>45292</v>
      </c>
      <c r="B201">
        <v>891398</v>
      </c>
      <c r="C201" t="s">
        <v>531</v>
      </c>
      <c r="D201" t="s">
        <v>14</v>
      </c>
      <c r="E201" t="s">
        <v>27</v>
      </c>
      <c r="F201" t="s">
        <v>532</v>
      </c>
      <c r="G201" t="s">
        <v>17</v>
      </c>
      <c r="H201" t="s">
        <v>42</v>
      </c>
      <c r="I201" t="s">
        <v>19</v>
      </c>
      <c r="J201" s="1">
        <v>9539.14</v>
      </c>
      <c r="K201" s="1">
        <v>11773.2</v>
      </c>
      <c r="M201">
        <v>2</v>
      </c>
      <c r="N201">
        <v>5</v>
      </c>
      <c r="O201">
        <v>13</v>
      </c>
      <c r="P201">
        <v>20</v>
      </c>
      <c r="Q201">
        <f>SUMIFS(Snapshot2!H:H, Snapshot2!A:A, Table5[[#This Row],[Date]], Snapshot2!B:B, Table5[[#This Row],[license_no]])</f>
        <v>2</v>
      </c>
      <c r="R201" s="26">
        <f>SUMIF(Grant437!I:I, Table5[[#This Row],[license_no]], Grant437!N:N)</f>
        <v>0</v>
      </c>
      <c r="S201" s="26">
        <f>SUM(Table5[[#This Row],[Quality Dollars Received]], Table5[[#This Row],[fund paid in month (cash)]])</f>
        <v>11773.2</v>
      </c>
      <c r="T201">
        <f>COUNTIFS(Visits!H:H, "&lt;&gt;", Visits!A:A, Table5[[#This Row],[license_no]])</f>
        <v>0</v>
      </c>
      <c r="U201">
        <f>COUNTIFS(Visits!I:I, "&lt;&gt;", Visits!A:A, Table5[[#This Row],[license_no]])</f>
        <v>0</v>
      </c>
      <c r="V201">
        <f>COUNTIFS(Visits!J:J, "&lt;&gt;", Visits!A:A, Table5[[#This Row],[license_no]])</f>
        <v>0</v>
      </c>
      <c r="W201">
        <f>SUM(Table5[[#This Row],[Total Visits - In Person]:[Total Visits - Virtual]])</f>
        <v>0</v>
      </c>
    </row>
    <row r="202" spans="1:23" x14ac:dyDescent="0.3">
      <c r="A202" s="10">
        <v>45292</v>
      </c>
      <c r="B202">
        <v>891418</v>
      </c>
      <c r="C202" t="s">
        <v>533</v>
      </c>
      <c r="D202" t="s">
        <v>14</v>
      </c>
      <c r="E202" t="s">
        <v>27</v>
      </c>
      <c r="F202" t="s">
        <v>534</v>
      </c>
      <c r="G202" t="s">
        <v>62</v>
      </c>
      <c r="H202" t="s">
        <v>369</v>
      </c>
      <c r="I202" t="s">
        <v>19</v>
      </c>
      <c r="J202" s="1">
        <v>3932</v>
      </c>
      <c r="K202" s="1">
        <v>5070.0600000000004</v>
      </c>
      <c r="L202">
        <v>1</v>
      </c>
      <c r="M202">
        <v>3</v>
      </c>
      <c r="N202">
        <v>1</v>
      </c>
      <c r="P202">
        <v>5</v>
      </c>
      <c r="Q202">
        <f>SUMIFS(Snapshot2!H:H, Snapshot2!A:A, Table5[[#This Row],[Date]], Snapshot2!B:B, Table5[[#This Row],[license_no]])</f>
        <v>0</v>
      </c>
      <c r="R202" s="26">
        <f>SUMIF(Grant437!I:I, Table5[[#This Row],[license_no]], Grant437!N:N)</f>
        <v>0</v>
      </c>
      <c r="S202" s="26">
        <f>SUM(Table5[[#This Row],[Quality Dollars Received]], Table5[[#This Row],[fund paid in month (cash)]])</f>
        <v>5070.0600000000004</v>
      </c>
      <c r="T202">
        <f>COUNTIFS(Visits!H:H, "&lt;&gt;", Visits!A:A, Table5[[#This Row],[license_no]])</f>
        <v>0</v>
      </c>
      <c r="U202">
        <f>COUNTIFS(Visits!I:I, "&lt;&gt;", Visits!A:A, Table5[[#This Row],[license_no]])</f>
        <v>0</v>
      </c>
      <c r="V202">
        <f>COUNTIFS(Visits!J:J, "&lt;&gt;", Visits!A:A, Table5[[#This Row],[license_no]])</f>
        <v>0</v>
      </c>
      <c r="W202">
        <f>SUM(Table5[[#This Row],[Total Visits - In Person]:[Total Visits - Virtual]])</f>
        <v>0</v>
      </c>
    </row>
    <row r="203" spans="1:23" x14ac:dyDescent="0.3">
      <c r="A203" s="10">
        <v>45292</v>
      </c>
      <c r="B203">
        <v>892991</v>
      </c>
      <c r="C203" t="s">
        <v>535</v>
      </c>
      <c r="D203" t="s">
        <v>14</v>
      </c>
      <c r="E203" t="s">
        <v>27</v>
      </c>
      <c r="F203" t="s">
        <v>536</v>
      </c>
      <c r="G203" t="s">
        <v>537</v>
      </c>
      <c r="H203" t="s">
        <v>538</v>
      </c>
      <c r="I203" t="s">
        <v>19</v>
      </c>
      <c r="J203" s="1">
        <v>38746.78</v>
      </c>
      <c r="K203" s="1">
        <v>52702.720000000001</v>
      </c>
      <c r="L203">
        <v>13</v>
      </c>
      <c r="M203">
        <v>6</v>
      </c>
      <c r="N203">
        <v>20</v>
      </c>
      <c r="O203">
        <v>18</v>
      </c>
      <c r="P203">
        <v>55</v>
      </c>
      <c r="Q203">
        <f>SUMIFS(Snapshot2!H:H, Snapshot2!A:A, Table5[[#This Row],[Date]], Snapshot2!B:B, Table5[[#This Row],[license_no]])</f>
        <v>0</v>
      </c>
      <c r="R203" s="26">
        <f>SUMIF(Grant437!I:I, Table5[[#This Row],[license_no]], Grant437!N:N)</f>
        <v>0</v>
      </c>
      <c r="S203" s="26">
        <f>SUM(Table5[[#This Row],[Quality Dollars Received]], Table5[[#This Row],[fund paid in month (cash)]])</f>
        <v>52702.720000000001</v>
      </c>
      <c r="T203">
        <f>COUNTIFS(Visits!H:H, "&lt;&gt;", Visits!A:A, Table5[[#This Row],[license_no]])</f>
        <v>0</v>
      </c>
      <c r="U203">
        <f>COUNTIFS(Visits!I:I, "&lt;&gt;", Visits!A:A, Table5[[#This Row],[license_no]])</f>
        <v>0</v>
      </c>
      <c r="V203">
        <f>COUNTIFS(Visits!J:J, "&lt;&gt;", Visits!A:A, Table5[[#This Row],[license_no]])</f>
        <v>0</v>
      </c>
      <c r="W203">
        <f>SUM(Table5[[#This Row],[Total Visits - In Person]:[Total Visits - Virtual]])</f>
        <v>0</v>
      </c>
    </row>
    <row r="204" spans="1:23" x14ac:dyDescent="0.3">
      <c r="A204" s="10">
        <v>45292</v>
      </c>
      <c r="B204">
        <v>893056</v>
      </c>
      <c r="C204" t="s">
        <v>535</v>
      </c>
      <c r="D204" t="s">
        <v>14</v>
      </c>
      <c r="E204" t="s">
        <v>15</v>
      </c>
      <c r="F204" t="s">
        <v>539</v>
      </c>
      <c r="G204" t="s">
        <v>512</v>
      </c>
      <c r="H204" t="s">
        <v>513</v>
      </c>
      <c r="I204" t="s">
        <v>35</v>
      </c>
      <c r="J204" s="1">
        <v>2484.75</v>
      </c>
      <c r="K204" s="1">
        <v>3637.94</v>
      </c>
      <c r="L204">
        <v>1</v>
      </c>
      <c r="M204">
        <v>1</v>
      </c>
      <c r="O204">
        <v>1</v>
      </c>
      <c r="P204">
        <v>3</v>
      </c>
      <c r="Q204">
        <f>SUMIFS(Snapshot2!H:H, Snapshot2!A:A, Table5[[#This Row],[Date]], Snapshot2!B:B, Table5[[#This Row],[license_no]])</f>
        <v>0</v>
      </c>
      <c r="R204" s="26">
        <f>SUMIF(Grant437!I:I, Table5[[#This Row],[license_no]], Grant437!N:N)</f>
        <v>0</v>
      </c>
      <c r="S204" s="26">
        <f>SUM(Table5[[#This Row],[Quality Dollars Received]], Table5[[#This Row],[fund paid in month (cash)]])</f>
        <v>3637.94</v>
      </c>
      <c r="T204">
        <f>COUNTIFS(Visits!H:H, "&lt;&gt;", Visits!A:A, Table5[[#This Row],[license_no]])</f>
        <v>0</v>
      </c>
      <c r="U204">
        <f>COUNTIFS(Visits!I:I, "&lt;&gt;", Visits!A:A, Table5[[#This Row],[license_no]])</f>
        <v>0</v>
      </c>
      <c r="V204">
        <f>COUNTIFS(Visits!J:J, "&lt;&gt;", Visits!A:A, Table5[[#This Row],[license_no]])</f>
        <v>0</v>
      </c>
      <c r="W204">
        <f>SUM(Table5[[#This Row],[Total Visits - In Person]:[Total Visits - Virtual]])</f>
        <v>0</v>
      </c>
    </row>
    <row r="205" spans="1:23" x14ac:dyDescent="0.3">
      <c r="A205" s="10">
        <v>45292</v>
      </c>
      <c r="B205">
        <v>893103</v>
      </c>
      <c r="C205" t="s">
        <v>540</v>
      </c>
      <c r="D205" t="s">
        <v>14</v>
      </c>
      <c r="E205" t="s">
        <v>27</v>
      </c>
      <c r="F205" t="s">
        <v>541</v>
      </c>
      <c r="G205" t="s">
        <v>501</v>
      </c>
      <c r="H205" t="s">
        <v>502</v>
      </c>
      <c r="I205" t="s">
        <v>19</v>
      </c>
      <c r="J205" s="1">
        <v>29057.96</v>
      </c>
      <c r="K205" s="1">
        <v>37671.129999999997</v>
      </c>
      <c r="L205">
        <v>5</v>
      </c>
      <c r="M205">
        <v>9</v>
      </c>
      <c r="N205">
        <v>18</v>
      </c>
      <c r="O205">
        <v>13</v>
      </c>
      <c r="P205">
        <v>41</v>
      </c>
      <c r="Q205">
        <f>SUMIFS(Snapshot2!H:H, Snapshot2!A:A, Table5[[#This Row],[Date]], Snapshot2!B:B, Table5[[#This Row],[license_no]])</f>
        <v>0</v>
      </c>
      <c r="R205" s="26">
        <f>SUMIF(Grant437!I:I, Table5[[#This Row],[license_no]], Grant437!N:N)</f>
        <v>0</v>
      </c>
      <c r="S205" s="26">
        <f>SUM(Table5[[#This Row],[Quality Dollars Received]], Table5[[#This Row],[fund paid in month (cash)]])</f>
        <v>37671.129999999997</v>
      </c>
      <c r="T205">
        <f>COUNTIFS(Visits!H:H, "&lt;&gt;", Visits!A:A, Table5[[#This Row],[license_no]])</f>
        <v>0</v>
      </c>
      <c r="U205">
        <f>COUNTIFS(Visits!I:I, "&lt;&gt;", Visits!A:A, Table5[[#This Row],[license_no]])</f>
        <v>0</v>
      </c>
      <c r="V205">
        <f>COUNTIFS(Visits!J:J, "&lt;&gt;", Visits!A:A, Table5[[#This Row],[license_no]])</f>
        <v>0</v>
      </c>
      <c r="W205">
        <f>SUM(Table5[[#This Row],[Total Visits - In Person]:[Total Visits - Virtual]])</f>
        <v>0</v>
      </c>
    </row>
    <row r="206" spans="1:23" x14ac:dyDescent="0.3">
      <c r="A206" s="10">
        <v>45292</v>
      </c>
      <c r="B206">
        <v>894769</v>
      </c>
      <c r="C206" t="s">
        <v>542</v>
      </c>
      <c r="D206" t="s">
        <v>14</v>
      </c>
      <c r="E206" t="s">
        <v>15</v>
      </c>
      <c r="F206" t="s">
        <v>543</v>
      </c>
      <c r="G206" t="s">
        <v>62</v>
      </c>
      <c r="H206" t="s">
        <v>369</v>
      </c>
      <c r="I206" t="s">
        <v>19</v>
      </c>
      <c r="J206" s="1">
        <v>35704.61</v>
      </c>
      <c r="K206" s="1">
        <v>46118.66</v>
      </c>
      <c r="L206">
        <v>9</v>
      </c>
      <c r="M206">
        <v>13</v>
      </c>
      <c r="N206">
        <v>15</v>
      </c>
      <c r="O206">
        <v>8</v>
      </c>
      <c r="P206">
        <v>41</v>
      </c>
      <c r="Q206">
        <f>SUMIFS(Snapshot2!H:H, Snapshot2!A:A, Table5[[#This Row],[Date]], Snapshot2!B:B, Table5[[#This Row],[license_no]])</f>
        <v>0</v>
      </c>
      <c r="R206" s="26">
        <f>SUMIF(Grant437!I:I, Table5[[#This Row],[license_no]], Grant437!N:N)</f>
        <v>113.71000000000001</v>
      </c>
      <c r="S206" s="26">
        <f>SUM(Table5[[#This Row],[Quality Dollars Received]], Table5[[#This Row],[fund paid in month (cash)]])</f>
        <v>46232.37</v>
      </c>
      <c r="T206">
        <f>COUNTIFS(Visits!H:H, "&lt;&gt;", Visits!A:A, Table5[[#This Row],[license_no]])</f>
        <v>0</v>
      </c>
      <c r="U206">
        <f>COUNTIFS(Visits!I:I, "&lt;&gt;", Visits!A:A, Table5[[#This Row],[license_no]])</f>
        <v>0</v>
      </c>
      <c r="V206">
        <f>COUNTIFS(Visits!J:J, "&lt;&gt;", Visits!A:A, Table5[[#This Row],[license_no]])</f>
        <v>1</v>
      </c>
      <c r="W206">
        <f>SUM(Table5[[#This Row],[Total Visits - In Person]:[Total Visits - Virtual]])</f>
        <v>1</v>
      </c>
    </row>
    <row r="207" spans="1:23" x14ac:dyDescent="0.3">
      <c r="A207" s="10">
        <v>45292</v>
      </c>
      <c r="B207">
        <v>898701</v>
      </c>
      <c r="C207" t="s">
        <v>544</v>
      </c>
      <c r="D207" t="s">
        <v>14</v>
      </c>
      <c r="E207" t="s">
        <v>27</v>
      </c>
      <c r="F207" t="s">
        <v>545</v>
      </c>
      <c r="G207" t="s">
        <v>55</v>
      </c>
      <c r="H207" t="s">
        <v>56</v>
      </c>
      <c r="I207" t="s">
        <v>19</v>
      </c>
      <c r="J207" s="1">
        <v>7141.69</v>
      </c>
      <c r="K207" s="1">
        <v>9063.64</v>
      </c>
      <c r="N207">
        <v>10</v>
      </c>
      <c r="O207">
        <v>4</v>
      </c>
      <c r="P207">
        <v>14</v>
      </c>
      <c r="Q207">
        <f>SUMIFS(Snapshot2!H:H, Snapshot2!A:A, Table5[[#This Row],[Date]], Snapshot2!B:B, Table5[[#This Row],[license_no]])</f>
        <v>0</v>
      </c>
      <c r="R207" s="26">
        <f>SUMIF(Grant437!I:I, Table5[[#This Row],[license_no]], Grant437!N:N)</f>
        <v>0</v>
      </c>
      <c r="S207" s="26">
        <f>SUM(Table5[[#This Row],[Quality Dollars Received]], Table5[[#This Row],[fund paid in month (cash)]])</f>
        <v>9063.64</v>
      </c>
      <c r="T207">
        <f>COUNTIFS(Visits!H:H, "&lt;&gt;", Visits!A:A, Table5[[#This Row],[license_no]])</f>
        <v>0</v>
      </c>
      <c r="U207">
        <f>COUNTIFS(Visits!I:I, "&lt;&gt;", Visits!A:A, Table5[[#This Row],[license_no]])</f>
        <v>0</v>
      </c>
      <c r="V207">
        <f>COUNTIFS(Visits!J:J, "&lt;&gt;", Visits!A:A, Table5[[#This Row],[license_no]])</f>
        <v>0</v>
      </c>
      <c r="W207">
        <f>SUM(Table5[[#This Row],[Total Visits - In Person]:[Total Visits - Virtual]])</f>
        <v>0</v>
      </c>
    </row>
    <row r="208" spans="1:23" x14ac:dyDescent="0.3">
      <c r="A208" s="10">
        <v>45292</v>
      </c>
      <c r="B208">
        <v>899654</v>
      </c>
      <c r="C208" t="s">
        <v>546</v>
      </c>
      <c r="D208" t="s">
        <v>14</v>
      </c>
      <c r="E208" t="s">
        <v>27</v>
      </c>
      <c r="F208" t="s">
        <v>547</v>
      </c>
      <c r="G208" t="s">
        <v>74</v>
      </c>
      <c r="H208" t="s">
        <v>484</v>
      </c>
      <c r="I208" t="s">
        <v>49</v>
      </c>
      <c r="J208" s="1">
        <v>1393</v>
      </c>
      <c r="K208" s="1">
        <v>672.32</v>
      </c>
      <c r="M208">
        <v>1</v>
      </c>
      <c r="N208">
        <v>1</v>
      </c>
      <c r="P208">
        <v>2</v>
      </c>
      <c r="Q208">
        <f>SUMIFS(Snapshot2!H:H, Snapshot2!A:A, Table5[[#This Row],[Date]], Snapshot2!B:B, Table5[[#This Row],[license_no]])</f>
        <v>0</v>
      </c>
      <c r="R208" s="26">
        <f>SUMIF(Grant437!I:I, Table5[[#This Row],[license_no]], Grant437!N:N)</f>
        <v>0</v>
      </c>
      <c r="S208" s="26">
        <f>SUM(Table5[[#This Row],[Quality Dollars Received]], Table5[[#This Row],[fund paid in month (cash)]])</f>
        <v>672.32</v>
      </c>
      <c r="T208">
        <f>COUNTIFS(Visits!H:H, "&lt;&gt;", Visits!A:A, Table5[[#This Row],[license_no]])</f>
        <v>0</v>
      </c>
      <c r="U208">
        <f>COUNTIFS(Visits!I:I, "&lt;&gt;", Visits!A:A, Table5[[#This Row],[license_no]])</f>
        <v>0</v>
      </c>
      <c r="V208">
        <f>COUNTIFS(Visits!J:J, "&lt;&gt;", Visits!A:A, Table5[[#This Row],[license_no]])</f>
        <v>0</v>
      </c>
      <c r="W208">
        <f>SUM(Table5[[#This Row],[Total Visits - In Person]:[Total Visits - Virtual]])</f>
        <v>0</v>
      </c>
    </row>
    <row r="209" spans="1:23" x14ac:dyDescent="0.3">
      <c r="A209" s="10">
        <v>45292</v>
      </c>
      <c r="B209">
        <v>900117</v>
      </c>
      <c r="C209" t="s">
        <v>548</v>
      </c>
      <c r="D209" t="s">
        <v>14</v>
      </c>
      <c r="E209" t="s">
        <v>15</v>
      </c>
      <c r="F209" t="s">
        <v>549</v>
      </c>
      <c r="G209" t="s">
        <v>136</v>
      </c>
      <c r="H209" t="s">
        <v>137</v>
      </c>
      <c r="I209" t="s">
        <v>19</v>
      </c>
      <c r="J209" s="1">
        <v>82480.34</v>
      </c>
      <c r="K209" s="1">
        <v>87787.62</v>
      </c>
      <c r="L209">
        <v>9</v>
      </c>
      <c r="M209">
        <v>24</v>
      </c>
      <c r="N209">
        <v>38</v>
      </c>
      <c r="O209">
        <v>33</v>
      </c>
      <c r="P209">
        <v>101</v>
      </c>
      <c r="Q209">
        <f>SUMIFS(Snapshot2!H:H, Snapshot2!A:A, Table5[[#This Row],[Date]], Snapshot2!B:B, Table5[[#This Row],[license_no]])</f>
        <v>3</v>
      </c>
      <c r="R209" s="26">
        <f>SUMIF(Grant437!I:I, Table5[[#This Row],[license_no]], Grant437!N:N)</f>
        <v>0</v>
      </c>
      <c r="S209" s="26">
        <f>SUM(Table5[[#This Row],[Quality Dollars Received]], Table5[[#This Row],[fund paid in month (cash)]])</f>
        <v>87787.62</v>
      </c>
      <c r="T209">
        <f>COUNTIFS(Visits!H:H, "&lt;&gt;", Visits!A:A, Table5[[#This Row],[license_no]])</f>
        <v>0</v>
      </c>
      <c r="U209">
        <f>COUNTIFS(Visits!I:I, "&lt;&gt;", Visits!A:A, Table5[[#This Row],[license_no]])</f>
        <v>0</v>
      </c>
      <c r="V209">
        <f>COUNTIFS(Visits!J:J, "&lt;&gt;", Visits!A:A, Table5[[#This Row],[license_no]])</f>
        <v>0</v>
      </c>
      <c r="W209">
        <f>SUM(Table5[[#This Row],[Total Visits - In Person]:[Total Visits - Virtual]])</f>
        <v>0</v>
      </c>
    </row>
    <row r="210" spans="1:23" x14ac:dyDescent="0.3">
      <c r="A210" s="10">
        <v>45292</v>
      </c>
      <c r="B210">
        <v>900852</v>
      </c>
      <c r="C210" t="s">
        <v>550</v>
      </c>
      <c r="D210" t="s">
        <v>14</v>
      </c>
      <c r="E210" t="s">
        <v>27</v>
      </c>
      <c r="F210" t="s">
        <v>551</v>
      </c>
      <c r="G210" t="s">
        <v>201</v>
      </c>
      <c r="H210" t="s">
        <v>552</v>
      </c>
      <c r="I210" t="s">
        <v>19</v>
      </c>
      <c r="J210" s="1">
        <v>30264.48</v>
      </c>
      <c r="K210" s="1">
        <v>32163.72</v>
      </c>
      <c r="L210">
        <v>6</v>
      </c>
      <c r="M210">
        <v>16</v>
      </c>
      <c r="N210">
        <v>11</v>
      </c>
      <c r="O210">
        <v>14</v>
      </c>
      <c r="P210">
        <v>45</v>
      </c>
      <c r="Q210">
        <f>SUMIFS(Snapshot2!H:H, Snapshot2!A:A, Table5[[#This Row],[Date]], Snapshot2!B:B, Table5[[#This Row],[license_no]])</f>
        <v>6</v>
      </c>
      <c r="R210" s="26">
        <f>SUMIF(Grant437!I:I, Table5[[#This Row],[license_no]], Grant437!N:N)</f>
        <v>0</v>
      </c>
      <c r="S210" s="26">
        <f>SUM(Table5[[#This Row],[Quality Dollars Received]], Table5[[#This Row],[fund paid in month (cash)]])</f>
        <v>32163.72</v>
      </c>
      <c r="T210">
        <f>COUNTIFS(Visits!H:H, "&lt;&gt;", Visits!A:A, Table5[[#This Row],[license_no]])</f>
        <v>0</v>
      </c>
      <c r="U210">
        <f>COUNTIFS(Visits!I:I, "&lt;&gt;", Visits!A:A, Table5[[#This Row],[license_no]])</f>
        <v>0</v>
      </c>
      <c r="V210">
        <f>COUNTIFS(Visits!J:J, "&lt;&gt;", Visits!A:A, Table5[[#This Row],[license_no]])</f>
        <v>1</v>
      </c>
      <c r="W210">
        <f>SUM(Table5[[#This Row],[Total Visits - In Person]:[Total Visits - Virtual]])</f>
        <v>1</v>
      </c>
    </row>
    <row r="211" spans="1:23" x14ac:dyDescent="0.3">
      <c r="A211" s="10">
        <v>45292</v>
      </c>
      <c r="B211">
        <v>903112</v>
      </c>
      <c r="C211" t="s">
        <v>553</v>
      </c>
      <c r="D211" t="s">
        <v>188</v>
      </c>
      <c r="E211" t="s">
        <v>27</v>
      </c>
      <c r="F211" t="s">
        <v>554</v>
      </c>
      <c r="G211" t="s">
        <v>17</v>
      </c>
      <c r="H211" t="s">
        <v>96</v>
      </c>
      <c r="I211" t="s">
        <v>19</v>
      </c>
      <c r="J211" s="1">
        <v>1910.08</v>
      </c>
      <c r="K211" s="1">
        <v>2477.1799999999998</v>
      </c>
      <c r="N211">
        <v>1</v>
      </c>
      <c r="O211">
        <v>2</v>
      </c>
      <c r="P211">
        <v>3</v>
      </c>
      <c r="Q211">
        <f>SUMIFS(Snapshot2!H:H, Snapshot2!A:A, Table5[[#This Row],[Date]], Snapshot2!B:B, Table5[[#This Row],[license_no]])</f>
        <v>0</v>
      </c>
      <c r="R211" s="26">
        <f>SUMIF(Grant437!I:I, Table5[[#This Row],[license_no]], Grant437!N:N)</f>
        <v>0</v>
      </c>
      <c r="S211" s="26">
        <f>SUM(Table5[[#This Row],[Quality Dollars Received]], Table5[[#This Row],[fund paid in month (cash)]])</f>
        <v>2477.1799999999998</v>
      </c>
      <c r="T211">
        <f>COUNTIFS(Visits!H:H, "&lt;&gt;", Visits!A:A, Table5[[#This Row],[license_no]])</f>
        <v>0</v>
      </c>
      <c r="U211">
        <f>COUNTIFS(Visits!I:I, "&lt;&gt;", Visits!A:A, Table5[[#This Row],[license_no]])</f>
        <v>1</v>
      </c>
      <c r="V211">
        <f>COUNTIFS(Visits!J:J, "&lt;&gt;", Visits!A:A, Table5[[#This Row],[license_no]])</f>
        <v>0</v>
      </c>
      <c r="W211">
        <f>SUM(Table5[[#This Row],[Total Visits - In Person]:[Total Visits - Virtual]])</f>
        <v>1</v>
      </c>
    </row>
    <row r="212" spans="1:23" x14ac:dyDescent="0.3">
      <c r="A212" s="10">
        <v>45292</v>
      </c>
      <c r="B212">
        <v>903850</v>
      </c>
      <c r="C212" t="s">
        <v>555</v>
      </c>
      <c r="D212" t="s">
        <v>14</v>
      </c>
      <c r="E212" t="s">
        <v>27</v>
      </c>
      <c r="F212" t="s">
        <v>556</v>
      </c>
      <c r="G212" t="s">
        <v>101</v>
      </c>
      <c r="H212" t="s">
        <v>557</v>
      </c>
      <c r="I212" t="s">
        <v>19</v>
      </c>
      <c r="J212" s="1">
        <v>33909.01</v>
      </c>
      <c r="K212" s="1">
        <v>43068.32</v>
      </c>
      <c r="L212">
        <v>3</v>
      </c>
      <c r="M212">
        <v>6</v>
      </c>
      <c r="N212">
        <v>17</v>
      </c>
      <c r="O212">
        <v>22</v>
      </c>
      <c r="P212">
        <v>47</v>
      </c>
      <c r="Q212">
        <f>SUMIFS(Snapshot2!H:H, Snapshot2!A:A, Table5[[#This Row],[Date]], Snapshot2!B:B, Table5[[#This Row],[license_no]])</f>
        <v>0</v>
      </c>
      <c r="R212" s="26">
        <f>SUMIF(Grant437!I:I, Table5[[#This Row],[license_no]], Grant437!N:N)</f>
        <v>0</v>
      </c>
      <c r="S212" s="26">
        <f>SUM(Table5[[#This Row],[Quality Dollars Received]], Table5[[#This Row],[fund paid in month (cash)]])</f>
        <v>43068.32</v>
      </c>
      <c r="T212">
        <f>COUNTIFS(Visits!H:H, "&lt;&gt;", Visits!A:A, Table5[[#This Row],[license_no]])</f>
        <v>0</v>
      </c>
      <c r="U212">
        <f>COUNTIFS(Visits!I:I, "&lt;&gt;", Visits!A:A, Table5[[#This Row],[license_no]])</f>
        <v>0</v>
      </c>
      <c r="V212">
        <f>COUNTIFS(Visits!J:J, "&lt;&gt;", Visits!A:A, Table5[[#This Row],[license_no]])</f>
        <v>0</v>
      </c>
      <c r="W212">
        <f>SUM(Table5[[#This Row],[Total Visits - In Person]:[Total Visits - Virtual]])</f>
        <v>0</v>
      </c>
    </row>
    <row r="213" spans="1:23" x14ac:dyDescent="0.3">
      <c r="A213" s="10">
        <v>45292</v>
      </c>
      <c r="B213">
        <v>903869</v>
      </c>
      <c r="C213" t="s">
        <v>558</v>
      </c>
      <c r="D213" t="s">
        <v>14</v>
      </c>
      <c r="E213" t="s">
        <v>27</v>
      </c>
      <c r="F213" t="s">
        <v>559</v>
      </c>
      <c r="G213" t="s">
        <v>17</v>
      </c>
      <c r="H213" t="s">
        <v>560</v>
      </c>
      <c r="I213" t="s">
        <v>19</v>
      </c>
      <c r="J213" s="1">
        <v>287.04000000000002</v>
      </c>
      <c r="K213" s="1">
        <v>374.4</v>
      </c>
      <c r="N213">
        <v>2</v>
      </c>
      <c r="P213">
        <v>2</v>
      </c>
      <c r="Q213">
        <f>SUMIFS(Snapshot2!H:H, Snapshot2!A:A, Table5[[#This Row],[Date]], Snapshot2!B:B, Table5[[#This Row],[license_no]])</f>
        <v>0</v>
      </c>
      <c r="R213" s="26">
        <f>SUMIF(Grant437!I:I, Table5[[#This Row],[license_no]], Grant437!N:N)</f>
        <v>0</v>
      </c>
      <c r="S213" s="26">
        <f>SUM(Table5[[#This Row],[Quality Dollars Received]], Table5[[#This Row],[fund paid in month (cash)]])</f>
        <v>374.4</v>
      </c>
      <c r="T213">
        <f>COUNTIFS(Visits!H:H, "&lt;&gt;", Visits!A:A, Table5[[#This Row],[license_no]])</f>
        <v>0</v>
      </c>
      <c r="U213">
        <f>COUNTIFS(Visits!I:I, "&lt;&gt;", Visits!A:A, Table5[[#This Row],[license_no]])</f>
        <v>0</v>
      </c>
      <c r="V213">
        <f>COUNTIFS(Visits!J:J, "&lt;&gt;", Visits!A:A, Table5[[#This Row],[license_no]])</f>
        <v>1</v>
      </c>
      <c r="W213">
        <f>SUM(Table5[[#This Row],[Total Visits - In Person]:[Total Visits - Virtual]])</f>
        <v>1</v>
      </c>
    </row>
    <row r="214" spans="1:23" x14ac:dyDescent="0.3">
      <c r="A214" s="10">
        <v>45292</v>
      </c>
      <c r="B214">
        <v>907650</v>
      </c>
      <c r="C214" t="s">
        <v>561</v>
      </c>
      <c r="D214" t="s">
        <v>14</v>
      </c>
      <c r="E214" t="s">
        <v>51</v>
      </c>
      <c r="F214" t="s">
        <v>562</v>
      </c>
      <c r="G214" t="s">
        <v>101</v>
      </c>
      <c r="H214" t="s">
        <v>281</v>
      </c>
      <c r="I214" t="s">
        <v>19</v>
      </c>
      <c r="J214" s="1">
        <v>6575.88</v>
      </c>
      <c r="K214" s="1">
        <v>9354.99</v>
      </c>
      <c r="M214">
        <v>4</v>
      </c>
      <c r="N214">
        <v>2</v>
      </c>
      <c r="O214">
        <v>3</v>
      </c>
      <c r="P214">
        <v>9</v>
      </c>
      <c r="Q214">
        <f>SUMIFS(Snapshot2!H:H, Snapshot2!A:A, Table5[[#This Row],[Date]], Snapshot2!B:B, Table5[[#This Row],[license_no]])</f>
        <v>0</v>
      </c>
      <c r="R214" s="26">
        <f>SUMIF(Grant437!I:I, Table5[[#This Row],[license_no]], Grant437!N:N)</f>
        <v>0</v>
      </c>
      <c r="S214" s="26">
        <f>SUM(Table5[[#This Row],[Quality Dollars Received]], Table5[[#This Row],[fund paid in month (cash)]])</f>
        <v>9354.99</v>
      </c>
      <c r="T214">
        <f>COUNTIFS(Visits!H:H, "&lt;&gt;", Visits!A:A, Table5[[#This Row],[license_no]])</f>
        <v>0</v>
      </c>
      <c r="U214">
        <f>COUNTIFS(Visits!I:I, "&lt;&gt;", Visits!A:A, Table5[[#This Row],[license_no]])</f>
        <v>1</v>
      </c>
      <c r="V214">
        <f>COUNTIFS(Visits!J:J, "&lt;&gt;", Visits!A:A, Table5[[#This Row],[license_no]])</f>
        <v>0</v>
      </c>
      <c r="W214">
        <f>SUM(Table5[[#This Row],[Total Visits - In Person]:[Total Visits - Virtual]])</f>
        <v>1</v>
      </c>
    </row>
    <row r="215" spans="1:23" x14ac:dyDescent="0.3">
      <c r="A215" s="10">
        <v>45292</v>
      </c>
      <c r="B215">
        <v>908748</v>
      </c>
      <c r="C215" t="s">
        <v>563</v>
      </c>
      <c r="D215" t="s">
        <v>14</v>
      </c>
      <c r="E215" t="s">
        <v>15</v>
      </c>
      <c r="F215" t="s">
        <v>564</v>
      </c>
      <c r="G215" t="s">
        <v>136</v>
      </c>
      <c r="H215" t="s">
        <v>198</v>
      </c>
      <c r="I215" t="s">
        <v>19</v>
      </c>
      <c r="J215" s="1">
        <v>24744.16</v>
      </c>
      <c r="K215" s="1">
        <v>32424.7</v>
      </c>
      <c r="M215">
        <v>12</v>
      </c>
      <c r="N215">
        <v>27</v>
      </c>
      <c r="O215">
        <v>8</v>
      </c>
      <c r="P215">
        <v>46</v>
      </c>
      <c r="Q215">
        <f>SUMIFS(Snapshot2!H:H, Snapshot2!A:A, Table5[[#This Row],[Date]], Snapshot2!B:B, Table5[[#This Row],[license_no]])</f>
        <v>0</v>
      </c>
      <c r="R215" s="26">
        <f>SUMIF(Grant437!I:I, Table5[[#This Row],[license_no]], Grant437!N:N)</f>
        <v>0</v>
      </c>
      <c r="S215" s="26">
        <f>SUM(Table5[[#This Row],[Quality Dollars Received]], Table5[[#This Row],[fund paid in month (cash)]])</f>
        <v>32424.7</v>
      </c>
      <c r="T215">
        <f>COUNTIFS(Visits!H:H, "&lt;&gt;", Visits!A:A, Table5[[#This Row],[license_no]])</f>
        <v>0</v>
      </c>
      <c r="U215">
        <f>COUNTIFS(Visits!I:I, "&lt;&gt;", Visits!A:A, Table5[[#This Row],[license_no]])</f>
        <v>0</v>
      </c>
      <c r="V215">
        <f>COUNTIFS(Visits!J:J, "&lt;&gt;", Visits!A:A, Table5[[#This Row],[license_no]])</f>
        <v>0</v>
      </c>
      <c r="W215">
        <f>SUM(Table5[[#This Row],[Total Visits - In Person]:[Total Visits - Virtual]])</f>
        <v>0</v>
      </c>
    </row>
    <row r="216" spans="1:23" x14ac:dyDescent="0.3">
      <c r="A216" s="10">
        <v>45292</v>
      </c>
      <c r="B216">
        <v>909339</v>
      </c>
      <c r="C216" t="s">
        <v>565</v>
      </c>
      <c r="D216" t="s">
        <v>14</v>
      </c>
      <c r="E216" t="s">
        <v>27</v>
      </c>
      <c r="F216" t="s">
        <v>566</v>
      </c>
      <c r="G216" t="s">
        <v>17</v>
      </c>
      <c r="H216" t="s">
        <v>256</v>
      </c>
      <c r="I216" t="s">
        <v>19</v>
      </c>
      <c r="J216" s="1">
        <v>7089.35</v>
      </c>
      <c r="K216" s="1">
        <v>9658.6299999999992</v>
      </c>
      <c r="N216">
        <v>5</v>
      </c>
      <c r="O216">
        <v>14</v>
      </c>
      <c r="P216">
        <v>19</v>
      </c>
      <c r="Q216">
        <f>SUMIFS(Snapshot2!H:H, Snapshot2!A:A, Table5[[#This Row],[Date]], Snapshot2!B:B, Table5[[#This Row],[license_no]])</f>
        <v>0</v>
      </c>
      <c r="R216" s="26">
        <f>SUMIF(Grant437!I:I, Table5[[#This Row],[license_no]], Grant437!N:N)</f>
        <v>0</v>
      </c>
      <c r="S216" s="26">
        <f>SUM(Table5[[#This Row],[Quality Dollars Received]], Table5[[#This Row],[fund paid in month (cash)]])</f>
        <v>9658.6299999999992</v>
      </c>
      <c r="T216">
        <f>COUNTIFS(Visits!H:H, "&lt;&gt;", Visits!A:A, Table5[[#This Row],[license_no]])</f>
        <v>0</v>
      </c>
      <c r="U216">
        <f>COUNTIFS(Visits!I:I, "&lt;&gt;", Visits!A:A, Table5[[#This Row],[license_no]])</f>
        <v>0</v>
      </c>
      <c r="V216">
        <f>COUNTIFS(Visits!J:J, "&lt;&gt;", Visits!A:A, Table5[[#This Row],[license_no]])</f>
        <v>0</v>
      </c>
      <c r="W216">
        <f>SUM(Table5[[#This Row],[Total Visits - In Person]:[Total Visits - Virtual]])</f>
        <v>0</v>
      </c>
    </row>
    <row r="217" spans="1:23" x14ac:dyDescent="0.3">
      <c r="A217" s="10">
        <v>45292</v>
      </c>
      <c r="B217">
        <v>910618</v>
      </c>
      <c r="C217" t="s">
        <v>567</v>
      </c>
      <c r="D217" t="s">
        <v>14</v>
      </c>
      <c r="E217" t="s">
        <v>27</v>
      </c>
      <c r="F217" t="s">
        <v>568</v>
      </c>
      <c r="G217" t="s">
        <v>17</v>
      </c>
      <c r="H217" t="s">
        <v>274</v>
      </c>
      <c r="I217" t="s">
        <v>19</v>
      </c>
      <c r="J217" s="1">
        <v>1480.4</v>
      </c>
      <c r="K217" s="1">
        <v>2318.87</v>
      </c>
      <c r="M217">
        <v>1</v>
      </c>
      <c r="N217">
        <v>2</v>
      </c>
      <c r="P217">
        <v>3</v>
      </c>
      <c r="Q217">
        <f>SUMIFS(Snapshot2!H:H, Snapshot2!A:A, Table5[[#This Row],[Date]], Snapshot2!B:B, Table5[[#This Row],[license_no]])</f>
        <v>0</v>
      </c>
      <c r="R217" s="26">
        <f>SUMIF(Grant437!I:I, Table5[[#This Row],[license_no]], Grant437!N:N)</f>
        <v>0</v>
      </c>
      <c r="S217" s="26">
        <f>SUM(Table5[[#This Row],[Quality Dollars Received]], Table5[[#This Row],[fund paid in month (cash)]])</f>
        <v>2318.87</v>
      </c>
      <c r="T217">
        <f>COUNTIFS(Visits!H:H, "&lt;&gt;", Visits!A:A, Table5[[#This Row],[license_no]])</f>
        <v>0</v>
      </c>
      <c r="U217">
        <f>COUNTIFS(Visits!I:I, "&lt;&gt;", Visits!A:A, Table5[[#This Row],[license_no]])</f>
        <v>0</v>
      </c>
      <c r="V217">
        <f>COUNTIFS(Visits!J:J, "&lt;&gt;", Visits!A:A, Table5[[#This Row],[license_no]])</f>
        <v>0</v>
      </c>
      <c r="W217">
        <f>SUM(Table5[[#This Row],[Total Visits - In Person]:[Total Visits - Virtual]])</f>
        <v>0</v>
      </c>
    </row>
    <row r="218" spans="1:23" x14ac:dyDescent="0.3">
      <c r="A218" s="10">
        <v>45292</v>
      </c>
      <c r="B218">
        <v>914428</v>
      </c>
      <c r="C218" t="s">
        <v>569</v>
      </c>
      <c r="D218" t="s">
        <v>106</v>
      </c>
      <c r="E218" t="s">
        <v>27</v>
      </c>
      <c r="F218" t="s">
        <v>570</v>
      </c>
      <c r="G218" t="s">
        <v>140</v>
      </c>
      <c r="H218" t="s">
        <v>141</v>
      </c>
      <c r="I218" t="s">
        <v>19</v>
      </c>
      <c r="J218" s="1">
        <v>3007.03</v>
      </c>
      <c r="K218" s="1">
        <v>3945.69</v>
      </c>
      <c r="L218">
        <v>2</v>
      </c>
      <c r="N218">
        <v>3</v>
      </c>
      <c r="O218">
        <v>1</v>
      </c>
      <c r="P218">
        <v>6</v>
      </c>
      <c r="Q218">
        <f>SUMIFS(Snapshot2!H:H, Snapshot2!A:A, Table5[[#This Row],[Date]], Snapshot2!B:B, Table5[[#This Row],[license_no]])</f>
        <v>0</v>
      </c>
      <c r="R218" s="26">
        <f>SUMIF(Grant437!I:I, Table5[[#This Row],[license_no]], Grant437!N:N)</f>
        <v>0</v>
      </c>
      <c r="S218" s="26">
        <f>SUM(Table5[[#This Row],[Quality Dollars Received]], Table5[[#This Row],[fund paid in month (cash)]])</f>
        <v>3945.69</v>
      </c>
      <c r="T218">
        <f>COUNTIFS(Visits!H:H, "&lt;&gt;", Visits!A:A, Table5[[#This Row],[license_no]])</f>
        <v>0</v>
      </c>
      <c r="U218">
        <f>COUNTIFS(Visits!I:I, "&lt;&gt;", Visits!A:A, Table5[[#This Row],[license_no]])</f>
        <v>0</v>
      </c>
      <c r="V218">
        <f>COUNTIFS(Visits!J:J, "&lt;&gt;", Visits!A:A, Table5[[#This Row],[license_no]])</f>
        <v>0</v>
      </c>
      <c r="W218">
        <f>SUM(Table5[[#This Row],[Total Visits - In Person]:[Total Visits - Virtual]])</f>
        <v>0</v>
      </c>
    </row>
    <row r="219" spans="1:23" x14ac:dyDescent="0.3">
      <c r="A219" s="10">
        <v>45292</v>
      </c>
      <c r="B219">
        <v>914908</v>
      </c>
      <c r="C219" t="s">
        <v>571</v>
      </c>
      <c r="D219" t="s">
        <v>14</v>
      </c>
      <c r="E219" t="s">
        <v>15</v>
      </c>
      <c r="F219" t="s">
        <v>572</v>
      </c>
      <c r="G219" t="s">
        <v>74</v>
      </c>
      <c r="H219" t="s">
        <v>573</v>
      </c>
      <c r="I219" t="s">
        <v>49</v>
      </c>
      <c r="J219" s="1">
        <v>388.5</v>
      </c>
      <c r="K219" s="1">
        <v>890.97</v>
      </c>
      <c r="M219">
        <v>1</v>
      </c>
      <c r="P219">
        <v>1</v>
      </c>
      <c r="Q219">
        <f>SUMIFS(Snapshot2!H:H, Snapshot2!A:A, Table5[[#This Row],[Date]], Snapshot2!B:B, Table5[[#This Row],[license_no]])</f>
        <v>0</v>
      </c>
      <c r="R219" s="26">
        <f>SUMIF(Grant437!I:I, Table5[[#This Row],[license_no]], Grant437!N:N)</f>
        <v>0</v>
      </c>
      <c r="S219" s="26">
        <f>SUM(Table5[[#This Row],[Quality Dollars Received]], Table5[[#This Row],[fund paid in month (cash)]])</f>
        <v>890.97</v>
      </c>
      <c r="T219">
        <f>COUNTIFS(Visits!H:H, "&lt;&gt;", Visits!A:A, Table5[[#This Row],[license_no]])</f>
        <v>0</v>
      </c>
      <c r="U219">
        <f>COUNTIFS(Visits!I:I, "&lt;&gt;", Visits!A:A, Table5[[#This Row],[license_no]])</f>
        <v>0</v>
      </c>
      <c r="V219">
        <f>COUNTIFS(Visits!J:J, "&lt;&gt;", Visits!A:A, Table5[[#This Row],[license_no]])</f>
        <v>0</v>
      </c>
      <c r="W219">
        <f>SUM(Table5[[#This Row],[Total Visits - In Person]:[Total Visits - Virtual]])</f>
        <v>0</v>
      </c>
    </row>
    <row r="220" spans="1:23" x14ac:dyDescent="0.3">
      <c r="A220" s="10">
        <v>45292</v>
      </c>
      <c r="B220">
        <v>927466</v>
      </c>
      <c r="C220" t="s">
        <v>574</v>
      </c>
      <c r="D220" t="s">
        <v>14</v>
      </c>
      <c r="E220" t="s">
        <v>27</v>
      </c>
      <c r="F220" t="s">
        <v>575</v>
      </c>
      <c r="G220" t="s">
        <v>110</v>
      </c>
      <c r="H220" t="s">
        <v>111</v>
      </c>
      <c r="I220" t="s">
        <v>19</v>
      </c>
      <c r="J220" s="1">
        <v>25678.2</v>
      </c>
      <c r="K220" s="1">
        <v>36046.629999999997</v>
      </c>
      <c r="L220">
        <v>7</v>
      </c>
      <c r="M220">
        <v>9</v>
      </c>
      <c r="N220">
        <v>12</v>
      </c>
      <c r="O220">
        <v>15</v>
      </c>
      <c r="P220">
        <v>42</v>
      </c>
      <c r="Q220">
        <f>SUMIFS(Snapshot2!H:H, Snapshot2!A:A, Table5[[#This Row],[Date]], Snapshot2!B:B, Table5[[#This Row],[license_no]])</f>
        <v>0</v>
      </c>
      <c r="R220" s="26">
        <f>SUMIF(Grant437!I:I, Table5[[#This Row],[license_no]], Grant437!N:N)</f>
        <v>0</v>
      </c>
      <c r="S220" s="26">
        <f>SUM(Table5[[#This Row],[Quality Dollars Received]], Table5[[#This Row],[fund paid in month (cash)]])</f>
        <v>36046.629999999997</v>
      </c>
      <c r="T220">
        <f>COUNTIFS(Visits!H:H, "&lt;&gt;", Visits!A:A, Table5[[#This Row],[license_no]])</f>
        <v>0</v>
      </c>
      <c r="U220">
        <f>COUNTIFS(Visits!I:I, "&lt;&gt;", Visits!A:A, Table5[[#This Row],[license_no]])</f>
        <v>0</v>
      </c>
      <c r="V220">
        <f>COUNTIFS(Visits!J:J, "&lt;&gt;", Visits!A:A, Table5[[#This Row],[license_no]])</f>
        <v>1</v>
      </c>
      <c r="W220">
        <f>SUM(Table5[[#This Row],[Total Visits - In Person]:[Total Visits - Virtual]])</f>
        <v>1</v>
      </c>
    </row>
    <row r="221" spans="1:23" x14ac:dyDescent="0.3">
      <c r="A221" s="10">
        <v>45292</v>
      </c>
      <c r="B221">
        <v>964326</v>
      </c>
      <c r="C221" t="s">
        <v>576</v>
      </c>
      <c r="D221" t="s">
        <v>14</v>
      </c>
      <c r="E221" t="s">
        <v>27</v>
      </c>
      <c r="F221" t="s">
        <v>577</v>
      </c>
      <c r="G221" t="s">
        <v>29</v>
      </c>
      <c r="H221" t="s">
        <v>226</v>
      </c>
      <c r="I221" t="s">
        <v>19</v>
      </c>
      <c r="J221" s="1">
        <v>15921.51</v>
      </c>
      <c r="K221" s="1">
        <v>20839.490000000002</v>
      </c>
      <c r="L221">
        <v>8</v>
      </c>
      <c r="M221">
        <v>8</v>
      </c>
      <c r="N221">
        <v>8</v>
      </c>
      <c r="O221">
        <v>1</v>
      </c>
      <c r="P221">
        <v>24</v>
      </c>
      <c r="Q221">
        <f>SUMIFS(Snapshot2!H:H, Snapshot2!A:A, Table5[[#This Row],[Date]], Snapshot2!B:B, Table5[[#This Row],[license_no]])</f>
        <v>5</v>
      </c>
      <c r="R221" s="26">
        <f>SUMIF(Grant437!I:I, Table5[[#This Row],[license_no]], Grant437!N:N)</f>
        <v>0</v>
      </c>
      <c r="S221" s="26">
        <f>SUM(Table5[[#This Row],[Quality Dollars Received]], Table5[[#This Row],[fund paid in month (cash)]])</f>
        <v>20839.490000000002</v>
      </c>
      <c r="T221">
        <f>COUNTIFS(Visits!H:H, "&lt;&gt;", Visits!A:A, Table5[[#This Row],[license_no]])</f>
        <v>0</v>
      </c>
      <c r="U221">
        <f>COUNTIFS(Visits!I:I, "&lt;&gt;", Visits!A:A, Table5[[#This Row],[license_no]])</f>
        <v>0</v>
      </c>
      <c r="V221">
        <f>COUNTIFS(Visits!J:J, "&lt;&gt;", Visits!A:A, Table5[[#This Row],[license_no]])</f>
        <v>0</v>
      </c>
      <c r="W221">
        <f>SUM(Table5[[#This Row],[Total Visits - In Person]:[Total Visits - Virtual]])</f>
        <v>0</v>
      </c>
    </row>
    <row r="222" spans="1:23" x14ac:dyDescent="0.3">
      <c r="A222" s="10">
        <v>45292</v>
      </c>
      <c r="B222">
        <v>998066</v>
      </c>
      <c r="C222" t="s">
        <v>578</v>
      </c>
      <c r="D222" t="s">
        <v>14</v>
      </c>
      <c r="E222" t="s">
        <v>15</v>
      </c>
      <c r="F222" t="s">
        <v>579</v>
      </c>
      <c r="G222" t="s">
        <v>101</v>
      </c>
      <c r="H222" t="s">
        <v>305</v>
      </c>
      <c r="I222" t="s">
        <v>19</v>
      </c>
      <c r="J222" s="1">
        <v>15910.49</v>
      </c>
      <c r="K222" s="1">
        <v>20799.28</v>
      </c>
      <c r="L222">
        <v>2</v>
      </c>
      <c r="M222">
        <v>7</v>
      </c>
      <c r="N222">
        <v>12</v>
      </c>
      <c r="O222">
        <v>3</v>
      </c>
      <c r="P222">
        <v>24</v>
      </c>
      <c r="Q222">
        <f>SUMIFS(Snapshot2!H:H, Snapshot2!A:A, Table5[[#This Row],[Date]], Snapshot2!B:B, Table5[[#This Row],[license_no]])</f>
        <v>0</v>
      </c>
      <c r="R222" s="26">
        <f>SUMIF(Grant437!I:I, Table5[[#This Row],[license_no]], Grant437!N:N)</f>
        <v>0</v>
      </c>
      <c r="S222" s="26">
        <f>SUM(Table5[[#This Row],[Quality Dollars Received]], Table5[[#This Row],[fund paid in month (cash)]])</f>
        <v>20799.28</v>
      </c>
      <c r="T222">
        <f>COUNTIFS(Visits!H:H, "&lt;&gt;", Visits!A:A, Table5[[#This Row],[license_no]])</f>
        <v>0</v>
      </c>
      <c r="U222">
        <f>COUNTIFS(Visits!I:I, "&lt;&gt;", Visits!A:A, Table5[[#This Row],[license_no]])</f>
        <v>1</v>
      </c>
      <c r="V222">
        <f>COUNTIFS(Visits!J:J, "&lt;&gt;", Visits!A:A, Table5[[#This Row],[license_no]])</f>
        <v>0</v>
      </c>
      <c r="W222">
        <f>SUM(Table5[[#This Row],[Total Visits - In Person]:[Total Visits - Virtual]])</f>
        <v>1</v>
      </c>
    </row>
    <row r="223" spans="1:23" x14ac:dyDescent="0.3">
      <c r="A223" s="10">
        <v>45292</v>
      </c>
      <c r="B223">
        <v>1011906</v>
      </c>
      <c r="C223" t="s">
        <v>580</v>
      </c>
      <c r="D223" t="s">
        <v>14</v>
      </c>
      <c r="E223" t="s">
        <v>51</v>
      </c>
      <c r="F223" t="s">
        <v>581</v>
      </c>
      <c r="G223" t="s">
        <v>33</v>
      </c>
      <c r="H223" t="s">
        <v>121</v>
      </c>
      <c r="I223" t="s">
        <v>35</v>
      </c>
      <c r="J223" s="1">
        <v>1299.9000000000001</v>
      </c>
      <c r="K223" s="1">
        <v>1682.97</v>
      </c>
      <c r="N223">
        <v>2</v>
      </c>
      <c r="P223">
        <v>2</v>
      </c>
      <c r="Q223">
        <f>SUMIFS(Snapshot2!H:H, Snapshot2!A:A, Table5[[#This Row],[Date]], Snapshot2!B:B, Table5[[#This Row],[license_no]])</f>
        <v>0</v>
      </c>
      <c r="R223" s="26">
        <f>SUMIF(Grant437!I:I, Table5[[#This Row],[license_no]], Grant437!N:N)</f>
        <v>0</v>
      </c>
      <c r="S223" s="26">
        <f>SUM(Table5[[#This Row],[Quality Dollars Received]], Table5[[#This Row],[fund paid in month (cash)]])</f>
        <v>1682.97</v>
      </c>
      <c r="T223">
        <f>COUNTIFS(Visits!H:H, "&lt;&gt;", Visits!A:A, Table5[[#This Row],[license_no]])</f>
        <v>0</v>
      </c>
      <c r="U223">
        <f>COUNTIFS(Visits!I:I, "&lt;&gt;", Visits!A:A, Table5[[#This Row],[license_no]])</f>
        <v>0</v>
      </c>
      <c r="V223">
        <f>COUNTIFS(Visits!J:J, "&lt;&gt;", Visits!A:A, Table5[[#This Row],[license_no]])</f>
        <v>0</v>
      </c>
      <c r="W223">
        <f>SUM(Table5[[#This Row],[Total Visits - In Person]:[Total Visits - Virtual]])</f>
        <v>0</v>
      </c>
    </row>
    <row r="224" spans="1:23" x14ac:dyDescent="0.3">
      <c r="A224" s="10">
        <v>45292</v>
      </c>
      <c r="B224">
        <v>1016447</v>
      </c>
      <c r="C224" t="s">
        <v>582</v>
      </c>
      <c r="D224" t="s">
        <v>14</v>
      </c>
      <c r="E224" t="s">
        <v>15</v>
      </c>
      <c r="F224" t="s">
        <v>583</v>
      </c>
      <c r="G224" t="s">
        <v>70</v>
      </c>
      <c r="H224" t="s">
        <v>130</v>
      </c>
      <c r="I224" t="s">
        <v>19</v>
      </c>
      <c r="J224" s="1">
        <v>37549.78</v>
      </c>
      <c r="K224" s="1">
        <v>51392.15</v>
      </c>
      <c r="L224">
        <v>10</v>
      </c>
      <c r="M224">
        <v>19</v>
      </c>
      <c r="N224">
        <v>18</v>
      </c>
      <c r="P224">
        <v>46</v>
      </c>
      <c r="Q224">
        <f>SUMIFS(Snapshot2!H:H, Snapshot2!A:A, Table5[[#This Row],[Date]], Snapshot2!B:B, Table5[[#This Row],[license_no]])</f>
        <v>3</v>
      </c>
      <c r="R224" s="26">
        <f>SUMIF(Grant437!I:I, Table5[[#This Row],[license_no]], Grant437!N:N)</f>
        <v>0</v>
      </c>
      <c r="S224" s="26">
        <f>SUM(Table5[[#This Row],[Quality Dollars Received]], Table5[[#This Row],[fund paid in month (cash)]])</f>
        <v>51392.15</v>
      </c>
      <c r="T224">
        <f>COUNTIFS(Visits!H:H, "&lt;&gt;", Visits!A:A, Table5[[#This Row],[license_no]])</f>
        <v>0</v>
      </c>
      <c r="U224">
        <f>COUNTIFS(Visits!I:I, "&lt;&gt;", Visits!A:A, Table5[[#This Row],[license_no]])</f>
        <v>0</v>
      </c>
      <c r="V224">
        <f>COUNTIFS(Visits!J:J, "&lt;&gt;", Visits!A:A, Table5[[#This Row],[license_no]])</f>
        <v>0</v>
      </c>
      <c r="W224">
        <f>SUM(Table5[[#This Row],[Total Visits - In Person]:[Total Visits - Virtual]])</f>
        <v>0</v>
      </c>
    </row>
    <row r="225" spans="1:23" x14ac:dyDescent="0.3">
      <c r="A225" s="10">
        <v>45292</v>
      </c>
      <c r="B225">
        <v>1020627</v>
      </c>
      <c r="C225" t="s">
        <v>584</v>
      </c>
      <c r="D225" t="s">
        <v>14</v>
      </c>
      <c r="E225" t="s">
        <v>27</v>
      </c>
      <c r="F225" t="s">
        <v>585</v>
      </c>
      <c r="G225" t="s">
        <v>193</v>
      </c>
      <c r="H225" t="s">
        <v>194</v>
      </c>
      <c r="I225" t="s">
        <v>195</v>
      </c>
      <c r="J225" s="1">
        <v>5029.3999999999996</v>
      </c>
      <c r="K225" s="1">
        <v>5860.76</v>
      </c>
      <c r="M225">
        <v>2</v>
      </c>
      <c r="N225">
        <v>4</v>
      </c>
      <c r="P225">
        <v>6</v>
      </c>
      <c r="Q225">
        <f>SUMIFS(Snapshot2!H:H, Snapshot2!A:A, Table5[[#This Row],[Date]], Snapshot2!B:B, Table5[[#This Row],[license_no]])</f>
        <v>0</v>
      </c>
      <c r="R225" s="26">
        <f>SUMIF(Grant437!I:I, Table5[[#This Row],[license_no]], Grant437!N:N)</f>
        <v>0</v>
      </c>
      <c r="S225" s="26">
        <f>SUM(Table5[[#This Row],[Quality Dollars Received]], Table5[[#This Row],[fund paid in month (cash)]])</f>
        <v>5860.76</v>
      </c>
      <c r="T225">
        <f>COUNTIFS(Visits!H:H, "&lt;&gt;", Visits!A:A, Table5[[#This Row],[license_no]])</f>
        <v>0</v>
      </c>
      <c r="U225">
        <f>COUNTIFS(Visits!I:I, "&lt;&gt;", Visits!A:A, Table5[[#This Row],[license_no]])</f>
        <v>0</v>
      </c>
      <c r="V225">
        <f>COUNTIFS(Visits!J:J, "&lt;&gt;", Visits!A:A, Table5[[#This Row],[license_no]])</f>
        <v>0</v>
      </c>
      <c r="W225">
        <f>SUM(Table5[[#This Row],[Total Visits - In Person]:[Total Visits - Virtual]])</f>
        <v>0</v>
      </c>
    </row>
    <row r="226" spans="1:23" x14ac:dyDescent="0.3">
      <c r="A226" s="10">
        <v>45292</v>
      </c>
      <c r="B226">
        <v>1021688</v>
      </c>
      <c r="C226" t="s">
        <v>586</v>
      </c>
      <c r="D226" t="s">
        <v>14</v>
      </c>
      <c r="E226" t="s">
        <v>15</v>
      </c>
      <c r="F226" t="s">
        <v>587</v>
      </c>
      <c r="G226" t="s">
        <v>29</v>
      </c>
      <c r="H226" t="s">
        <v>30</v>
      </c>
      <c r="I226" t="s">
        <v>19</v>
      </c>
      <c r="J226" s="1">
        <v>4268.4799999999996</v>
      </c>
      <c r="K226" s="1">
        <v>4585.93</v>
      </c>
      <c r="L226">
        <v>2</v>
      </c>
      <c r="M226">
        <v>4</v>
      </c>
      <c r="N226">
        <v>4</v>
      </c>
      <c r="P226">
        <v>8</v>
      </c>
      <c r="Q226">
        <f>SUMIFS(Snapshot2!H:H, Snapshot2!A:A, Table5[[#This Row],[Date]], Snapshot2!B:B, Table5[[#This Row],[license_no]])</f>
        <v>0</v>
      </c>
      <c r="R226" s="26">
        <f>SUMIF(Grant437!I:I, Table5[[#This Row],[license_no]], Grant437!N:N)</f>
        <v>0</v>
      </c>
      <c r="S226" s="26">
        <f>SUM(Table5[[#This Row],[Quality Dollars Received]], Table5[[#This Row],[fund paid in month (cash)]])</f>
        <v>4585.93</v>
      </c>
      <c r="T226">
        <f>COUNTIFS(Visits!H:H, "&lt;&gt;", Visits!A:A, Table5[[#This Row],[license_no]])</f>
        <v>1</v>
      </c>
      <c r="U226">
        <f>COUNTIFS(Visits!I:I, "&lt;&gt;", Visits!A:A, Table5[[#This Row],[license_no]])</f>
        <v>0</v>
      </c>
      <c r="V226">
        <f>COUNTIFS(Visits!J:J, "&lt;&gt;", Visits!A:A, Table5[[#This Row],[license_no]])</f>
        <v>0</v>
      </c>
      <c r="W226">
        <f>SUM(Table5[[#This Row],[Total Visits - In Person]:[Total Visits - Virtual]])</f>
        <v>1</v>
      </c>
    </row>
    <row r="227" spans="1:23" x14ac:dyDescent="0.3">
      <c r="A227" s="10">
        <v>45292</v>
      </c>
      <c r="B227">
        <v>1021787</v>
      </c>
      <c r="C227" t="s">
        <v>588</v>
      </c>
      <c r="D227" t="s">
        <v>14</v>
      </c>
      <c r="E227" t="s">
        <v>15</v>
      </c>
      <c r="F227" t="s">
        <v>589</v>
      </c>
      <c r="G227" t="s">
        <v>17</v>
      </c>
      <c r="H227" t="s">
        <v>329</v>
      </c>
      <c r="I227" t="s">
        <v>19</v>
      </c>
      <c r="J227" s="1">
        <v>16300.29</v>
      </c>
      <c r="K227" s="1">
        <v>21194.58</v>
      </c>
      <c r="L227">
        <v>2</v>
      </c>
      <c r="M227">
        <v>5</v>
      </c>
      <c r="N227">
        <v>10</v>
      </c>
      <c r="O227">
        <v>9</v>
      </c>
      <c r="P227">
        <v>25</v>
      </c>
      <c r="Q227">
        <f>SUMIFS(Snapshot2!H:H, Snapshot2!A:A, Table5[[#This Row],[Date]], Snapshot2!B:B, Table5[[#This Row],[license_no]])</f>
        <v>0</v>
      </c>
      <c r="R227" s="26">
        <f>SUMIF(Grant437!I:I, Table5[[#This Row],[license_no]], Grant437!N:N)</f>
        <v>0</v>
      </c>
      <c r="S227" s="26">
        <f>SUM(Table5[[#This Row],[Quality Dollars Received]], Table5[[#This Row],[fund paid in month (cash)]])</f>
        <v>21194.58</v>
      </c>
      <c r="T227">
        <f>COUNTIFS(Visits!H:H, "&lt;&gt;", Visits!A:A, Table5[[#This Row],[license_no]])</f>
        <v>0</v>
      </c>
      <c r="U227">
        <f>COUNTIFS(Visits!I:I, "&lt;&gt;", Visits!A:A, Table5[[#This Row],[license_no]])</f>
        <v>0</v>
      </c>
      <c r="V227">
        <f>COUNTIFS(Visits!J:J, "&lt;&gt;", Visits!A:A, Table5[[#This Row],[license_no]])</f>
        <v>0</v>
      </c>
      <c r="W227">
        <f>SUM(Table5[[#This Row],[Total Visits - In Person]:[Total Visits - Virtual]])</f>
        <v>0</v>
      </c>
    </row>
    <row r="228" spans="1:23" x14ac:dyDescent="0.3">
      <c r="A228" s="10">
        <v>45292</v>
      </c>
      <c r="B228">
        <v>1025506</v>
      </c>
      <c r="C228" t="s">
        <v>590</v>
      </c>
      <c r="D228" t="s">
        <v>14</v>
      </c>
      <c r="E228" t="s">
        <v>27</v>
      </c>
      <c r="F228" t="s">
        <v>591</v>
      </c>
      <c r="G228" t="s">
        <v>17</v>
      </c>
      <c r="H228" t="s">
        <v>560</v>
      </c>
      <c r="I228" t="s">
        <v>19</v>
      </c>
      <c r="J228" s="1">
        <v>329.59</v>
      </c>
      <c r="K228" s="1">
        <v>429.9</v>
      </c>
      <c r="O228">
        <v>1</v>
      </c>
      <c r="P228">
        <v>1</v>
      </c>
      <c r="Q228">
        <f>SUMIFS(Snapshot2!H:H, Snapshot2!A:A, Table5[[#This Row],[Date]], Snapshot2!B:B, Table5[[#This Row],[license_no]])</f>
        <v>0</v>
      </c>
      <c r="R228" s="26">
        <f>SUMIF(Grant437!I:I, Table5[[#This Row],[license_no]], Grant437!N:N)</f>
        <v>0</v>
      </c>
      <c r="S228" s="26">
        <f>SUM(Table5[[#This Row],[Quality Dollars Received]], Table5[[#This Row],[fund paid in month (cash)]])</f>
        <v>429.9</v>
      </c>
      <c r="T228">
        <f>COUNTIFS(Visits!H:H, "&lt;&gt;", Visits!A:A, Table5[[#This Row],[license_no]])</f>
        <v>0</v>
      </c>
      <c r="U228">
        <f>COUNTIFS(Visits!I:I, "&lt;&gt;", Visits!A:A, Table5[[#This Row],[license_no]])</f>
        <v>0</v>
      </c>
      <c r="V228">
        <f>COUNTIFS(Visits!J:J, "&lt;&gt;", Visits!A:A, Table5[[#This Row],[license_no]])</f>
        <v>0</v>
      </c>
      <c r="W228">
        <f>SUM(Table5[[#This Row],[Total Visits - In Person]:[Total Visits - Virtual]])</f>
        <v>0</v>
      </c>
    </row>
    <row r="229" spans="1:23" x14ac:dyDescent="0.3">
      <c r="A229" s="10">
        <v>45292</v>
      </c>
      <c r="B229">
        <v>1026947</v>
      </c>
      <c r="C229" t="s">
        <v>592</v>
      </c>
      <c r="D229" t="s">
        <v>14</v>
      </c>
      <c r="E229" t="s">
        <v>51</v>
      </c>
      <c r="F229" t="s">
        <v>593</v>
      </c>
      <c r="G229" t="s">
        <v>17</v>
      </c>
      <c r="H229" t="s">
        <v>594</v>
      </c>
      <c r="I229" t="s">
        <v>19</v>
      </c>
      <c r="J229" s="1">
        <v>16573.21</v>
      </c>
      <c r="K229" s="1">
        <v>21791.63</v>
      </c>
      <c r="L229">
        <v>6</v>
      </c>
      <c r="M229">
        <v>8</v>
      </c>
      <c r="N229">
        <v>11</v>
      </c>
      <c r="O229">
        <v>7</v>
      </c>
      <c r="P229">
        <v>29</v>
      </c>
      <c r="Q229">
        <f>SUMIFS(Snapshot2!H:H, Snapshot2!A:A, Table5[[#This Row],[Date]], Snapshot2!B:B, Table5[[#This Row],[license_no]])</f>
        <v>0</v>
      </c>
      <c r="R229" s="26">
        <f>SUMIF(Grant437!I:I, Table5[[#This Row],[license_no]], Grant437!N:N)</f>
        <v>0</v>
      </c>
      <c r="S229" s="26">
        <f>SUM(Table5[[#This Row],[Quality Dollars Received]], Table5[[#This Row],[fund paid in month (cash)]])</f>
        <v>21791.63</v>
      </c>
      <c r="T229">
        <f>COUNTIFS(Visits!H:H, "&lt;&gt;", Visits!A:A, Table5[[#This Row],[license_no]])</f>
        <v>0</v>
      </c>
      <c r="U229">
        <f>COUNTIFS(Visits!I:I, "&lt;&gt;", Visits!A:A, Table5[[#This Row],[license_no]])</f>
        <v>0</v>
      </c>
      <c r="V229">
        <f>COUNTIFS(Visits!J:J, "&lt;&gt;", Visits!A:A, Table5[[#This Row],[license_no]])</f>
        <v>0</v>
      </c>
      <c r="W229">
        <f>SUM(Table5[[#This Row],[Total Visits - In Person]:[Total Visits - Virtual]])</f>
        <v>0</v>
      </c>
    </row>
    <row r="230" spans="1:23" x14ac:dyDescent="0.3">
      <c r="A230" s="10">
        <v>45292</v>
      </c>
      <c r="B230">
        <v>1037386</v>
      </c>
      <c r="C230" t="s">
        <v>595</v>
      </c>
      <c r="D230" t="s">
        <v>188</v>
      </c>
      <c r="E230" t="s">
        <v>15</v>
      </c>
      <c r="F230" t="s">
        <v>596</v>
      </c>
      <c r="G230" t="s">
        <v>140</v>
      </c>
      <c r="H230" t="s">
        <v>141</v>
      </c>
      <c r="I230" t="s">
        <v>19</v>
      </c>
      <c r="J230" s="1">
        <v>1588</v>
      </c>
      <c r="K230" s="1">
        <v>2571.89</v>
      </c>
      <c r="L230">
        <v>3</v>
      </c>
      <c r="P230">
        <v>3</v>
      </c>
      <c r="Q230">
        <f>SUMIFS(Snapshot2!H:H, Snapshot2!A:A, Table5[[#This Row],[Date]], Snapshot2!B:B, Table5[[#This Row],[license_no]])</f>
        <v>0</v>
      </c>
      <c r="R230" s="26">
        <f>SUMIF(Grant437!I:I, Table5[[#This Row],[license_no]], Grant437!N:N)</f>
        <v>0</v>
      </c>
      <c r="S230" s="26">
        <f>SUM(Table5[[#This Row],[Quality Dollars Received]], Table5[[#This Row],[fund paid in month (cash)]])</f>
        <v>2571.89</v>
      </c>
      <c r="T230">
        <f>COUNTIFS(Visits!H:H, "&lt;&gt;", Visits!A:A, Table5[[#This Row],[license_no]])</f>
        <v>0</v>
      </c>
      <c r="U230">
        <f>COUNTIFS(Visits!I:I, "&lt;&gt;", Visits!A:A, Table5[[#This Row],[license_no]])</f>
        <v>0</v>
      </c>
      <c r="V230">
        <f>COUNTIFS(Visits!J:J, "&lt;&gt;", Visits!A:A, Table5[[#This Row],[license_no]])</f>
        <v>0</v>
      </c>
      <c r="W230">
        <f>SUM(Table5[[#This Row],[Total Visits - In Person]:[Total Visits - Virtual]])</f>
        <v>0</v>
      </c>
    </row>
    <row r="231" spans="1:23" x14ac:dyDescent="0.3">
      <c r="A231" s="10">
        <v>45292</v>
      </c>
      <c r="B231">
        <v>1076746</v>
      </c>
      <c r="C231" t="s">
        <v>597</v>
      </c>
      <c r="D231" t="s">
        <v>14</v>
      </c>
      <c r="E231" t="s">
        <v>27</v>
      </c>
      <c r="F231" t="s">
        <v>598</v>
      </c>
      <c r="G231" t="s">
        <v>17</v>
      </c>
      <c r="H231" t="s">
        <v>96</v>
      </c>
      <c r="I231" t="s">
        <v>19</v>
      </c>
      <c r="J231" s="1">
        <v>22004.13</v>
      </c>
      <c r="K231" s="1">
        <v>29075.5</v>
      </c>
      <c r="L231">
        <v>7</v>
      </c>
      <c r="M231">
        <v>12</v>
      </c>
      <c r="N231">
        <v>15</v>
      </c>
      <c r="O231">
        <v>25</v>
      </c>
      <c r="P231">
        <v>56</v>
      </c>
      <c r="Q231">
        <f>SUMIFS(Snapshot2!H:H, Snapshot2!A:A, Table5[[#This Row],[Date]], Snapshot2!B:B, Table5[[#This Row],[license_no]])</f>
        <v>2</v>
      </c>
      <c r="R231" s="26">
        <f>SUMIF(Grant437!I:I, Table5[[#This Row],[license_no]], Grant437!N:N)</f>
        <v>0</v>
      </c>
      <c r="S231" s="26">
        <f>SUM(Table5[[#This Row],[Quality Dollars Received]], Table5[[#This Row],[fund paid in month (cash)]])</f>
        <v>29075.5</v>
      </c>
      <c r="T231">
        <f>COUNTIFS(Visits!H:H, "&lt;&gt;", Visits!A:A, Table5[[#This Row],[license_no]])</f>
        <v>0</v>
      </c>
      <c r="U231">
        <f>COUNTIFS(Visits!I:I, "&lt;&gt;", Visits!A:A, Table5[[#This Row],[license_no]])</f>
        <v>0</v>
      </c>
      <c r="V231">
        <f>COUNTIFS(Visits!J:J, "&lt;&gt;", Visits!A:A, Table5[[#This Row],[license_no]])</f>
        <v>1</v>
      </c>
      <c r="W231">
        <f>SUM(Table5[[#This Row],[Total Visits - In Person]:[Total Visits - Virtual]])</f>
        <v>1</v>
      </c>
    </row>
    <row r="232" spans="1:23" x14ac:dyDescent="0.3">
      <c r="A232" s="10">
        <v>45292</v>
      </c>
      <c r="B232">
        <v>1090786</v>
      </c>
      <c r="C232" t="s">
        <v>599</v>
      </c>
      <c r="D232" t="s">
        <v>106</v>
      </c>
      <c r="E232" t="s">
        <v>15</v>
      </c>
      <c r="F232" t="s">
        <v>600</v>
      </c>
      <c r="G232" t="s">
        <v>29</v>
      </c>
      <c r="H232" t="s">
        <v>226</v>
      </c>
      <c r="I232" t="s">
        <v>49</v>
      </c>
      <c r="J232" s="1">
        <v>1329.79</v>
      </c>
      <c r="K232" s="1">
        <v>1563.97</v>
      </c>
      <c r="N232">
        <v>1</v>
      </c>
      <c r="P232">
        <v>1</v>
      </c>
      <c r="Q232">
        <f>SUMIFS(Snapshot2!H:H, Snapshot2!A:A, Table5[[#This Row],[Date]], Snapshot2!B:B, Table5[[#This Row],[license_no]])</f>
        <v>0</v>
      </c>
      <c r="R232" s="26">
        <f>SUMIF(Grant437!I:I, Table5[[#This Row],[license_no]], Grant437!N:N)</f>
        <v>0</v>
      </c>
      <c r="S232" s="26">
        <f>SUM(Table5[[#This Row],[Quality Dollars Received]], Table5[[#This Row],[fund paid in month (cash)]])</f>
        <v>1563.97</v>
      </c>
      <c r="T232">
        <f>COUNTIFS(Visits!H:H, "&lt;&gt;", Visits!A:A, Table5[[#This Row],[license_no]])</f>
        <v>0</v>
      </c>
      <c r="U232">
        <f>COUNTIFS(Visits!I:I, "&lt;&gt;", Visits!A:A, Table5[[#This Row],[license_no]])</f>
        <v>0</v>
      </c>
      <c r="V232">
        <f>COUNTIFS(Visits!J:J, "&lt;&gt;", Visits!A:A, Table5[[#This Row],[license_no]])</f>
        <v>0</v>
      </c>
      <c r="W232">
        <f>SUM(Table5[[#This Row],[Total Visits - In Person]:[Total Visits - Virtual]])</f>
        <v>0</v>
      </c>
    </row>
    <row r="233" spans="1:23" x14ac:dyDescent="0.3">
      <c r="A233" s="10">
        <v>45292</v>
      </c>
      <c r="B233">
        <v>1124108</v>
      </c>
      <c r="C233" t="s">
        <v>601</v>
      </c>
      <c r="D233" t="s">
        <v>14</v>
      </c>
      <c r="E233" t="s">
        <v>15</v>
      </c>
      <c r="F233" t="s">
        <v>602</v>
      </c>
      <c r="G233" t="s">
        <v>17</v>
      </c>
      <c r="H233" t="s">
        <v>42</v>
      </c>
      <c r="I233" t="s">
        <v>19</v>
      </c>
      <c r="J233" s="1">
        <v>69948.72</v>
      </c>
      <c r="K233" s="1">
        <v>92247</v>
      </c>
      <c r="M233">
        <v>8</v>
      </c>
      <c r="N233">
        <v>42</v>
      </c>
      <c r="O233">
        <v>45</v>
      </c>
      <c r="P233">
        <v>94</v>
      </c>
      <c r="Q233">
        <f>SUMIFS(Snapshot2!H:H, Snapshot2!A:A, Table5[[#This Row],[Date]], Snapshot2!B:B, Table5[[#This Row],[license_no]])</f>
        <v>2</v>
      </c>
      <c r="R233" s="26">
        <f>SUMIF(Grant437!I:I, Table5[[#This Row],[license_no]], Grant437!N:N)</f>
        <v>0</v>
      </c>
      <c r="S233" s="26">
        <f>SUM(Table5[[#This Row],[Quality Dollars Received]], Table5[[#This Row],[fund paid in month (cash)]])</f>
        <v>92247</v>
      </c>
      <c r="T233">
        <f>COUNTIFS(Visits!H:H, "&lt;&gt;", Visits!A:A, Table5[[#This Row],[license_no]])</f>
        <v>1</v>
      </c>
      <c r="U233">
        <f>COUNTIFS(Visits!I:I, "&lt;&gt;", Visits!A:A, Table5[[#This Row],[license_no]])</f>
        <v>1</v>
      </c>
      <c r="V233">
        <f>COUNTIFS(Visits!J:J, "&lt;&gt;", Visits!A:A, Table5[[#This Row],[license_no]])</f>
        <v>0</v>
      </c>
      <c r="W233">
        <f>SUM(Table5[[#This Row],[Total Visits - In Person]:[Total Visits - Virtual]])</f>
        <v>2</v>
      </c>
    </row>
    <row r="234" spans="1:23" x14ac:dyDescent="0.3">
      <c r="A234" s="10">
        <v>45292</v>
      </c>
      <c r="B234">
        <v>1128986</v>
      </c>
      <c r="C234" t="s">
        <v>603</v>
      </c>
      <c r="D234" t="s">
        <v>14</v>
      </c>
      <c r="E234" t="s">
        <v>27</v>
      </c>
      <c r="F234" t="s">
        <v>604</v>
      </c>
      <c r="G234" t="s">
        <v>17</v>
      </c>
      <c r="H234" t="s">
        <v>288</v>
      </c>
      <c r="I234" t="s">
        <v>19</v>
      </c>
      <c r="J234" s="1">
        <v>50907.58</v>
      </c>
      <c r="K234" s="1">
        <v>65283.05</v>
      </c>
      <c r="L234">
        <v>2</v>
      </c>
      <c r="M234">
        <v>11</v>
      </c>
      <c r="N234">
        <v>37</v>
      </c>
      <c r="O234">
        <v>32</v>
      </c>
      <c r="P234">
        <v>78</v>
      </c>
      <c r="Q234">
        <f>SUMIFS(Snapshot2!H:H, Snapshot2!A:A, Table5[[#This Row],[Date]], Snapshot2!B:B, Table5[[#This Row],[license_no]])</f>
        <v>0</v>
      </c>
      <c r="R234" s="26">
        <f>SUMIF(Grant437!I:I, Table5[[#This Row],[license_no]], Grant437!N:N)</f>
        <v>0</v>
      </c>
      <c r="S234" s="26">
        <f>SUM(Table5[[#This Row],[Quality Dollars Received]], Table5[[#This Row],[fund paid in month (cash)]])</f>
        <v>65283.05</v>
      </c>
      <c r="T234">
        <f>COUNTIFS(Visits!H:H, "&lt;&gt;", Visits!A:A, Table5[[#This Row],[license_no]])</f>
        <v>1</v>
      </c>
      <c r="U234">
        <f>COUNTIFS(Visits!I:I, "&lt;&gt;", Visits!A:A, Table5[[#This Row],[license_no]])</f>
        <v>0</v>
      </c>
      <c r="V234">
        <f>COUNTIFS(Visits!J:J, "&lt;&gt;", Visits!A:A, Table5[[#This Row],[license_no]])</f>
        <v>0</v>
      </c>
      <c r="W234">
        <f>SUM(Table5[[#This Row],[Total Visits - In Person]:[Total Visits - Virtual]])</f>
        <v>1</v>
      </c>
    </row>
    <row r="235" spans="1:23" x14ac:dyDescent="0.3">
      <c r="A235" s="10">
        <v>45292</v>
      </c>
      <c r="B235">
        <v>1135166</v>
      </c>
      <c r="C235" t="s">
        <v>605</v>
      </c>
      <c r="D235" t="s">
        <v>14</v>
      </c>
      <c r="E235" t="s">
        <v>27</v>
      </c>
      <c r="F235" t="s">
        <v>606</v>
      </c>
      <c r="G235" t="s">
        <v>55</v>
      </c>
      <c r="H235" t="s">
        <v>56</v>
      </c>
      <c r="I235" t="s">
        <v>19</v>
      </c>
      <c r="J235" s="1">
        <v>9269.66</v>
      </c>
      <c r="K235" s="1">
        <v>11830.94</v>
      </c>
      <c r="N235">
        <v>4</v>
      </c>
      <c r="O235">
        <v>25</v>
      </c>
      <c r="P235">
        <v>29</v>
      </c>
      <c r="Q235">
        <f>SUMIFS(Snapshot2!H:H, Snapshot2!A:A, Table5[[#This Row],[Date]], Snapshot2!B:B, Table5[[#This Row],[license_no]])</f>
        <v>0</v>
      </c>
      <c r="R235" s="26">
        <f>SUMIF(Grant437!I:I, Table5[[#This Row],[license_no]], Grant437!N:N)</f>
        <v>0</v>
      </c>
      <c r="S235" s="26">
        <f>SUM(Table5[[#This Row],[Quality Dollars Received]], Table5[[#This Row],[fund paid in month (cash)]])</f>
        <v>11830.94</v>
      </c>
      <c r="T235">
        <f>COUNTIFS(Visits!H:H, "&lt;&gt;", Visits!A:A, Table5[[#This Row],[license_no]])</f>
        <v>1</v>
      </c>
      <c r="U235">
        <f>COUNTIFS(Visits!I:I, "&lt;&gt;", Visits!A:A, Table5[[#This Row],[license_no]])</f>
        <v>0</v>
      </c>
      <c r="V235">
        <f>COUNTIFS(Visits!J:J, "&lt;&gt;", Visits!A:A, Table5[[#This Row],[license_no]])</f>
        <v>0</v>
      </c>
      <c r="W235">
        <f>SUM(Table5[[#This Row],[Total Visits - In Person]:[Total Visits - Virtual]])</f>
        <v>1</v>
      </c>
    </row>
    <row r="236" spans="1:23" x14ac:dyDescent="0.3">
      <c r="A236" s="10">
        <v>45292</v>
      </c>
      <c r="B236">
        <v>1146926</v>
      </c>
      <c r="C236" t="s">
        <v>607</v>
      </c>
      <c r="D236" t="s">
        <v>14</v>
      </c>
      <c r="E236" t="s">
        <v>27</v>
      </c>
      <c r="F236" t="s">
        <v>608</v>
      </c>
      <c r="G236" t="s">
        <v>62</v>
      </c>
      <c r="H236" t="s">
        <v>369</v>
      </c>
      <c r="I236" t="s">
        <v>19</v>
      </c>
      <c r="J236" s="1">
        <v>4219.63</v>
      </c>
      <c r="K236" s="1">
        <v>3955.18</v>
      </c>
      <c r="L236">
        <v>2</v>
      </c>
      <c r="M236">
        <v>1</v>
      </c>
      <c r="N236">
        <v>3</v>
      </c>
      <c r="O236">
        <v>2</v>
      </c>
      <c r="P236">
        <v>8</v>
      </c>
      <c r="Q236">
        <f>SUMIFS(Snapshot2!H:H, Snapshot2!A:A, Table5[[#This Row],[Date]], Snapshot2!B:B, Table5[[#This Row],[license_no]])</f>
        <v>3</v>
      </c>
      <c r="R236" s="26">
        <f>SUMIF(Grant437!I:I, Table5[[#This Row],[license_no]], Grant437!N:N)</f>
        <v>0</v>
      </c>
      <c r="S236" s="26">
        <f>SUM(Table5[[#This Row],[Quality Dollars Received]], Table5[[#This Row],[fund paid in month (cash)]])</f>
        <v>3955.18</v>
      </c>
      <c r="T236">
        <f>COUNTIFS(Visits!H:H, "&lt;&gt;", Visits!A:A, Table5[[#This Row],[license_no]])</f>
        <v>0</v>
      </c>
      <c r="U236">
        <f>COUNTIFS(Visits!I:I, "&lt;&gt;", Visits!A:A, Table5[[#This Row],[license_no]])</f>
        <v>0</v>
      </c>
      <c r="V236">
        <f>COUNTIFS(Visits!J:J, "&lt;&gt;", Visits!A:A, Table5[[#This Row],[license_no]])</f>
        <v>0</v>
      </c>
      <c r="W236">
        <f>SUM(Table5[[#This Row],[Total Visits - In Person]:[Total Visits - Virtual]])</f>
        <v>0</v>
      </c>
    </row>
    <row r="237" spans="1:23" x14ac:dyDescent="0.3">
      <c r="A237" s="10">
        <v>45292</v>
      </c>
      <c r="B237">
        <v>1147066</v>
      </c>
      <c r="C237" t="s">
        <v>609</v>
      </c>
      <c r="D237" t="s">
        <v>14</v>
      </c>
      <c r="E237" t="s">
        <v>15</v>
      </c>
      <c r="F237" t="s">
        <v>610</v>
      </c>
      <c r="G237" t="s">
        <v>17</v>
      </c>
      <c r="H237" t="s">
        <v>59</v>
      </c>
      <c r="I237" t="s">
        <v>19</v>
      </c>
      <c r="J237" s="1">
        <v>29918.46</v>
      </c>
      <c r="K237" s="1">
        <v>37727.4</v>
      </c>
      <c r="L237">
        <v>3</v>
      </c>
      <c r="M237">
        <v>7</v>
      </c>
      <c r="N237">
        <v>15</v>
      </c>
      <c r="O237">
        <v>13</v>
      </c>
      <c r="P237">
        <v>36</v>
      </c>
      <c r="Q237">
        <f>SUMIFS(Snapshot2!H:H, Snapshot2!A:A, Table5[[#This Row],[Date]], Snapshot2!B:B, Table5[[#This Row],[license_no]])</f>
        <v>0</v>
      </c>
      <c r="R237" s="26">
        <f>SUMIF(Grant437!I:I, Table5[[#This Row],[license_no]], Grant437!N:N)</f>
        <v>0</v>
      </c>
      <c r="S237" s="26">
        <f>SUM(Table5[[#This Row],[Quality Dollars Received]], Table5[[#This Row],[fund paid in month (cash)]])</f>
        <v>37727.4</v>
      </c>
      <c r="T237">
        <f>COUNTIFS(Visits!H:H, "&lt;&gt;", Visits!A:A, Table5[[#This Row],[license_no]])</f>
        <v>0</v>
      </c>
      <c r="U237">
        <f>COUNTIFS(Visits!I:I, "&lt;&gt;", Visits!A:A, Table5[[#This Row],[license_no]])</f>
        <v>0</v>
      </c>
      <c r="V237">
        <f>COUNTIFS(Visits!J:J, "&lt;&gt;", Visits!A:A, Table5[[#This Row],[license_no]])</f>
        <v>0</v>
      </c>
      <c r="W237">
        <f>SUM(Table5[[#This Row],[Total Visits - In Person]:[Total Visits - Virtual]])</f>
        <v>0</v>
      </c>
    </row>
    <row r="238" spans="1:23" x14ac:dyDescent="0.3">
      <c r="A238" s="10">
        <v>45292</v>
      </c>
      <c r="B238">
        <v>1148046</v>
      </c>
      <c r="C238" t="s">
        <v>611</v>
      </c>
      <c r="D238" t="s">
        <v>106</v>
      </c>
      <c r="E238" t="s">
        <v>27</v>
      </c>
      <c r="F238" t="s">
        <v>612</v>
      </c>
      <c r="G238" t="s">
        <v>17</v>
      </c>
      <c r="H238" t="s">
        <v>190</v>
      </c>
      <c r="I238" t="s">
        <v>19</v>
      </c>
      <c r="J238" s="1">
        <v>1664.39</v>
      </c>
      <c r="K238" s="1">
        <v>2195.13</v>
      </c>
      <c r="L238">
        <v>2</v>
      </c>
      <c r="N238">
        <v>1</v>
      </c>
      <c r="P238">
        <v>3</v>
      </c>
      <c r="Q238">
        <f>SUMIFS(Snapshot2!H:H, Snapshot2!A:A, Table5[[#This Row],[Date]], Snapshot2!B:B, Table5[[#This Row],[license_no]])</f>
        <v>0</v>
      </c>
      <c r="R238" s="26">
        <f>SUMIF(Grant437!I:I, Table5[[#This Row],[license_no]], Grant437!N:N)</f>
        <v>295</v>
      </c>
      <c r="S238" s="26">
        <f>SUM(Table5[[#This Row],[Quality Dollars Received]], Table5[[#This Row],[fund paid in month (cash)]])</f>
        <v>2490.13</v>
      </c>
      <c r="T238">
        <f>COUNTIFS(Visits!H:H, "&lt;&gt;", Visits!A:A, Table5[[#This Row],[license_no]])</f>
        <v>1</v>
      </c>
      <c r="U238">
        <f>COUNTIFS(Visits!I:I, "&lt;&gt;", Visits!A:A, Table5[[#This Row],[license_no]])</f>
        <v>1</v>
      </c>
      <c r="V238">
        <f>COUNTIFS(Visits!J:J, "&lt;&gt;", Visits!A:A, Table5[[#This Row],[license_no]])</f>
        <v>0</v>
      </c>
      <c r="W238">
        <f>SUM(Table5[[#This Row],[Total Visits - In Person]:[Total Visits - Virtual]])</f>
        <v>2</v>
      </c>
    </row>
    <row r="239" spans="1:23" x14ac:dyDescent="0.3">
      <c r="A239" s="10">
        <v>45292</v>
      </c>
      <c r="B239">
        <v>1148766</v>
      </c>
      <c r="C239" t="s">
        <v>613</v>
      </c>
      <c r="D239" t="s">
        <v>14</v>
      </c>
      <c r="E239" t="s">
        <v>27</v>
      </c>
      <c r="F239" t="s">
        <v>614</v>
      </c>
      <c r="G239" t="s">
        <v>70</v>
      </c>
      <c r="H239" t="s">
        <v>180</v>
      </c>
      <c r="I239" t="s">
        <v>19</v>
      </c>
      <c r="J239" s="1">
        <v>6719.71</v>
      </c>
      <c r="K239" s="1">
        <v>8914.3799999999992</v>
      </c>
      <c r="L239">
        <v>1</v>
      </c>
      <c r="M239">
        <v>1</v>
      </c>
      <c r="N239">
        <v>7</v>
      </c>
      <c r="O239">
        <v>1</v>
      </c>
      <c r="P239">
        <v>9</v>
      </c>
      <c r="Q239">
        <f>SUMIFS(Snapshot2!H:H, Snapshot2!A:A, Table5[[#This Row],[Date]], Snapshot2!B:B, Table5[[#This Row],[license_no]])</f>
        <v>0</v>
      </c>
      <c r="R239" s="26">
        <f>SUMIF(Grant437!I:I, Table5[[#This Row],[license_no]], Grant437!N:N)</f>
        <v>0</v>
      </c>
      <c r="S239" s="26">
        <f>SUM(Table5[[#This Row],[Quality Dollars Received]], Table5[[#This Row],[fund paid in month (cash)]])</f>
        <v>8914.3799999999992</v>
      </c>
      <c r="T239">
        <f>COUNTIFS(Visits!H:H, "&lt;&gt;", Visits!A:A, Table5[[#This Row],[license_no]])</f>
        <v>0</v>
      </c>
      <c r="U239">
        <f>COUNTIFS(Visits!I:I, "&lt;&gt;", Visits!A:A, Table5[[#This Row],[license_no]])</f>
        <v>0</v>
      </c>
      <c r="V239">
        <f>COUNTIFS(Visits!J:J, "&lt;&gt;", Visits!A:A, Table5[[#This Row],[license_no]])</f>
        <v>0</v>
      </c>
      <c r="W239">
        <f>SUM(Table5[[#This Row],[Total Visits - In Person]:[Total Visits - Virtual]])</f>
        <v>0</v>
      </c>
    </row>
    <row r="240" spans="1:23" x14ac:dyDescent="0.3">
      <c r="A240" s="10">
        <v>45292</v>
      </c>
      <c r="B240">
        <v>1159306</v>
      </c>
      <c r="C240" t="s">
        <v>615</v>
      </c>
      <c r="D240" t="s">
        <v>14</v>
      </c>
      <c r="E240" t="s">
        <v>51</v>
      </c>
      <c r="F240" t="s">
        <v>616</v>
      </c>
      <c r="G240" t="s">
        <v>136</v>
      </c>
      <c r="H240" t="s">
        <v>198</v>
      </c>
      <c r="I240" t="s">
        <v>19</v>
      </c>
      <c r="J240" s="1">
        <v>15305.54</v>
      </c>
      <c r="K240" s="1">
        <v>20266.13</v>
      </c>
      <c r="L240">
        <v>4</v>
      </c>
      <c r="M240">
        <v>5</v>
      </c>
      <c r="N240">
        <v>11</v>
      </c>
      <c r="O240">
        <v>14</v>
      </c>
      <c r="P240">
        <v>34</v>
      </c>
      <c r="Q240">
        <f>SUMIFS(Snapshot2!H:H, Snapshot2!A:A, Table5[[#This Row],[Date]], Snapshot2!B:B, Table5[[#This Row],[license_no]])</f>
        <v>0</v>
      </c>
      <c r="R240" s="26">
        <f>SUMIF(Grant437!I:I, Table5[[#This Row],[license_no]], Grant437!N:N)</f>
        <v>0</v>
      </c>
      <c r="S240" s="26">
        <f>SUM(Table5[[#This Row],[Quality Dollars Received]], Table5[[#This Row],[fund paid in month (cash)]])</f>
        <v>20266.13</v>
      </c>
      <c r="T240">
        <f>COUNTIFS(Visits!H:H, "&lt;&gt;", Visits!A:A, Table5[[#This Row],[license_no]])</f>
        <v>1</v>
      </c>
      <c r="U240">
        <f>COUNTIFS(Visits!I:I, "&lt;&gt;", Visits!A:A, Table5[[#This Row],[license_no]])</f>
        <v>1</v>
      </c>
      <c r="V240">
        <f>COUNTIFS(Visits!J:J, "&lt;&gt;", Visits!A:A, Table5[[#This Row],[license_no]])</f>
        <v>0</v>
      </c>
      <c r="W240">
        <f>SUM(Table5[[#This Row],[Total Visits - In Person]:[Total Visits - Virtual]])</f>
        <v>2</v>
      </c>
    </row>
    <row r="241" spans="1:23" x14ac:dyDescent="0.3">
      <c r="A241" s="10">
        <v>45292</v>
      </c>
      <c r="B241">
        <v>1182026</v>
      </c>
      <c r="C241" t="s">
        <v>617</v>
      </c>
      <c r="D241" t="s">
        <v>14</v>
      </c>
      <c r="E241" t="s">
        <v>27</v>
      </c>
      <c r="F241" t="s">
        <v>618</v>
      </c>
      <c r="G241" t="s">
        <v>101</v>
      </c>
      <c r="H241" t="s">
        <v>305</v>
      </c>
      <c r="I241" t="s">
        <v>19</v>
      </c>
      <c r="J241" s="1">
        <v>16510.57</v>
      </c>
      <c r="K241" s="1">
        <v>24180.73</v>
      </c>
      <c r="L241">
        <v>5</v>
      </c>
      <c r="M241">
        <v>6</v>
      </c>
      <c r="N241">
        <v>6</v>
      </c>
      <c r="O241">
        <v>7</v>
      </c>
      <c r="P241">
        <v>24</v>
      </c>
      <c r="Q241">
        <f>SUMIFS(Snapshot2!H:H, Snapshot2!A:A, Table5[[#This Row],[Date]], Snapshot2!B:B, Table5[[#This Row],[license_no]])</f>
        <v>0</v>
      </c>
      <c r="R241" s="26">
        <f>SUMIF(Grant437!I:I, Table5[[#This Row],[license_no]], Grant437!N:N)</f>
        <v>0</v>
      </c>
      <c r="S241" s="26">
        <f>SUM(Table5[[#This Row],[Quality Dollars Received]], Table5[[#This Row],[fund paid in month (cash)]])</f>
        <v>24180.73</v>
      </c>
      <c r="T241">
        <f>COUNTIFS(Visits!H:H, "&lt;&gt;", Visits!A:A, Table5[[#This Row],[license_no]])</f>
        <v>0</v>
      </c>
      <c r="U241">
        <f>COUNTIFS(Visits!I:I, "&lt;&gt;", Visits!A:A, Table5[[#This Row],[license_no]])</f>
        <v>0</v>
      </c>
      <c r="V241">
        <f>COUNTIFS(Visits!J:J, "&lt;&gt;", Visits!A:A, Table5[[#This Row],[license_no]])</f>
        <v>0</v>
      </c>
      <c r="W241">
        <f>SUM(Table5[[#This Row],[Total Visits - In Person]:[Total Visits - Virtual]])</f>
        <v>0</v>
      </c>
    </row>
    <row r="242" spans="1:23" x14ac:dyDescent="0.3">
      <c r="A242" s="10">
        <v>45292</v>
      </c>
      <c r="B242">
        <v>1186886</v>
      </c>
      <c r="C242" t="s">
        <v>518</v>
      </c>
      <c r="D242" t="s">
        <v>14</v>
      </c>
      <c r="E242" t="s">
        <v>175</v>
      </c>
      <c r="F242" t="s">
        <v>619</v>
      </c>
      <c r="G242" t="s">
        <v>501</v>
      </c>
      <c r="H242" t="s">
        <v>502</v>
      </c>
      <c r="I242" t="s">
        <v>19</v>
      </c>
      <c r="J242" s="1">
        <v>743.24</v>
      </c>
      <c r="K242" s="1">
        <v>826.15</v>
      </c>
      <c r="O242">
        <v>3</v>
      </c>
      <c r="P242">
        <v>3</v>
      </c>
      <c r="Q242">
        <f>SUMIFS(Snapshot2!H:H, Snapshot2!A:A, Table5[[#This Row],[Date]], Snapshot2!B:B, Table5[[#This Row],[license_no]])</f>
        <v>0</v>
      </c>
      <c r="R242" s="26">
        <f>SUMIF(Grant437!I:I, Table5[[#This Row],[license_no]], Grant437!N:N)</f>
        <v>0</v>
      </c>
      <c r="S242" s="26">
        <f>SUM(Table5[[#This Row],[Quality Dollars Received]], Table5[[#This Row],[fund paid in month (cash)]])</f>
        <v>826.15</v>
      </c>
      <c r="T242">
        <f>COUNTIFS(Visits!H:H, "&lt;&gt;", Visits!A:A, Table5[[#This Row],[license_no]])</f>
        <v>0</v>
      </c>
      <c r="U242">
        <f>COUNTIFS(Visits!I:I, "&lt;&gt;", Visits!A:A, Table5[[#This Row],[license_no]])</f>
        <v>0</v>
      </c>
      <c r="V242">
        <f>COUNTIFS(Visits!J:J, "&lt;&gt;", Visits!A:A, Table5[[#This Row],[license_no]])</f>
        <v>1</v>
      </c>
      <c r="W242">
        <f>SUM(Table5[[#This Row],[Total Visits - In Person]:[Total Visits - Virtual]])</f>
        <v>1</v>
      </c>
    </row>
    <row r="243" spans="1:23" x14ac:dyDescent="0.3">
      <c r="A243" s="10">
        <v>45292</v>
      </c>
      <c r="B243">
        <v>1193186</v>
      </c>
      <c r="C243" t="s">
        <v>620</v>
      </c>
      <c r="D243" t="s">
        <v>14</v>
      </c>
      <c r="E243" t="s">
        <v>27</v>
      </c>
      <c r="F243" t="s">
        <v>621</v>
      </c>
      <c r="G243" t="s">
        <v>70</v>
      </c>
      <c r="H243" t="s">
        <v>71</v>
      </c>
      <c r="I243" t="s">
        <v>19</v>
      </c>
      <c r="J243" s="1">
        <v>26207.58</v>
      </c>
      <c r="K243" s="1">
        <v>36330.92</v>
      </c>
      <c r="L243">
        <v>4</v>
      </c>
      <c r="M243">
        <v>10</v>
      </c>
      <c r="N243">
        <v>21</v>
      </c>
      <c r="O243">
        <v>16</v>
      </c>
      <c r="P243">
        <v>49</v>
      </c>
      <c r="Q243">
        <f>SUMIFS(Snapshot2!H:H, Snapshot2!A:A, Table5[[#This Row],[Date]], Snapshot2!B:B, Table5[[#This Row],[license_no]])</f>
        <v>0</v>
      </c>
      <c r="R243" s="26">
        <f>SUMIF(Grant437!I:I, Table5[[#This Row],[license_no]], Grant437!N:N)</f>
        <v>0</v>
      </c>
      <c r="S243" s="26">
        <f>SUM(Table5[[#This Row],[Quality Dollars Received]], Table5[[#This Row],[fund paid in month (cash)]])</f>
        <v>36330.92</v>
      </c>
      <c r="T243">
        <f>COUNTIFS(Visits!H:H, "&lt;&gt;", Visits!A:A, Table5[[#This Row],[license_no]])</f>
        <v>0</v>
      </c>
      <c r="U243">
        <f>COUNTIFS(Visits!I:I, "&lt;&gt;", Visits!A:A, Table5[[#This Row],[license_no]])</f>
        <v>0</v>
      </c>
      <c r="V243">
        <f>COUNTIFS(Visits!J:J, "&lt;&gt;", Visits!A:A, Table5[[#This Row],[license_no]])</f>
        <v>1</v>
      </c>
      <c r="W243">
        <f>SUM(Table5[[#This Row],[Total Visits - In Person]:[Total Visits - Virtual]])</f>
        <v>1</v>
      </c>
    </row>
    <row r="244" spans="1:23" x14ac:dyDescent="0.3">
      <c r="A244" s="10">
        <v>45292</v>
      </c>
      <c r="B244">
        <v>1201266</v>
      </c>
      <c r="C244" t="s">
        <v>622</v>
      </c>
      <c r="D244" t="s">
        <v>14</v>
      </c>
      <c r="E244" t="s">
        <v>15</v>
      </c>
      <c r="F244" t="s">
        <v>623</v>
      </c>
      <c r="G244" t="s">
        <v>101</v>
      </c>
      <c r="H244" t="s">
        <v>102</v>
      </c>
      <c r="I244" t="s">
        <v>19</v>
      </c>
      <c r="J244" s="1">
        <v>14269.87</v>
      </c>
      <c r="K244" s="1">
        <v>17709.830000000002</v>
      </c>
      <c r="M244">
        <v>3</v>
      </c>
      <c r="N244">
        <v>14</v>
      </c>
      <c r="O244">
        <v>18</v>
      </c>
      <c r="P244">
        <v>33</v>
      </c>
      <c r="Q244">
        <f>SUMIFS(Snapshot2!H:H, Snapshot2!A:A, Table5[[#This Row],[Date]], Snapshot2!B:B, Table5[[#This Row],[license_no]])</f>
        <v>2</v>
      </c>
      <c r="R244" s="26">
        <f>SUMIF(Grant437!I:I, Table5[[#This Row],[license_no]], Grant437!N:N)</f>
        <v>0</v>
      </c>
      <c r="S244" s="26">
        <f>SUM(Table5[[#This Row],[Quality Dollars Received]], Table5[[#This Row],[fund paid in month (cash)]])</f>
        <v>17709.830000000002</v>
      </c>
      <c r="T244">
        <f>COUNTIFS(Visits!H:H, "&lt;&gt;", Visits!A:A, Table5[[#This Row],[license_no]])</f>
        <v>0</v>
      </c>
      <c r="U244">
        <f>COUNTIFS(Visits!I:I, "&lt;&gt;", Visits!A:A, Table5[[#This Row],[license_no]])</f>
        <v>0</v>
      </c>
      <c r="V244">
        <f>COUNTIFS(Visits!J:J, "&lt;&gt;", Visits!A:A, Table5[[#This Row],[license_no]])</f>
        <v>0</v>
      </c>
      <c r="W244">
        <f>SUM(Table5[[#This Row],[Total Visits - In Person]:[Total Visits - Virtual]])</f>
        <v>0</v>
      </c>
    </row>
    <row r="245" spans="1:23" x14ac:dyDescent="0.3">
      <c r="A245" s="10">
        <v>45292</v>
      </c>
      <c r="B245">
        <v>1205647</v>
      </c>
      <c r="C245" t="s">
        <v>624</v>
      </c>
      <c r="D245" t="s">
        <v>14</v>
      </c>
      <c r="E245" t="s">
        <v>27</v>
      </c>
      <c r="F245" t="s">
        <v>625</v>
      </c>
      <c r="G245" t="s">
        <v>201</v>
      </c>
      <c r="H245" t="s">
        <v>202</v>
      </c>
      <c r="I245" t="s">
        <v>19</v>
      </c>
      <c r="J245" s="1">
        <v>5065.84</v>
      </c>
      <c r="K245" s="1">
        <v>6703.54</v>
      </c>
      <c r="M245">
        <v>1</v>
      </c>
      <c r="N245">
        <v>6</v>
      </c>
      <c r="O245">
        <v>4</v>
      </c>
      <c r="P245">
        <v>11</v>
      </c>
      <c r="Q245">
        <f>SUMIFS(Snapshot2!H:H, Snapshot2!A:A, Table5[[#This Row],[Date]], Snapshot2!B:B, Table5[[#This Row],[license_no]])</f>
        <v>2</v>
      </c>
      <c r="R245" s="26">
        <f>SUMIF(Grant437!I:I, Table5[[#This Row],[license_no]], Grant437!N:N)</f>
        <v>0</v>
      </c>
      <c r="S245" s="26">
        <f>SUM(Table5[[#This Row],[Quality Dollars Received]], Table5[[#This Row],[fund paid in month (cash)]])</f>
        <v>6703.54</v>
      </c>
      <c r="T245">
        <f>COUNTIFS(Visits!H:H, "&lt;&gt;", Visits!A:A, Table5[[#This Row],[license_no]])</f>
        <v>0</v>
      </c>
      <c r="U245">
        <f>COUNTIFS(Visits!I:I, "&lt;&gt;", Visits!A:A, Table5[[#This Row],[license_no]])</f>
        <v>0</v>
      </c>
      <c r="V245">
        <f>COUNTIFS(Visits!J:J, "&lt;&gt;", Visits!A:A, Table5[[#This Row],[license_no]])</f>
        <v>0</v>
      </c>
      <c r="W245">
        <f>SUM(Table5[[#This Row],[Total Visits - In Person]:[Total Visits - Virtual]])</f>
        <v>0</v>
      </c>
    </row>
    <row r="246" spans="1:23" x14ac:dyDescent="0.3">
      <c r="A246" s="10">
        <v>45292</v>
      </c>
      <c r="B246">
        <v>1212666</v>
      </c>
      <c r="C246" t="s">
        <v>626</v>
      </c>
      <c r="D246" t="s">
        <v>106</v>
      </c>
      <c r="E246" t="s">
        <v>27</v>
      </c>
      <c r="F246" t="s">
        <v>627</v>
      </c>
      <c r="G246" t="s">
        <v>17</v>
      </c>
      <c r="H246" t="s">
        <v>42</v>
      </c>
      <c r="I246" t="s">
        <v>19</v>
      </c>
      <c r="J246" s="1">
        <v>864.8</v>
      </c>
      <c r="K246" s="1">
        <v>1692</v>
      </c>
      <c r="L246">
        <v>1</v>
      </c>
      <c r="P246">
        <v>1</v>
      </c>
      <c r="Q246">
        <f>SUMIFS(Snapshot2!H:H, Snapshot2!A:A, Table5[[#This Row],[Date]], Snapshot2!B:B, Table5[[#This Row],[license_no]])</f>
        <v>0</v>
      </c>
      <c r="R246" s="26">
        <f>SUMIF(Grant437!I:I, Table5[[#This Row],[license_no]], Grant437!N:N)</f>
        <v>0</v>
      </c>
      <c r="S246" s="26">
        <f>SUM(Table5[[#This Row],[Quality Dollars Received]], Table5[[#This Row],[fund paid in month (cash)]])</f>
        <v>1692</v>
      </c>
      <c r="T246">
        <f>COUNTIFS(Visits!H:H, "&lt;&gt;", Visits!A:A, Table5[[#This Row],[license_no]])</f>
        <v>0</v>
      </c>
      <c r="U246">
        <f>COUNTIFS(Visits!I:I, "&lt;&gt;", Visits!A:A, Table5[[#This Row],[license_no]])</f>
        <v>0</v>
      </c>
      <c r="V246">
        <f>COUNTIFS(Visits!J:J, "&lt;&gt;", Visits!A:A, Table5[[#This Row],[license_no]])</f>
        <v>0</v>
      </c>
      <c r="W246">
        <f>SUM(Table5[[#This Row],[Total Visits - In Person]:[Total Visits - Virtual]])</f>
        <v>0</v>
      </c>
    </row>
    <row r="247" spans="1:23" x14ac:dyDescent="0.3">
      <c r="A247" s="10">
        <v>45292</v>
      </c>
      <c r="B247">
        <v>1220166</v>
      </c>
      <c r="C247" t="s">
        <v>628</v>
      </c>
      <c r="D247" t="s">
        <v>14</v>
      </c>
      <c r="E247" t="s">
        <v>15</v>
      </c>
      <c r="F247" t="s">
        <v>629</v>
      </c>
      <c r="G247" t="s">
        <v>434</v>
      </c>
      <c r="H247" t="s">
        <v>630</v>
      </c>
      <c r="I247" t="s">
        <v>64</v>
      </c>
      <c r="J247" s="1">
        <v>5166.78</v>
      </c>
      <c r="K247" s="1">
        <v>6093.49</v>
      </c>
      <c r="M247">
        <v>4</v>
      </c>
      <c r="N247">
        <v>2</v>
      </c>
      <c r="P247">
        <v>6</v>
      </c>
      <c r="Q247">
        <f>SUMIFS(Snapshot2!H:H, Snapshot2!A:A, Table5[[#This Row],[Date]], Snapshot2!B:B, Table5[[#This Row],[license_no]])</f>
        <v>0</v>
      </c>
      <c r="R247" s="26">
        <f>SUMIF(Grant437!I:I, Table5[[#This Row],[license_no]], Grant437!N:N)</f>
        <v>0</v>
      </c>
      <c r="S247" s="26">
        <f>SUM(Table5[[#This Row],[Quality Dollars Received]], Table5[[#This Row],[fund paid in month (cash)]])</f>
        <v>6093.49</v>
      </c>
      <c r="T247">
        <f>COUNTIFS(Visits!H:H, "&lt;&gt;", Visits!A:A, Table5[[#This Row],[license_no]])</f>
        <v>0</v>
      </c>
      <c r="U247">
        <f>COUNTIFS(Visits!I:I, "&lt;&gt;", Visits!A:A, Table5[[#This Row],[license_no]])</f>
        <v>0</v>
      </c>
      <c r="V247">
        <f>COUNTIFS(Visits!J:J, "&lt;&gt;", Visits!A:A, Table5[[#This Row],[license_no]])</f>
        <v>0</v>
      </c>
      <c r="W247">
        <f>SUM(Table5[[#This Row],[Total Visits - In Person]:[Total Visits - Virtual]])</f>
        <v>0</v>
      </c>
    </row>
    <row r="248" spans="1:23" x14ac:dyDescent="0.3">
      <c r="A248" s="10">
        <v>45292</v>
      </c>
      <c r="B248">
        <v>1221647</v>
      </c>
      <c r="C248" t="s">
        <v>631</v>
      </c>
      <c r="D248" t="s">
        <v>14</v>
      </c>
      <c r="E248" t="s">
        <v>27</v>
      </c>
      <c r="F248" t="s">
        <v>632</v>
      </c>
      <c r="G248" t="s">
        <v>17</v>
      </c>
      <c r="H248" t="s">
        <v>429</v>
      </c>
      <c r="I248" t="s">
        <v>19</v>
      </c>
      <c r="J248" s="1">
        <v>7096.38</v>
      </c>
      <c r="K248" s="1">
        <v>9222.7000000000007</v>
      </c>
      <c r="M248">
        <v>6</v>
      </c>
      <c r="N248">
        <v>13</v>
      </c>
      <c r="O248">
        <v>8</v>
      </c>
      <c r="P248">
        <v>27</v>
      </c>
      <c r="Q248">
        <f>SUMIFS(Snapshot2!H:H, Snapshot2!A:A, Table5[[#This Row],[Date]], Snapshot2!B:B, Table5[[#This Row],[license_no]])</f>
        <v>0</v>
      </c>
      <c r="R248" s="26">
        <f>SUMIF(Grant437!I:I, Table5[[#This Row],[license_no]], Grant437!N:N)</f>
        <v>0</v>
      </c>
      <c r="S248" s="26">
        <f>SUM(Table5[[#This Row],[Quality Dollars Received]], Table5[[#This Row],[fund paid in month (cash)]])</f>
        <v>9222.7000000000007</v>
      </c>
      <c r="T248">
        <f>COUNTIFS(Visits!H:H, "&lt;&gt;", Visits!A:A, Table5[[#This Row],[license_no]])</f>
        <v>0</v>
      </c>
      <c r="U248">
        <f>COUNTIFS(Visits!I:I, "&lt;&gt;", Visits!A:A, Table5[[#This Row],[license_no]])</f>
        <v>0</v>
      </c>
      <c r="V248">
        <f>COUNTIFS(Visits!J:J, "&lt;&gt;", Visits!A:A, Table5[[#This Row],[license_no]])</f>
        <v>0</v>
      </c>
      <c r="W248">
        <f>SUM(Table5[[#This Row],[Total Visits - In Person]:[Total Visits - Virtual]])</f>
        <v>0</v>
      </c>
    </row>
    <row r="249" spans="1:23" x14ac:dyDescent="0.3">
      <c r="A249" s="10">
        <v>45292</v>
      </c>
      <c r="B249">
        <v>1232106</v>
      </c>
      <c r="C249" t="s">
        <v>633</v>
      </c>
      <c r="D249" t="s">
        <v>14</v>
      </c>
      <c r="E249" t="s">
        <v>27</v>
      </c>
      <c r="F249" t="s">
        <v>634</v>
      </c>
      <c r="G249" t="s">
        <v>17</v>
      </c>
      <c r="H249" t="s">
        <v>429</v>
      </c>
      <c r="I249" t="s">
        <v>19</v>
      </c>
      <c r="J249" s="1">
        <v>2680</v>
      </c>
      <c r="K249" s="1">
        <v>3394.26</v>
      </c>
      <c r="N249">
        <v>2</v>
      </c>
      <c r="O249">
        <v>7</v>
      </c>
      <c r="P249">
        <v>9</v>
      </c>
      <c r="Q249">
        <f>SUMIFS(Snapshot2!H:H, Snapshot2!A:A, Table5[[#This Row],[Date]], Snapshot2!B:B, Table5[[#This Row],[license_no]])</f>
        <v>0</v>
      </c>
      <c r="R249" s="26">
        <f>SUMIF(Grant437!I:I, Table5[[#This Row],[license_no]], Grant437!N:N)</f>
        <v>0</v>
      </c>
      <c r="S249" s="26">
        <f>SUM(Table5[[#This Row],[Quality Dollars Received]], Table5[[#This Row],[fund paid in month (cash)]])</f>
        <v>3394.26</v>
      </c>
      <c r="T249">
        <f>COUNTIFS(Visits!H:H, "&lt;&gt;", Visits!A:A, Table5[[#This Row],[license_no]])</f>
        <v>0</v>
      </c>
      <c r="U249">
        <f>COUNTIFS(Visits!I:I, "&lt;&gt;", Visits!A:A, Table5[[#This Row],[license_no]])</f>
        <v>0</v>
      </c>
      <c r="V249">
        <f>COUNTIFS(Visits!J:J, "&lt;&gt;", Visits!A:A, Table5[[#This Row],[license_no]])</f>
        <v>1</v>
      </c>
      <c r="W249">
        <f>SUM(Table5[[#This Row],[Total Visits - In Person]:[Total Visits - Virtual]])</f>
        <v>1</v>
      </c>
    </row>
    <row r="250" spans="1:23" x14ac:dyDescent="0.3">
      <c r="A250" s="10">
        <v>45292</v>
      </c>
      <c r="B250">
        <v>1251226</v>
      </c>
      <c r="C250" t="s">
        <v>635</v>
      </c>
      <c r="D250" t="s">
        <v>14</v>
      </c>
      <c r="E250" t="s">
        <v>27</v>
      </c>
      <c r="F250" t="s">
        <v>636</v>
      </c>
      <c r="G250" t="s">
        <v>29</v>
      </c>
      <c r="H250" t="s">
        <v>637</v>
      </c>
      <c r="I250" t="s">
        <v>19</v>
      </c>
      <c r="J250" s="1">
        <v>10397.19</v>
      </c>
      <c r="K250" s="1">
        <v>13997.7</v>
      </c>
      <c r="M250">
        <v>4</v>
      </c>
      <c r="N250">
        <v>13</v>
      </c>
      <c r="O250">
        <v>15</v>
      </c>
      <c r="P250">
        <v>31</v>
      </c>
      <c r="Q250">
        <f>SUMIFS(Snapshot2!H:H, Snapshot2!A:A, Table5[[#This Row],[Date]], Snapshot2!B:B, Table5[[#This Row],[license_no]])</f>
        <v>0</v>
      </c>
      <c r="R250" s="26">
        <f>SUMIF(Grant437!I:I, Table5[[#This Row],[license_no]], Grant437!N:N)</f>
        <v>0</v>
      </c>
      <c r="S250" s="26">
        <f>SUM(Table5[[#This Row],[Quality Dollars Received]], Table5[[#This Row],[fund paid in month (cash)]])</f>
        <v>13997.7</v>
      </c>
      <c r="T250">
        <f>COUNTIFS(Visits!H:H, "&lt;&gt;", Visits!A:A, Table5[[#This Row],[license_no]])</f>
        <v>1</v>
      </c>
      <c r="U250">
        <f>COUNTIFS(Visits!I:I, "&lt;&gt;", Visits!A:A, Table5[[#This Row],[license_no]])</f>
        <v>0</v>
      </c>
      <c r="V250">
        <f>COUNTIFS(Visits!J:J, "&lt;&gt;", Visits!A:A, Table5[[#This Row],[license_no]])</f>
        <v>0</v>
      </c>
      <c r="W250">
        <f>SUM(Table5[[#This Row],[Total Visits - In Person]:[Total Visits - Virtual]])</f>
        <v>1</v>
      </c>
    </row>
    <row r="251" spans="1:23" x14ac:dyDescent="0.3">
      <c r="A251" s="10">
        <v>45292</v>
      </c>
      <c r="B251">
        <v>1261306</v>
      </c>
      <c r="C251" t="s">
        <v>638</v>
      </c>
      <c r="D251" t="s">
        <v>14</v>
      </c>
      <c r="E251" t="s">
        <v>15</v>
      </c>
      <c r="F251" t="s">
        <v>639</v>
      </c>
      <c r="G251" t="s">
        <v>501</v>
      </c>
      <c r="H251" t="s">
        <v>502</v>
      </c>
      <c r="I251" t="s">
        <v>19</v>
      </c>
      <c r="J251" s="1">
        <v>31203.15</v>
      </c>
      <c r="K251" s="1">
        <v>42596.72</v>
      </c>
      <c r="M251">
        <v>3</v>
      </c>
      <c r="N251">
        <v>25</v>
      </c>
      <c r="O251">
        <v>16</v>
      </c>
      <c r="P251">
        <v>43</v>
      </c>
      <c r="Q251">
        <f>SUMIFS(Snapshot2!H:H, Snapshot2!A:A, Table5[[#This Row],[Date]], Snapshot2!B:B, Table5[[#This Row],[license_no]])</f>
        <v>0</v>
      </c>
      <c r="R251" s="26">
        <f>SUMIF(Grant437!I:I, Table5[[#This Row],[license_no]], Grant437!N:N)</f>
        <v>0</v>
      </c>
      <c r="S251" s="26">
        <f>SUM(Table5[[#This Row],[Quality Dollars Received]], Table5[[#This Row],[fund paid in month (cash)]])</f>
        <v>42596.72</v>
      </c>
      <c r="T251">
        <f>COUNTIFS(Visits!H:H, "&lt;&gt;", Visits!A:A, Table5[[#This Row],[license_no]])</f>
        <v>0</v>
      </c>
      <c r="U251">
        <f>COUNTIFS(Visits!I:I, "&lt;&gt;", Visits!A:A, Table5[[#This Row],[license_no]])</f>
        <v>0</v>
      </c>
      <c r="V251">
        <f>COUNTIFS(Visits!J:J, "&lt;&gt;", Visits!A:A, Table5[[#This Row],[license_no]])</f>
        <v>0</v>
      </c>
      <c r="W251">
        <f>SUM(Table5[[#This Row],[Total Visits - In Person]:[Total Visits - Virtual]])</f>
        <v>0</v>
      </c>
    </row>
    <row r="252" spans="1:23" x14ac:dyDescent="0.3">
      <c r="A252" s="10">
        <v>45292</v>
      </c>
      <c r="B252">
        <v>1261606</v>
      </c>
      <c r="C252" t="s">
        <v>640</v>
      </c>
      <c r="D252" t="s">
        <v>14</v>
      </c>
      <c r="E252" t="s">
        <v>27</v>
      </c>
      <c r="F252" t="s">
        <v>641</v>
      </c>
      <c r="G252" t="s">
        <v>101</v>
      </c>
      <c r="H252" t="s">
        <v>102</v>
      </c>
      <c r="I252" t="s">
        <v>19</v>
      </c>
      <c r="J252" s="1">
        <v>36648.89</v>
      </c>
      <c r="K252" s="1">
        <v>48488.15</v>
      </c>
      <c r="M252">
        <v>9</v>
      </c>
      <c r="N252">
        <v>26</v>
      </c>
      <c r="O252">
        <v>34</v>
      </c>
      <c r="P252">
        <v>69</v>
      </c>
      <c r="Q252">
        <f>SUMIFS(Snapshot2!H:H, Snapshot2!A:A, Table5[[#This Row],[Date]], Snapshot2!B:B, Table5[[#This Row],[license_no]])</f>
        <v>0</v>
      </c>
      <c r="R252" s="26">
        <f>SUMIF(Grant437!I:I, Table5[[#This Row],[license_no]], Grant437!N:N)</f>
        <v>0</v>
      </c>
      <c r="S252" s="26">
        <f>SUM(Table5[[#This Row],[Quality Dollars Received]], Table5[[#This Row],[fund paid in month (cash)]])</f>
        <v>48488.15</v>
      </c>
      <c r="T252">
        <f>COUNTIFS(Visits!H:H, "&lt;&gt;", Visits!A:A, Table5[[#This Row],[license_no]])</f>
        <v>0</v>
      </c>
      <c r="U252">
        <f>COUNTIFS(Visits!I:I, "&lt;&gt;", Visits!A:A, Table5[[#This Row],[license_no]])</f>
        <v>0</v>
      </c>
      <c r="V252">
        <f>COUNTIFS(Visits!J:J, "&lt;&gt;", Visits!A:A, Table5[[#This Row],[license_no]])</f>
        <v>0</v>
      </c>
      <c r="W252">
        <f>SUM(Table5[[#This Row],[Total Visits - In Person]:[Total Visits - Virtual]])</f>
        <v>0</v>
      </c>
    </row>
    <row r="253" spans="1:23" x14ac:dyDescent="0.3">
      <c r="A253" s="10">
        <v>45292</v>
      </c>
      <c r="B253">
        <v>1264966</v>
      </c>
      <c r="C253" t="s">
        <v>642</v>
      </c>
      <c r="D253" t="s">
        <v>14</v>
      </c>
      <c r="E253" t="s">
        <v>27</v>
      </c>
      <c r="F253" t="s">
        <v>643</v>
      </c>
      <c r="G253" t="s">
        <v>501</v>
      </c>
      <c r="H253" t="s">
        <v>502</v>
      </c>
      <c r="I253" t="s">
        <v>19</v>
      </c>
      <c r="J253" s="1">
        <v>8892.44</v>
      </c>
      <c r="K253" s="1">
        <v>11777.06</v>
      </c>
      <c r="M253">
        <v>4</v>
      </c>
      <c r="N253">
        <v>5</v>
      </c>
      <c r="O253">
        <v>5</v>
      </c>
      <c r="P253">
        <v>14</v>
      </c>
      <c r="Q253">
        <f>SUMIFS(Snapshot2!H:H, Snapshot2!A:A, Table5[[#This Row],[Date]], Snapshot2!B:B, Table5[[#This Row],[license_no]])</f>
        <v>0</v>
      </c>
      <c r="R253" s="26">
        <f>SUMIF(Grant437!I:I, Table5[[#This Row],[license_no]], Grant437!N:N)</f>
        <v>0</v>
      </c>
      <c r="S253" s="26">
        <f>SUM(Table5[[#This Row],[Quality Dollars Received]], Table5[[#This Row],[fund paid in month (cash)]])</f>
        <v>11777.06</v>
      </c>
      <c r="T253">
        <f>COUNTIFS(Visits!H:H, "&lt;&gt;", Visits!A:A, Table5[[#This Row],[license_no]])</f>
        <v>0</v>
      </c>
      <c r="U253">
        <f>COUNTIFS(Visits!I:I, "&lt;&gt;", Visits!A:A, Table5[[#This Row],[license_no]])</f>
        <v>0</v>
      </c>
      <c r="V253">
        <f>COUNTIFS(Visits!J:J, "&lt;&gt;", Visits!A:A, Table5[[#This Row],[license_no]])</f>
        <v>0</v>
      </c>
      <c r="W253">
        <f>SUM(Table5[[#This Row],[Total Visits - In Person]:[Total Visits - Virtual]])</f>
        <v>0</v>
      </c>
    </row>
    <row r="254" spans="1:23" x14ac:dyDescent="0.3">
      <c r="A254" s="10">
        <v>45292</v>
      </c>
      <c r="B254">
        <v>1279006</v>
      </c>
      <c r="C254" t="s">
        <v>644</v>
      </c>
      <c r="D254" t="s">
        <v>14</v>
      </c>
      <c r="E254" t="s">
        <v>15</v>
      </c>
      <c r="F254" t="s">
        <v>645</v>
      </c>
      <c r="G254" t="s">
        <v>157</v>
      </c>
      <c r="H254" t="s">
        <v>158</v>
      </c>
      <c r="I254" t="s">
        <v>19</v>
      </c>
      <c r="J254" s="1">
        <v>28316.62</v>
      </c>
      <c r="K254" s="1">
        <v>35529.129999999997</v>
      </c>
      <c r="L254">
        <v>7</v>
      </c>
      <c r="M254">
        <v>9</v>
      </c>
      <c r="N254">
        <v>15</v>
      </c>
      <c r="O254">
        <v>3</v>
      </c>
      <c r="P254">
        <v>33</v>
      </c>
      <c r="Q254">
        <f>SUMIFS(Snapshot2!H:H, Snapshot2!A:A, Table5[[#This Row],[Date]], Snapshot2!B:B, Table5[[#This Row],[license_no]])</f>
        <v>0</v>
      </c>
      <c r="R254" s="26">
        <f>SUMIF(Grant437!I:I, Table5[[#This Row],[license_no]], Grant437!N:N)</f>
        <v>0</v>
      </c>
      <c r="S254" s="26">
        <f>SUM(Table5[[#This Row],[Quality Dollars Received]], Table5[[#This Row],[fund paid in month (cash)]])</f>
        <v>35529.129999999997</v>
      </c>
      <c r="T254">
        <f>COUNTIFS(Visits!H:H, "&lt;&gt;", Visits!A:A, Table5[[#This Row],[license_no]])</f>
        <v>0</v>
      </c>
      <c r="U254">
        <f>COUNTIFS(Visits!I:I, "&lt;&gt;", Visits!A:A, Table5[[#This Row],[license_no]])</f>
        <v>0</v>
      </c>
      <c r="V254">
        <f>COUNTIFS(Visits!J:J, "&lt;&gt;", Visits!A:A, Table5[[#This Row],[license_no]])</f>
        <v>0</v>
      </c>
      <c r="W254">
        <f>SUM(Table5[[#This Row],[Total Visits - In Person]:[Total Visits - Virtual]])</f>
        <v>0</v>
      </c>
    </row>
    <row r="255" spans="1:23" x14ac:dyDescent="0.3">
      <c r="A255" s="10">
        <v>45292</v>
      </c>
      <c r="B255">
        <v>1290646</v>
      </c>
      <c r="C255" t="s">
        <v>646</v>
      </c>
      <c r="D255" t="s">
        <v>188</v>
      </c>
      <c r="E255" t="s">
        <v>27</v>
      </c>
      <c r="F255" t="s">
        <v>647</v>
      </c>
      <c r="G255" t="s">
        <v>17</v>
      </c>
      <c r="H255" t="s">
        <v>256</v>
      </c>
      <c r="I255" t="s">
        <v>19</v>
      </c>
      <c r="J255" s="1">
        <v>7097.13</v>
      </c>
      <c r="K255" s="1">
        <v>9334.7199999999993</v>
      </c>
      <c r="L255">
        <v>3</v>
      </c>
      <c r="M255">
        <v>5</v>
      </c>
      <c r="N255">
        <v>6</v>
      </c>
      <c r="O255">
        <v>5</v>
      </c>
      <c r="P255">
        <v>19</v>
      </c>
      <c r="Q255">
        <f>SUMIFS(Snapshot2!H:H, Snapshot2!A:A, Table5[[#This Row],[Date]], Snapshot2!B:B, Table5[[#This Row],[license_no]])</f>
        <v>0</v>
      </c>
      <c r="R255" s="26">
        <f>SUMIF(Grant437!I:I, Table5[[#This Row],[license_no]], Grant437!N:N)</f>
        <v>17.14</v>
      </c>
      <c r="S255" s="26">
        <f>SUM(Table5[[#This Row],[Quality Dollars Received]], Table5[[#This Row],[fund paid in month (cash)]])</f>
        <v>9351.8599999999988</v>
      </c>
      <c r="T255">
        <f>COUNTIFS(Visits!H:H, "&lt;&gt;", Visits!A:A, Table5[[#This Row],[license_no]])</f>
        <v>1</v>
      </c>
      <c r="U255">
        <f>COUNTIFS(Visits!I:I, "&lt;&gt;", Visits!A:A, Table5[[#This Row],[license_no]])</f>
        <v>0</v>
      </c>
      <c r="V255">
        <f>COUNTIFS(Visits!J:J, "&lt;&gt;", Visits!A:A, Table5[[#This Row],[license_no]])</f>
        <v>1</v>
      </c>
      <c r="W255">
        <f>SUM(Table5[[#This Row],[Total Visits - In Person]:[Total Visits - Virtual]])</f>
        <v>2</v>
      </c>
    </row>
    <row r="256" spans="1:23" x14ac:dyDescent="0.3">
      <c r="A256" s="10">
        <v>45292</v>
      </c>
      <c r="B256">
        <v>1307727</v>
      </c>
      <c r="C256" t="s">
        <v>648</v>
      </c>
      <c r="D256" t="s">
        <v>14</v>
      </c>
      <c r="E256" t="s">
        <v>15</v>
      </c>
      <c r="F256" t="s">
        <v>649</v>
      </c>
      <c r="G256" t="s">
        <v>295</v>
      </c>
      <c r="H256" t="s">
        <v>296</v>
      </c>
      <c r="I256" t="s">
        <v>19</v>
      </c>
      <c r="J256" s="1">
        <v>18870.490000000002</v>
      </c>
      <c r="K256" s="1">
        <v>23233.07</v>
      </c>
      <c r="M256">
        <v>6</v>
      </c>
      <c r="N256">
        <v>21</v>
      </c>
      <c r="O256">
        <v>23</v>
      </c>
      <c r="P256">
        <v>49</v>
      </c>
      <c r="Q256">
        <f>SUMIFS(Snapshot2!H:H, Snapshot2!A:A, Table5[[#This Row],[Date]], Snapshot2!B:B, Table5[[#This Row],[license_no]])</f>
        <v>0</v>
      </c>
      <c r="R256" s="26">
        <f>SUMIF(Grant437!I:I, Table5[[#This Row],[license_no]], Grant437!N:N)</f>
        <v>0</v>
      </c>
      <c r="S256" s="26">
        <f>SUM(Table5[[#This Row],[Quality Dollars Received]], Table5[[#This Row],[fund paid in month (cash)]])</f>
        <v>23233.07</v>
      </c>
      <c r="T256">
        <f>COUNTIFS(Visits!H:H, "&lt;&gt;", Visits!A:A, Table5[[#This Row],[license_no]])</f>
        <v>0</v>
      </c>
      <c r="U256">
        <f>COUNTIFS(Visits!I:I, "&lt;&gt;", Visits!A:A, Table5[[#This Row],[license_no]])</f>
        <v>0</v>
      </c>
      <c r="V256">
        <f>COUNTIFS(Visits!J:J, "&lt;&gt;", Visits!A:A, Table5[[#This Row],[license_no]])</f>
        <v>1</v>
      </c>
      <c r="W256">
        <f>SUM(Table5[[#This Row],[Total Visits - In Person]:[Total Visits - Virtual]])</f>
        <v>1</v>
      </c>
    </row>
    <row r="257" spans="1:23" x14ac:dyDescent="0.3">
      <c r="A257" s="10">
        <v>45292</v>
      </c>
      <c r="B257">
        <v>1331926</v>
      </c>
      <c r="C257" t="s">
        <v>650</v>
      </c>
      <c r="D257" t="s">
        <v>14</v>
      </c>
      <c r="E257" t="s">
        <v>27</v>
      </c>
      <c r="F257" t="s">
        <v>651</v>
      </c>
      <c r="G257" t="s">
        <v>17</v>
      </c>
      <c r="H257" t="s">
        <v>22</v>
      </c>
      <c r="I257" t="s">
        <v>19</v>
      </c>
      <c r="J257" s="1">
        <v>4435.04</v>
      </c>
      <c r="K257" s="1">
        <v>5855.36</v>
      </c>
      <c r="O257">
        <v>9</v>
      </c>
      <c r="P257">
        <v>9</v>
      </c>
      <c r="Q257">
        <f>SUMIFS(Snapshot2!H:H, Snapshot2!A:A, Table5[[#This Row],[Date]], Snapshot2!B:B, Table5[[#This Row],[license_no]])</f>
        <v>0</v>
      </c>
      <c r="R257" s="26">
        <f>SUMIF(Grant437!I:I, Table5[[#This Row],[license_no]], Grant437!N:N)</f>
        <v>0</v>
      </c>
      <c r="S257" s="26">
        <f>SUM(Table5[[#This Row],[Quality Dollars Received]], Table5[[#This Row],[fund paid in month (cash)]])</f>
        <v>5855.36</v>
      </c>
      <c r="T257">
        <f>COUNTIFS(Visits!H:H, "&lt;&gt;", Visits!A:A, Table5[[#This Row],[license_no]])</f>
        <v>0</v>
      </c>
      <c r="U257">
        <f>COUNTIFS(Visits!I:I, "&lt;&gt;", Visits!A:A, Table5[[#This Row],[license_no]])</f>
        <v>0</v>
      </c>
      <c r="V257">
        <f>COUNTIFS(Visits!J:J, "&lt;&gt;", Visits!A:A, Table5[[#This Row],[license_no]])</f>
        <v>1</v>
      </c>
      <c r="W257">
        <f>SUM(Table5[[#This Row],[Total Visits - In Person]:[Total Visits - Virtual]])</f>
        <v>1</v>
      </c>
    </row>
    <row r="258" spans="1:23" x14ac:dyDescent="0.3">
      <c r="A258" s="10">
        <v>45292</v>
      </c>
      <c r="B258">
        <v>1344786</v>
      </c>
      <c r="C258" t="s">
        <v>652</v>
      </c>
      <c r="D258" t="s">
        <v>14</v>
      </c>
      <c r="E258" t="s">
        <v>15</v>
      </c>
      <c r="F258" t="s">
        <v>653</v>
      </c>
      <c r="G258" t="s">
        <v>70</v>
      </c>
      <c r="H258" t="s">
        <v>180</v>
      </c>
      <c r="I258" t="s">
        <v>19</v>
      </c>
      <c r="J258" s="1">
        <v>36427.35</v>
      </c>
      <c r="K258" s="1">
        <v>48806.400000000001</v>
      </c>
      <c r="L258">
        <v>1</v>
      </c>
      <c r="M258">
        <v>7</v>
      </c>
      <c r="N258">
        <v>21</v>
      </c>
      <c r="O258">
        <v>21</v>
      </c>
      <c r="P258">
        <v>49</v>
      </c>
      <c r="Q258">
        <f>SUMIFS(Snapshot2!H:H, Snapshot2!A:A, Table5[[#This Row],[Date]], Snapshot2!B:B, Table5[[#This Row],[license_no]])</f>
        <v>0</v>
      </c>
      <c r="R258" s="26">
        <f>SUMIF(Grant437!I:I, Table5[[#This Row],[license_no]], Grant437!N:N)</f>
        <v>0</v>
      </c>
      <c r="S258" s="26">
        <f>SUM(Table5[[#This Row],[Quality Dollars Received]], Table5[[#This Row],[fund paid in month (cash)]])</f>
        <v>48806.400000000001</v>
      </c>
      <c r="T258">
        <f>COUNTIFS(Visits!H:H, "&lt;&gt;", Visits!A:A, Table5[[#This Row],[license_no]])</f>
        <v>0</v>
      </c>
      <c r="U258">
        <f>COUNTIFS(Visits!I:I, "&lt;&gt;", Visits!A:A, Table5[[#This Row],[license_no]])</f>
        <v>0</v>
      </c>
      <c r="V258">
        <f>COUNTIFS(Visits!J:J, "&lt;&gt;", Visits!A:A, Table5[[#This Row],[license_no]])</f>
        <v>0</v>
      </c>
      <c r="W258">
        <f>SUM(Table5[[#This Row],[Total Visits - In Person]:[Total Visits - Virtual]])</f>
        <v>0</v>
      </c>
    </row>
    <row r="259" spans="1:23" x14ac:dyDescent="0.3">
      <c r="A259" s="10">
        <v>45292</v>
      </c>
      <c r="B259">
        <v>1352946</v>
      </c>
      <c r="C259" t="s">
        <v>654</v>
      </c>
      <c r="D259" t="s">
        <v>14</v>
      </c>
      <c r="E259" t="s">
        <v>15</v>
      </c>
      <c r="F259" t="s">
        <v>655</v>
      </c>
      <c r="G259" t="s">
        <v>17</v>
      </c>
      <c r="H259" t="s">
        <v>59</v>
      </c>
      <c r="I259" t="s">
        <v>19</v>
      </c>
      <c r="J259" s="1">
        <v>28336.77</v>
      </c>
      <c r="K259" s="1">
        <v>36303.4</v>
      </c>
      <c r="L259">
        <v>1</v>
      </c>
      <c r="M259">
        <v>7</v>
      </c>
      <c r="N259">
        <v>11</v>
      </c>
      <c r="O259">
        <v>24</v>
      </c>
      <c r="P259">
        <v>41</v>
      </c>
      <c r="Q259">
        <f>SUMIFS(Snapshot2!H:H, Snapshot2!A:A, Table5[[#This Row],[Date]], Snapshot2!B:B, Table5[[#This Row],[license_no]])</f>
        <v>1</v>
      </c>
      <c r="R259" s="26">
        <f>SUMIF(Grant437!I:I, Table5[[#This Row],[license_no]], Grant437!N:N)</f>
        <v>0</v>
      </c>
      <c r="S259" s="26">
        <f>SUM(Table5[[#This Row],[Quality Dollars Received]], Table5[[#This Row],[fund paid in month (cash)]])</f>
        <v>36303.4</v>
      </c>
      <c r="T259">
        <f>COUNTIFS(Visits!H:H, "&lt;&gt;", Visits!A:A, Table5[[#This Row],[license_no]])</f>
        <v>0</v>
      </c>
      <c r="U259">
        <f>COUNTIFS(Visits!I:I, "&lt;&gt;", Visits!A:A, Table5[[#This Row],[license_no]])</f>
        <v>1</v>
      </c>
      <c r="V259">
        <f>COUNTIFS(Visits!J:J, "&lt;&gt;", Visits!A:A, Table5[[#This Row],[license_no]])</f>
        <v>0</v>
      </c>
      <c r="W259">
        <f>SUM(Table5[[#This Row],[Total Visits - In Person]:[Total Visits - Virtual]])</f>
        <v>1</v>
      </c>
    </row>
    <row r="260" spans="1:23" x14ac:dyDescent="0.3">
      <c r="A260" s="10">
        <v>45292</v>
      </c>
      <c r="B260">
        <v>1357986</v>
      </c>
      <c r="C260" t="s">
        <v>656</v>
      </c>
      <c r="D260" t="s">
        <v>14</v>
      </c>
      <c r="E260" t="s">
        <v>15</v>
      </c>
      <c r="F260" t="s">
        <v>657</v>
      </c>
      <c r="G260" t="s">
        <v>29</v>
      </c>
      <c r="H260" t="s">
        <v>226</v>
      </c>
      <c r="I260" t="s">
        <v>19</v>
      </c>
      <c r="J260" s="1">
        <v>47276.75</v>
      </c>
      <c r="K260" s="1">
        <v>56883.54</v>
      </c>
      <c r="L260">
        <v>5</v>
      </c>
      <c r="M260">
        <v>13</v>
      </c>
      <c r="N260">
        <v>21</v>
      </c>
      <c r="O260">
        <v>27</v>
      </c>
      <c r="P260">
        <v>64</v>
      </c>
      <c r="Q260">
        <f>SUMIFS(Snapshot2!H:H, Snapshot2!A:A, Table5[[#This Row],[Date]], Snapshot2!B:B, Table5[[#This Row],[license_no]])</f>
        <v>1</v>
      </c>
      <c r="R260" s="26">
        <f>SUMIF(Grant437!I:I, Table5[[#This Row],[license_no]], Grant437!N:N)</f>
        <v>0</v>
      </c>
      <c r="S260" s="26">
        <f>SUM(Table5[[#This Row],[Quality Dollars Received]], Table5[[#This Row],[fund paid in month (cash)]])</f>
        <v>56883.54</v>
      </c>
      <c r="T260">
        <f>COUNTIFS(Visits!H:H, "&lt;&gt;", Visits!A:A, Table5[[#This Row],[license_no]])</f>
        <v>1</v>
      </c>
      <c r="U260">
        <f>COUNTIFS(Visits!I:I, "&lt;&gt;", Visits!A:A, Table5[[#This Row],[license_no]])</f>
        <v>0</v>
      </c>
      <c r="V260">
        <f>COUNTIFS(Visits!J:J, "&lt;&gt;", Visits!A:A, Table5[[#This Row],[license_no]])</f>
        <v>0</v>
      </c>
      <c r="W260">
        <f>SUM(Table5[[#This Row],[Total Visits - In Person]:[Total Visits - Virtual]])</f>
        <v>1</v>
      </c>
    </row>
    <row r="261" spans="1:23" x14ac:dyDescent="0.3">
      <c r="A261" s="10">
        <v>45292</v>
      </c>
      <c r="B261">
        <v>1358186</v>
      </c>
      <c r="C261" t="s">
        <v>658</v>
      </c>
      <c r="D261" t="s">
        <v>14</v>
      </c>
      <c r="E261" t="s">
        <v>15</v>
      </c>
      <c r="F261" t="s">
        <v>659</v>
      </c>
      <c r="G261" t="s">
        <v>501</v>
      </c>
      <c r="H261" t="s">
        <v>502</v>
      </c>
      <c r="I261" t="s">
        <v>19</v>
      </c>
      <c r="J261" s="1">
        <v>75681.13</v>
      </c>
      <c r="K261" s="1">
        <v>98819.74</v>
      </c>
      <c r="L261">
        <v>9</v>
      </c>
      <c r="M261">
        <v>25</v>
      </c>
      <c r="N261">
        <v>39</v>
      </c>
      <c r="O261">
        <v>23</v>
      </c>
      <c r="P261">
        <v>92</v>
      </c>
      <c r="Q261">
        <f>SUMIFS(Snapshot2!H:H, Snapshot2!A:A, Table5[[#This Row],[Date]], Snapshot2!B:B, Table5[[#This Row],[license_no]])</f>
        <v>0</v>
      </c>
      <c r="R261" s="26">
        <f>SUMIF(Grant437!I:I, Table5[[#This Row],[license_no]], Grant437!N:N)</f>
        <v>0</v>
      </c>
      <c r="S261" s="26">
        <f>SUM(Table5[[#This Row],[Quality Dollars Received]], Table5[[#This Row],[fund paid in month (cash)]])</f>
        <v>98819.74</v>
      </c>
      <c r="T261">
        <f>COUNTIFS(Visits!H:H, "&lt;&gt;", Visits!A:A, Table5[[#This Row],[license_no]])</f>
        <v>0</v>
      </c>
      <c r="U261">
        <f>COUNTIFS(Visits!I:I, "&lt;&gt;", Visits!A:A, Table5[[#This Row],[license_no]])</f>
        <v>0</v>
      </c>
      <c r="V261">
        <f>COUNTIFS(Visits!J:J, "&lt;&gt;", Visits!A:A, Table5[[#This Row],[license_no]])</f>
        <v>0</v>
      </c>
      <c r="W261">
        <f>SUM(Table5[[#This Row],[Total Visits - In Person]:[Total Visits - Virtual]])</f>
        <v>0</v>
      </c>
    </row>
    <row r="262" spans="1:23" x14ac:dyDescent="0.3">
      <c r="A262" s="10">
        <v>45292</v>
      </c>
      <c r="B262">
        <v>1358766</v>
      </c>
      <c r="C262" t="s">
        <v>660</v>
      </c>
      <c r="D262" t="s">
        <v>14</v>
      </c>
      <c r="E262" t="s">
        <v>15</v>
      </c>
      <c r="F262" t="s">
        <v>661</v>
      </c>
      <c r="G262" t="s">
        <v>74</v>
      </c>
      <c r="H262" t="s">
        <v>166</v>
      </c>
      <c r="I262" t="s">
        <v>49</v>
      </c>
      <c r="J262" s="1">
        <v>1066.05</v>
      </c>
      <c r="K262" s="1">
        <v>1426.23</v>
      </c>
      <c r="M262">
        <v>1</v>
      </c>
      <c r="P262">
        <v>1</v>
      </c>
      <c r="Q262">
        <f>SUMIFS(Snapshot2!H:H, Snapshot2!A:A, Table5[[#This Row],[Date]], Snapshot2!B:B, Table5[[#This Row],[license_no]])</f>
        <v>0</v>
      </c>
      <c r="R262" s="26">
        <f>SUMIF(Grant437!I:I, Table5[[#This Row],[license_no]], Grant437!N:N)</f>
        <v>0</v>
      </c>
      <c r="S262" s="26">
        <f>SUM(Table5[[#This Row],[Quality Dollars Received]], Table5[[#This Row],[fund paid in month (cash)]])</f>
        <v>1426.23</v>
      </c>
      <c r="T262">
        <f>COUNTIFS(Visits!H:H, "&lt;&gt;", Visits!A:A, Table5[[#This Row],[license_no]])</f>
        <v>0</v>
      </c>
      <c r="U262">
        <f>COUNTIFS(Visits!I:I, "&lt;&gt;", Visits!A:A, Table5[[#This Row],[license_no]])</f>
        <v>0</v>
      </c>
      <c r="V262">
        <f>COUNTIFS(Visits!J:J, "&lt;&gt;", Visits!A:A, Table5[[#This Row],[license_no]])</f>
        <v>0</v>
      </c>
      <c r="W262">
        <f>SUM(Table5[[#This Row],[Total Visits - In Person]:[Total Visits - Virtual]])</f>
        <v>0</v>
      </c>
    </row>
    <row r="263" spans="1:23" x14ac:dyDescent="0.3">
      <c r="A263" s="10">
        <v>45292</v>
      </c>
      <c r="B263">
        <v>1366186</v>
      </c>
      <c r="C263" t="s">
        <v>662</v>
      </c>
      <c r="D263" t="s">
        <v>188</v>
      </c>
      <c r="E263" t="s">
        <v>15</v>
      </c>
      <c r="F263" t="s">
        <v>663</v>
      </c>
      <c r="G263" t="s">
        <v>501</v>
      </c>
      <c r="H263" t="s">
        <v>502</v>
      </c>
      <c r="I263" t="s">
        <v>19</v>
      </c>
      <c r="J263" s="1">
        <v>887</v>
      </c>
      <c r="K263" s="1">
        <v>1090.6199999999999</v>
      </c>
      <c r="L263">
        <v>1</v>
      </c>
      <c r="M263">
        <v>1</v>
      </c>
      <c r="P263">
        <v>2</v>
      </c>
      <c r="Q263">
        <f>SUMIFS(Snapshot2!H:H, Snapshot2!A:A, Table5[[#This Row],[Date]], Snapshot2!B:B, Table5[[#This Row],[license_no]])</f>
        <v>0</v>
      </c>
      <c r="R263" s="26">
        <f>SUMIF(Grant437!I:I, Table5[[#This Row],[license_no]], Grant437!N:N)</f>
        <v>0</v>
      </c>
      <c r="S263" s="26">
        <f>SUM(Table5[[#This Row],[Quality Dollars Received]], Table5[[#This Row],[fund paid in month (cash)]])</f>
        <v>1090.6199999999999</v>
      </c>
      <c r="T263">
        <f>COUNTIFS(Visits!H:H, "&lt;&gt;", Visits!A:A, Table5[[#This Row],[license_no]])</f>
        <v>0</v>
      </c>
      <c r="U263">
        <f>COUNTIFS(Visits!I:I, "&lt;&gt;", Visits!A:A, Table5[[#This Row],[license_no]])</f>
        <v>0</v>
      </c>
      <c r="V263">
        <f>COUNTIFS(Visits!J:J, "&lt;&gt;", Visits!A:A, Table5[[#This Row],[license_no]])</f>
        <v>0</v>
      </c>
      <c r="W263">
        <f>SUM(Table5[[#This Row],[Total Visits - In Person]:[Total Visits - Virtual]])</f>
        <v>0</v>
      </c>
    </row>
    <row r="264" spans="1:23" x14ac:dyDescent="0.3">
      <c r="A264" s="10">
        <v>45292</v>
      </c>
      <c r="B264">
        <v>1368826</v>
      </c>
      <c r="C264" t="s">
        <v>664</v>
      </c>
      <c r="D264" t="s">
        <v>14</v>
      </c>
      <c r="E264" t="s">
        <v>51</v>
      </c>
      <c r="F264" t="s">
        <v>665</v>
      </c>
      <c r="G264" t="s">
        <v>666</v>
      </c>
      <c r="H264" t="s">
        <v>667</v>
      </c>
      <c r="I264" t="s">
        <v>35</v>
      </c>
      <c r="J264" s="1">
        <v>2858.02</v>
      </c>
      <c r="K264" s="1">
        <v>3620.24</v>
      </c>
      <c r="M264">
        <v>1</v>
      </c>
      <c r="O264">
        <v>3</v>
      </c>
      <c r="P264">
        <v>4</v>
      </c>
      <c r="Q264">
        <f>SUMIFS(Snapshot2!H:H, Snapshot2!A:A, Table5[[#This Row],[Date]], Snapshot2!B:B, Table5[[#This Row],[license_no]])</f>
        <v>0</v>
      </c>
      <c r="R264" s="26">
        <f>SUMIF(Grant437!I:I, Table5[[#This Row],[license_no]], Grant437!N:N)</f>
        <v>0</v>
      </c>
      <c r="S264" s="26">
        <f>SUM(Table5[[#This Row],[Quality Dollars Received]], Table5[[#This Row],[fund paid in month (cash)]])</f>
        <v>3620.24</v>
      </c>
      <c r="T264">
        <f>COUNTIFS(Visits!H:H, "&lt;&gt;", Visits!A:A, Table5[[#This Row],[license_no]])</f>
        <v>0</v>
      </c>
      <c r="U264">
        <f>COUNTIFS(Visits!I:I, "&lt;&gt;", Visits!A:A, Table5[[#This Row],[license_no]])</f>
        <v>0</v>
      </c>
      <c r="V264">
        <f>COUNTIFS(Visits!J:J, "&lt;&gt;", Visits!A:A, Table5[[#This Row],[license_no]])</f>
        <v>0</v>
      </c>
      <c r="W264">
        <f>SUM(Table5[[#This Row],[Total Visits - In Person]:[Total Visits - Virtual]])</f>
        <v>0</v>
      </c>
    </row>
    <row r="265" spans="1:23" x14ac:dyDescent="0.3">
      <c r="A265" s="10">
        <v>45292</v>
      </c>
      <c r="B265">
        <v>1382446</v>
      </c>
      <c r="C265" t="s">
        <v>668</v>
      </c>
      <c r="D265" t="s">
        <v>14</v>
      </c>
      <c r="E265" t="s">
        <v>51</v>
      </c>
      <c r="F265" t="s">
        <v>669</v>
      </c>
      <c r="G265" t="s">
        <v>101</v>
      </c>
      <c r="H265" t="s">
        <v>144</v>
      </c>
      <c r="I265" t="s">
        <v>19</v>
      </c>
      <c r="J265" s="1">
        <v>44721.64</v>
      </c>
      <c r="K265" s="1">
        <v>55906.7</v>
      </c>
      <c r="L265">
        <v>6</v>
      </c>
      <c r="M265">
        <v>20</v>
      </c>
      <c r="N265">
        <v>23</v>
      </c>
      <c r="O265">
        <v>24</v>
      </c>
      <c r="P265">
        <v>72</v>
      </c>
      <c r="Q265">
        <f>SUMIFS(Snapshot2!H:H, Snapshot2!A:A, Table5[[#This Row],[Date]], Snapshot2!B:B, Table5[[#This Row],[license_no]])</f>
        <v>0</v>
      </c>
      <c r="R265" s="26">
        <f>SUMIF(Grant437!I:I, Table5[[#This Row],[license_no]], Grant437!N:N)</f>
        <v>0</v>
      </c>
      <c r="S265" s="26">
        <f>SUM(Table5[[#This Row],[Quality Dollars Received]], Table5[[#This Row],[fund paid in month (cash)]])</f>
        <v>55906.7</v>
      </c>
      <c r="T265">
        <f>COUNTIFS(Visits!H:H, "&lt;&gt;", Visits!A:A, Table5[[#This Row],[license_no]])</f>
        <v>0</v>
      </c>
      <c r="U265">
        <f>COUNTIFS(Visits!I:I, "&lt;&gt;", Visits!A:A, Table5[[#This Row],[license_no]])</f>
        <v>0</v>
      </c>
      <c r="V265">
        <f>COUNTIFS(Visits!J:J, "&lt;&gt;", Visits!A:A, Table5[[#This Row],[license_no]])</f>
        <v>0</v>
      </c>
      <c r="W265">
        <f>SUM(Table5[[#This Row],[Total Visits - In Person]:[Total Visits - Virtual]])</f>
        <v>0</v>
      </c>
    </row>
    <row r="266" spans="1:23" x14ac:dyDescent="0.3">
      <c r="A266" s="10">
        <v>45292</v>
      </c>
      <c r="B266">
        <v>1386946</v>
      </c>
      <c r="C266" t="s">
        <v>670</v>
      </c>
      <c r="D266" t="s">
        <v>14</v>
      </c>
      <c r="E266" t="s">
        <v>27</v>
      </c>
      <c r="F266" t="s">
        <v>671</v>
      </c>
      <c r="G266" t="s">
        <v>17</v>
      </c>
      <c r="H266" t="s">
        <v>429</v>
      </c>
      <c r="I266" t="s">
        <v>19</v>
      </c>
      <c r="J266" s="1">
        <v>25829.57</v>
      </c>
      <c r="K266" s="1">
        <v>34711.21</v>
      </c>
      <c r="L266">
        <v>6</v>
      </c>
      <c r="M266">
        <v>14</v>
      </c>
      <c r="N266">
        <v>17</v>
      </c>
      <c r="O266">
        <v>29</v>
      </c>
      <c r="P266">
        <v>63</v>
      </c>
      <c r="Q266">
        <f>SUMIFS(Snapshot2!H:H, Snapshot2!A:A, Table5[[#This Row],[Date]], Snapshot2!B:B, Table5[[#This Row],[license_no]])</f>
        <v>1</v>
      </c>
      <c r="R266" s="26">
        <f>SUMIF(Grant437!I:I, Table5[[#This Row],[license_no]], Grant437!N:N)</f>
        <v>0</v>
      </c>
      <c r="S266" s="26">
        <f>SUM(Table5[[#This Row],[Quality Dollars Received]], Table5[[#This Row],[fund paid in month (cash)]])</f>
        <v>34711.21</v>
      </c>
      <c r="T266">
        <f>COUNTIFS(Visits!H:H, "&lt;&gt;", Visits!A:A, Table5[[#This Row],[license_no]])</f>
        <v>0</v>
      </c>
      <c r="U266">
        <f>COUNTIFS(Visits!I:I, "&lt;&gt;", Visits!A:A, Table5[[#This Row],[license_no]])</f>
        <v>1</v>
      </c>
      <c r="V266">
        <f>COUNTIFS(Visits!J:J, "&lt;&gt;", Visits!A:A, Table5[[#This Row],[license_no]])</f>
        <v>1</v>
      </c>
      <c r="W266">
        <f>SUM(Table5[[#This Row],[Total Visits - In Person]:[Total Visits - Virtual]])</f>
        <v>2</v>
      </c>
    </row>
    <row r="267" spans="1:23" x14ac:dyDescent="0.3">
      <c r="A267" s="10">
        <v>45292</v>
      </c>
      <c r="B267">
        <v>1392027</v>
      </c>
      <c r="C267" t="s">
        <v>672</v>
      </c>
      <c r="D267" t="s">
        <v>14</v>
      </c>
      <c r="E267" t="s">
        <v>175</v>
      </c>
      <c r="F267" t="s">
        <v>673</v>
      </c>
      <c r="G267" t="s">
        <v>17</v>
      </c>
      <c r="H267" t="s">
        <v>288</v>
      </c>
      <c r="I267" t="s">
        <v>19</v>
      </c>
      <c r="J267" s="1">
        <v>21570.92</v>
      </c>
      <c r="K267" s="1">
        <v>23521.02</v>
      </c>
      <c r="M267">
        <v>4</v>
      </c>
      <c r="N267">
        <v>10</v>
      </c>
      <c r="O267">
        <v>16</v>
      </c>
      <c r="P267">
        <v>29</v>
      </c>
      <c r="Q267">
        <f>SUMIFS(Snapshot2!H:H, Snapshot2!A:A, Table5[[#This Row],[Date]], Snapshot2!B:B, Table5[[#This Row],[license_no]])</f>
        <v>0</v>
      </c>
      <c r="R267" s="26">
        <f>SUMIF(Grant437!I:I, Table5[[#This Row],[license_no]], Grant437!N:N)</f>
        <v>0</v>
      </c>
      <c r="S267" s="26">
        <f>SUM(Table5[[#This Row],[Quality Dollars Received]], Table5[[#This Row],[fund paid in month (cash)]])</f>
        <v>23521.02</v>
      </c>
      <c r="T267">
        <f>COUNTIFS(Visits!H:H, "&lt;&gt;", Visits!A:A, Table5[[#This Row],[license_no]])</f>
        <v>0</v>
      </c>
      <c r="U267">
        <f>COUNTIFS(Visits!I:I, "&lt;&gt;", Visits!A:A, Table5[[#This Row],[license_no]])</f>
        <v>1</v>
      </c>
      <c r="V267">
        <f>COUNTIFS(Visits!J:J, "&lt;&gt;", Visits!A:A, Table5[[#This Row],[license_no]])</f>
        <v>1</v>
      </c>
      <c r="W267">
        <f>SUM(Table5[[#This Row],[Total Visits - In Person]:[Total Visits - Virtual]])</f>
        <v>2</v>
      </c>
    </row>
    <row r="268" spans="1:23" x14ac:dyDescent="0.3">
      <c r="A268" s="10">
        <v>45292</v>
      </c>
      <c r="B268">
        <v>1392490</v>
      </c>
      <c r="C268" t="s">
        <v>615</v>
      </c>
      <c r="D268" t="s">
        <v>14</v>
      </c>
      <c r="E268" t="s">
        <v>51</v>
      </c>
      <c r="F268" t="s">
        <v>674</v>
      </c>
      <c r="G268" t="s">
        <v>17</v>
      </c>
      <c r="H268" t="s">
        <v>18</v>
      </c>
      <c r="I268" t="s">
        <v>19</v>
      </c>
      <c r="J268" s="1">
        <v>14865.81</v>
      </c>
      <c r="K268" s="1">
        <v>19511.16</v>
      </c>
      <c r="L268">
        <v>4</v>
      </c>
      <c r="M268">
        <v>6</v>
      </c>
      <c r="N268">
        <v>17</v>
      </c>
      <c r="O268">
        <v>13</v>
      </c>
      <c r="P268">
        <v>40</v>
      </c>
      <c r="Q268">
        <f>SUMIFS(Snapshot2!H:H, Snapshot2!A:A, Table5[[#This Row],[Date]], Snapshot2!B:B, Table5[[#This Row],[license_no]])</f>
        <v>1</v>
      </c>
      <c r="R268" s="26">
        <f>SUMIF(Grant437!I:I, Table5[[#This Row],[license_no]], Grant437!N:N)</f>
        <v>34.28</v>
      </c>
      <c r="S268" s="26">
        <f>SUM(Table5[[#This Row],[Quality Dollars Received]], Table5[[#This Row],[fund paid in month (cash)]])</f>
        <v>19545.439999999999</v>
      </c>
      <c r="T268">
        <f>COUNTIFS(Visits!H:H, "&lt;&gt;", Visits!A:A, Table5[[#This Row],[license_no]])</f>
        <v>0</v>
      </c>
      <c r="U268">
        <f>COUNTIFS(Visits!I:I, "&lt;&gt;", Visits!A:A, Table5[[#This Row],[license_no]])</f>
        <v>0</v>
      </c>
      <c r="V268">
        <f>COUNTIFS(Visits!J:J, "&lt;&gt;", Visits!A:A, Table5[[#This Row],[license_no]])</f>
        <v>0</v>
      </c>
      <c r="W268">
        <f>SUM(Table5[[#This Row],[Total Visits - In Person]:[Total Visits - Virtual]])</f>
        <v>0</v>
      </c>
    </row>
    <row r="269" spans="1:23" x14ac:dyDescent="0.3">
      <c r="A269" s="10">
        <v>45292</v>
      </c>
      <c r="B269">
        <v>1404488</v>
      </c>
      <c r="C269" t="s">
        <v>675</v>
      </c>
      <c r="D269" t="s">
        <v>14</v>
      </c>
      <c r="E269" t="s">
        <v>27</v>
      </c>
      <c r="F269" t="s">
        <v>676</v>
      </c>
      <c r="G269" t="s">
        <v>140</v>
      </c>
      <c r="H269" t="s">
        <v>520</v>
      </c>
      <c r="I269" t="s">
        <v>19</v>
      </c>
      <c r="J269" s="1">
        <v>21319.98</v>
      </c>
      <c r="K269" s="1">
        <v>24126.68</v>
      </c>
      <c r="L269">
        <v>2</v>
      </c>
      <c r="M269">
        <v>6</v>
      </c>
      <c r="N269">
        <v>12</v>
      </c>
      <c r="O269">
        <v>10</v>
      </c>
      <c r="P269">
        <v>29</v>
      </c>
      <c r="Q269">
        <f>SUMIFS(Snapshot2!H:H, Snapshot2!A:A, Table5[[#This Row],[Date]], Snapshot2!B:B, Table5[[#This Row],[license_no]])</f>
        <v>0</v>
      </c>
      <c r="R269" s="26">
        <f>SUMIF(Grant437!I:I, Table5[[#This Row],[license_no]], Grant437!N:N)</f>
        <v>0</v>
      </c>
      <c r="S269" s="26">
        <f>SUM(Table5[[#This Row],[Quality Dollars Received]], Table5[[#This Row],[fund paid in month (cash)]])</f>
        <v>24126.68</v>
      </c>
      <c r="T269">
        <f>COUNTIFS(Visits!H:H, "&lt;&gt;", Visits!A:A, Table5[[#This Row],[license_no]])</f>
        <v>0</v>
      </c>
      <c r="U269">
        <f>COUNTIFS(Visits!I:I, "&lt;&gt;", Visits!A:A, Table5[[#This Row],[license_no]])</f>
        <v>0</v>
      </c>
      <c r="V269">
        <f>COUNTIFS(Visits!J:J, "&lt;&gt;", Visits!A:A, Table5[[#This Row],[license_no]])</f>
        <v>0</v>
      </c>
      <c r="W269">
        <f>SUM(Table5[[#This Row],[Total Visits - In Person]:[Total Visits - Virtual]])</f>
        <v>0</v>
      </c>
    </row>
    <row r="270" spans="1:23" x14ac:dyDescent="0.3">
      <c r="A270" s="10">
        <v>45292</v>
      </c>
      <c r="B270">
        <v>1406746</v>
      </c>
      <c r="C270" t="s">
        <v>677</v>
      </c>
      <c r="D270" t="s">
        <v>188</v>
      </c>
      <c r="E270" t="s">
        <v>51</v>
      </c>
      <c r="F270" t="s">
        <v>678</v>
      </c>
      <c r="G270" t="s">
        <v>17</v>
      </c>
      <c r="H270" t="s">
        <v>679</v>
      </c>
      <c r="I270" t="s">
        <v>19</v>
      </c>
      <c r="J270" s="1">
        <v>1711.92</v>
      </c>
      <c r="K270" s="1">
        <v>2741.45</v>
      </c>
      <c r="M270">
        <v>2</v>
      </c>
      <c r="N270">
        <v>2</v>
      </c>
      <c r="O270">
        <v>1</v>
      </c>
      <c r="P270">
        <v>5</v>
      </c>
      <c r="Q270">
        <f>SUMIFS(Snapshot2!H:H, Snapshot2!A:A, Table5[[#This Row],[Date]], Snapshot2!B:B, Table5[[#This Row],[license_no]])</f>
        <v>0</v>
      </c>
      <c r="R270" s="26">
        <f>SUMIF(Grant437!I:I, Table5[[#This Row],[license_no]], Grant437!N:N)</f>
        <v>0</v>
      </c>
      <c r="S270" s="26">
        <f>SUM(Table5[[#This Row],[Quality Dollars Received]], Table5[[#This Row],[fund paid in month (cash)]])</f>
        <v>2741.45</v>
      </c>
      <c r="T270">
        <f>COUNTIFS(Visits!H:H, "&lt;&gt;", Visits!A:A, Table5[[#This Row],[license_no]])</f>
        <v>0</v>
      </c>
      <c r="U270">
        <f>COUNTIFS(Visits!I:I, "&lt;&gt;", Visits!A:A, Table5[[#This Row],[license_no]])</f>
        <v>0</v>
      </c>
      <c r="V270">
        <f>COUNTIFS(Visits!J:J, "&lt;&gt;", Visits!A:A, Table5[[#This Row],[license_no]])</f>
        <v>0</v>
      </c>
      <c r="W270">
        <f>SUM(Table5[[#This Row],[Total Visits - In Person]:[Total Visits - Virtual]])</f>
        <v>0</v>
      </c>
    </row>
    <row r="271" spans="1:23" x14ac:dyDescent="0.3">
      <c r="A271" s="10">
        <v>45292</v>
      </c>
      <c r="B271">
        <v>1412287</v>
      </c>
      <c r="C271" t="s">
        <v>680</v>
      </c>
      <c r="D271" t="s">
        <v>14</v>
      </c>
      <c r="E271" t="s">
        <v>27</v>
      </c>
      <c r="F271" t="s">
        <v>681</v>
      </c>
      <c r="G271" t="s">
        <v>17</v>
      </c>
      <c r="H271" t="s">
        <v>22</v>
      </c>
      <c r="I271" t="s">
        <v>19</v>
      </c>
      <c r="J271" s="1">
        <v>2211.77</v>
      </c>
      <c r="K271" s="1">
        <v>2334.73</v>
      </c>
      <c r="M271">
        <v>2</v>
      </c>
      <c r="N271">
        <v>3</v>
      </c>
      <c r="P271">
        <v>5</v>
      </c>
      <c r="Q271">
        <f>SUMIFS(Snapshot2!H:H, Snapshot2!A:A, Table5[[#This Row],[Date]], Snapshot2!B:B, Table5[[#This Row],[license_no]])</f>
        <v>2</v>
      </c>
      <c r="R271" s="26">
        <f>SUMIF(Grant437!I:I, Table5[[#This Row],[license_no]], Grant437!N:N)</f>
        <v>0</v>
      </c>
      <c r="S271" s="26">
        <f>SUM(Table5[[#This Row],[Quality Dollars Received]], Table5[[#This Row],[fund paid in month (cash)]])</f>
        <v>2334.73</v>
      </c>
      <c r="T271">
        <f>COUNTIFS(Visits!H:H, "&lt;&gt;", Visits!A:A, Table5[[#This Row],[license_no]])</f>
        <v>0</v>
      </c>
      <c r="U271">
        <f>COUNTIFS(Visits!I:I, "&lt;&gt;", Visits!A:A, Table5[[#This Row],[license_no]])</f>
        <v>0</v>
      </c>
      <c r="V271">
        <f>COUNTIFS(Visits!J:J, "&lt;&gt;", Visits!A:A, Table5[[#This Row],[license_no]])</f>
        <v>1</v>
      </c>
      <c r="W271">
        <f>SUM(Table5[[#This Row],[Total Visits - In Person]:[Total Visits - Virtual]])</f>
        <v>1</v>
      </c>
    </row>
    <row r="272" spans="1:23" x14ac:dyDescent="0.3">
      <c r="A272" s="10">
        <v>45292</v>
      </c>
      <c r="B272">
        <v>1421886</v>
      </c>
      <c r="C272" t="s">
        <v>682</v>
      </c>
      <c r="D272" t="s">
        <v>14</v>
      </c>
      <c r="E272" t="s">
        <v>15</v>
      </c>
      <c r="F272" t="s">
        <v>683</v>
      </c>
      <c r="G272" t="s">
        <v>17</v>
      </c>
      <c r="H272" t="s">
        <v>429</v>
      </c>
      <c r="I272" t="s">
        <v>19</v>
      </c>
      <c r="J272" s="1">
        <v>7351.91</v>
      </c>
      <c r="K272" s="1">
        <v>9663.39</v>
      </c>
      <c r="L272">
        <v>2</v>
      </c>
      <c r="M272">
        <v>3</v>
      </c>
      <c r="N272">
        <v>5</v>
      </c>
      <c r="P272">
        <v>9</v>
      </c>
      <c r="Q272">
        <f>SUMIFS(Snapshot2!H:H, Snapshot2!A:A, Table5[[#This Row],[Date]], Snapshot2!B:B, Table5[[#This Row],[license_no]])</f>
        <v>0</v>
      </c>
      <c r="R272" s="26">
        <f>SUMIF(Grant437!I:I, Table5[[#This Row],[license_no]], Grant437!N:N)</f>
        <v>0</v>
      </c>
      <c r="S272" s="26">
        <f>SUM(Table5[[#This Row],[Quality Dollars Received]], Table5[[#This Row],[fund paid in month (cash)]])</f>
        <v>9663.39</v>
      </c>
      <c r="T272">
        <f>COUNTIFS(Visits!H:H, "&lt;&gt;", Visits!A:A, Table5[[#This Row],[license_no]])</f>
        <v>0</v>
      </c>
      <c r="U272">
        <f>COUNTIFS(Visits!I:I, "&lt;&gt;", Visits!A:A, Table5[[#This Row],[license_no]])</f>
        <v>0</v>
      </c>
      <c r="V272">
        <f>COUNTIFS(Visits!J:J, "&lt;&gt;", Visits!A:A, Table5[[#This Row],[license_no]])</f>
        <v>0</v>
      </c>
      <c r="W272">
        <f>SUM(Table5[[#This Row],[Total Visits - In Person]:[Total Visits - Virtual]])</f>
        <v>0</v>
      </c>
    </row>
    <row r="273" spans="1:23" x14ac:dyDescent="0.3">
      <c r="A273" s="10">
        <v>45292</v>
      </c>
      <c r="B273">
        <v>1424909</v>
      </c>
      <c r="C273" t="s">
        <v>684</v>
      </c>
      <c r="D273" t="s">
        <v>14</v>
      </c>
      <c r="E273" t="s">
        <v>27</v>
      </c>
      <c r="F273" t="s">
        <v>685</v>
      </c>
      <c r="G273" t="s">
        <v>110</v>
      </c>
      <c r="H273" t="s">
        <v>111</v>
      </c>
      <c r="I273" t="s">
        <v>19</v>
      </c>
      <c r="J273" s="1">
        <v>589.85</v>
      </c>
      <c r="K273" s="1">
        <v>542.75</v>
      </c>
      <c r="O273">
        <v>3</v>
      </c>
      <c r="P273">
        <v>3</v>
      </c>
      <c r="Q273">
        <f>SUMIFS(Snapshot2!H:H, Snapshot2!A:A, Table5[[#This Row],[Date]], Snapshot2!B:B, Table5[[#This Row],[license_no]])</f>
        <v>0</v>
      </c>
      <c r="R273" s="26">
        <f>SUMIF(Grant437!I:I, Table5[[#This Row],[license_no]], Grant437!N:N)</f>
        <v>0</v>
      </c>
      <c r="S273" s="26">
        <f>SUM(Table5[[#This Row],[Quality Dollars Received]], Table5[[#This Row],[fund paid in month (cash)]])</f>
        <v>542.75</v>
      </c>
      <c r="T273">
        <f>COUNTIFS(Visits!H:H, "&lt;&gt;", Visits!A:A, Table5[[#This Row],[license_no]])</f>
        <v>1</v>
      </c>
      <c r="U273">
        <f>COUNTIFS(Visits!I:I, "&lt;&gt;", Visits!A:A, Table5[[#This Row],[license_no]])</f>
        <v>0</v>
      </c>
      <c r="V273">
        <f>COUNTIFS(Visits!J:J, "&lt;&gt;", Visits!A:A, Table5[[#This Row],[license_no]])</f>
        <v>1</v>
      </c>
      <c r="W273">
        <f>SUM(Table5[[#This Row],[Total Visits - In Person]:[Total Visits - Virtual]])</f>
        <v>2</v>
      </c>
    </row>
    <row r="274" spans="1:23" x14ac:dyDescent="0.3">
      <c r="A274" s="10">
        <v>45292</v>
      </c>
      <c r="B274">
        <v>1427246</v>
      </c>
      <c r="C274" t="s">
        <v>686</v>
      </c>
      <c r="D274" t="s">
        <v>14</v>
      </c>
      <c r="E274" t="s">
        <v>27</v>
      </c>
      <c r="F274" t="s">
        <v>687</v>
      </c>
      <c r="G274" t="s">
        <v>17</v>
      </c>
      <c r="H274" t="s">
        <v>688</v>
      </c>
      <c r="I274" t="s">
        <v>19</v>
      </c>
      <c r="J274" s="1">
        <v>10830.24</v>
      </c>
      <c r="K274" s="1">
        <v>13563.36</v>
      </c>
      <c r="L274">
        <v>5</v>
      </c>
      <c r="M274">
        <v>4</v>
      </c>
      <c r="N274">
        <v>9</v>
      </c>
      <c r="O274">
        <v>10</v>
      </c>
      <c r="P274">
        <v>28</v>
      </c>
      <c r="Q274">
        <f>SUMIFS(Snapshot2!H:H, Snapshot2!A:A, Table5[[#This Row],[Date]], Snapshot2!B:B, Table5[[#This Row],[license_no]])</f>
        <v>0</v>
      </c>
      <c r="R274" s="26">
        <f>SUMIF(Grant437!I:I, Table5[[#This Row],[license_no]], Grant437!N:N)</f>
        <v>0</v>
      </c>
      <c r="S274" s="26">
        <f>SUM(Table5[[#This Row],[Quality Dollars Received]], Table5[[#This Row],[fund paid in month (cash)]])</f>
        <v>13563.36</v>
      </c>
      <c r="T274">
        <f>COUNTIFS(Visits!H:H, "&lt;&gt;", Visits!A:A, Table5[[#This Row],[license_no]])</f>
        <v>0</v>
      </c>
      <c r="U274">
        <f>COUNTIFS(Visits!I:I, "&lt;&gt;", Visits!A:A, Table5[[#This Row],[license_no]])</f>
        <v>0</v>
      </c>
      <c r="V274">
        <f>COUNTIFS(Visits!J:J, "&lt;&gt;", Visits!A:A, Table5[[#This Row],[license_no]])</f>
        <v>0</v>
      </c>
      <c r="W274">
        <f>SUM(Table5[[#This Row],[Total Visits - In Person]:[Total Visits - Virtual]])</f>
        <v>0</v>
      </c>
    </row>
    <row r="275" spans="1:23" x14ac:dyDescent="0.3">
      <c r="A275" s="10">
        <v>45292</v>
      </c>
      <c r="B275">
        <v>1434646</v>
      </c>
      <c r="C275" t="s">
        <v>689</v>
      </c>
      <c r="D275" t="s">
        <v>14</v>
      </c>
      <c r="E275" t="s">
        <v>15</v>
      </c>
      <c r="F275" t="s">
        <v>690</v>
      </c>
      <c r="G275" t="s">
        <v>136</v>
      </c>
      <c r="H275" t="s">
        <v>137</v>
      </c>
      <c r="I275" t="s">
        <v>19</v>
      </c>
      <c r="J275" s="1">
        <v>49452.33</v>
      </c>
      <c r="K275" s="1">
        <v>66047.34</v>
      </c>
      <c r="L275">
        <v>5</v>
      </c>
      <c r="M275">
        <v>14</v>
      </c>
      <c r="N275">
        <v>33</v>
      </c>
      <c r="O275">
        <v>46</v>
      </c>
      <c r="P275">
        <v>94</v>
      </c>
      <c r="Q275">
        <f>SUMIFS(Snapshot2!H:H, Snapshot2!A:A, Table5[[#This Row],[Date]], Snapshot2!B:B, Table5[[#This Row],[license_no]])</f>
        <v>1</v>
      </c>
      <c r="R275" s="26">
        <f>SUMIF(Grant437!I:I, Table5[[#This Row],[license_no]], Grant437!N:N)</f>
        <v>0</v>
      </c>
      <c r="S275" s="26">
        <f>SUM(Table5[[#This Row],[Quality Dollars Received]], Table5[[#This Row],[fund paid in month (cash)]])</f>
        <v>66047.34</v>
      </c>
      <c r="T275">
        <f>COUNTIFS(Visits!H:H, "&lt;&gt;", Visits!A:A, Table5[[#This Row],[license_no]])</f>
        <v>0</v>
      </c>
      <c r="U275">
        <f>COUNTIFS(Visits!I:I, "&lt;&gt;", Visits!A:A, Table5[[#This Row],[license_no]])</f>
        <v>0</v>
      </c>
      <c r="V275">
        <f>COUNTIFS(Visits!J:J, "&lt;&gt;", Visits!A:A, Table5[[#This Row],[license_no]])</f>
        <v>0</v>
      </c>
      <c r="W275">
        <f>SUM(Table5[[#This Row],[Total Visits - In Person]:[Total Visits - Virtual]])</f>
        <v>0</v>
      </c>
    </row>
    <row r="276" spans="1:23" x14ac:dyDescent="0.3">
      <c r="A276" s="10">
        <v>45292</v>
      </c>
      <c r="B276">
        <v>1437446</v>
      </c>
      <c r="C276" t="s">
        <v>691</v>
      </c>
      <c r="D276" t="s">
        <v>14</v>
      </c>
      <c r="E276" t="s">
        <v>27</v>
      </c>
      <c r="F276" t="s">
        <v>692</v>
      </c>
      <c r="G276" t="s">
        <v>17</v>
      </c>
      <c r="H276" t="s">
        <v>240</v>
      </c>
      <c r="I276" t="s">
        <v>19</v>
      </c>
      <c r="J276" s="1">
        <v>272.42</v>
      </c>
      <c r="K276" s="1">
        <v>251.92</v>
      </c>
      <c r="O276">
        <v>1</v>
      </c>
      <c r="P276">
        <v>1</v>
      </c>
      <c r="Q276">
        <f>SUMIFS(Snapshot2!H:H, Snapshot2!A:A, Table5[[#This Row],[Date]], Snapshot2!B:B, Table5[[#This Row],[license_no]])</f>
        <v>0</v>
      </c>
      <c r="R276" s="26">
        <f>SUMIF(Grant437!I:I, Table5[[#This Row],[license_no]], Grant437!N:N)</f>
        <v>0</v>
      </c>
      <c r="S276" s="26">
        <f>SUM(Table5[[#This Row],[Quality Dollars Received]], Table5[[#This Row],[fund paid in month (cash)]])</f>
        <v>251.92</v>
      </c>
      <c r="T276">
        <f>COUNTIFS(Visits!H:H, "&lt;&gt;", Visits!A:A, Table5[[#This Row],[license_no]])</f>
        <v>0</v>
      </c>
      <c r="U276">
        <f>COUNTIFS(Visits!I:I, "&lt;&gt;", Visits!A:A, Table5[[#This Row],[license_no]])</f>
        <v>0</v>
      </c>
      <c r="V276">
        <f>COUNTIFS(Visits!J:J, "&lt;&gt;", Visits!A:A, Table5[[#This Row],[license_no]])</f>
        <v>0</v>
      </c>
      <c r="W276">
        <f>SUM(Table5[[#This Row],[Total Visits - In Person]:[Total Visits - Virtual]])</f>
        <v>0</v>
      </c>
    </row>
    <row r="277" spans="1:23" x14ac:dyDescent="0.3">
      <c r="A277" s="10">
        <v>45292</v>
      </c>
      <c r="B277">
        <v>1438386</v>
      </c>
      <c r="C277" t="s">
        <v>693</v>
      </c>
      <c r="D277" t="s">
        <v>14</v>
      </c>
      <c r="E277" t="s">
        <v>27</v>
      </c>
      <c r="F277" t="s">
        <v>694</v>
      </c>
      <c r="G277" t="s">
        <v>17</v>
      </c>
      <c r="H277" t="s">
        <v>245</v>
      </c>
      <c r="I277" t="s">
        <v>19</v>
      </c>
      <c r="J277" s="1">
        <v>1038.26</v>
      </c>
      <c r="K277" s="1">
        <v>1057.76</v>
      </c>
      <c r="N277">
        <v>2</v>
      </c>
      <c r="O277">
        <v>1</v>
      </c>
      <c r="P277">
        <v>3</v>
      </c>
      <c r="Q277">
        <f>SUMIFS(Snapshot2!H:H, Snapshot2!A:A, Table5[[#This Row],[Date]], Snapshot2!B:B, Table5[[#This Row],[license_no]])</f>
        <v>0</v>
      </c>
      <c r="R277" s="26">
        <f>SUMIF(Grant437!I:I, Table5[[#This Row],[license_no]], Grant437!N:N)</f>
        <v>0</v>
      </c>
      <c r="S277" s="26">
        <f>SUM(Table5[[#This Row],[Quality Dollars Received]], Table5[[#This Row],[fund paid in month (cash)]])</f>
        <v>1057.76</v>
      </c>
      <c r="T277">
        <f>COUNTIFS(Visits!H:H, "&lt;&gt;", Visits!A:A, Table5[[#This Row],[license_no]])</f>
        <v>0</v>
      </c>
      <c r="U277">
        <f>COUNTIFS(Visits!I:I, "&lt;&gt;", Visits!A:A, Table5[[#This Row],[license_no]])</f>
        <v>0</v>
      </c>
      <c r="V277">
        <f>COUNTIFS(Visits!J:J, "&lt;&gt;", Visits!A:A, Table5[[#This Row],[license_no]])</f>
        <v>0</v>
      </c>
      <c r="W277">
        <f>SUM(Table5[[#This Row],[Total Visits - In Person]:[Total Visits - Virtual]])</f>
        <v>0</v>
      </c>
    </row>
    <row r="278" spans="1:23" x14ac:dyDescent="0.3">
      <c r="A278" s="10">
        <v>45292</v>
      </c>
      <c r="B278">
        <v>1440726</v>
      </c>
      <c r="C278" t="s">
        <v>695</v>
      </c>
      <c r="D278" t="s">
        <v>14</v>
      </c>
      <c r="E278" t="s">
        <v>27</v>
      </c>
      <c r="F278" t="s">
        <v>696</v>
      </c>
      <c r="G278" t="s">
        <v>110</v>
      </c>
      <c r="H278" t="s">
        <v>111</v>
      </c>
      <c r="I278" t="s">
        <v>19</v>
      </c>
      <c r="J278" s="1">
        <v>1014.45</v>
      </c>
      <c r="K278" s="1">
        <v>948.4</v>
      </c>
      <c r="O278">
        <v>5</v>
      </c>
      <c r="P278">
        <v>5</v>
      </c>
      <c r="Q278">
        <f>SUMIFS(Snapshot2!H:H, Snapshot2!A:A, Table5[[#This Row],[Date]], Snapshot2!B:B, Table5[[#This Row],[license_no]])</f>
        <v>0</v>
      </c>
      <c r="R278" s="26">
        <f>SUMIF(Grant437!I:I, Table5[[#This Row],[license_no]], Grant437!N:N)</f>
        <v>0</v>
      </c>
      <c r="S278" s="26">
        <f>SUM(Table5[[#This Row],[Quality Dollars Received]], Table5[[#This Row],[fund paid in month (cash)]])</f>
        <v>948.4</v>
      </c>
      <c r="T278">
        <f>COUNTIFS(Visits!H:H, "&lt;&gt;", Visits!A:A, Table5[[#This Row],[license_no]])</f>
        <v>0</v>
      </c>
      <c r="U278">
        <f>COUNTIFS(Visits!I:I, "&lt;&gt;", Visits!A:A, Table5[[#This Row],[license_no]])</f>
        <v>0</v>
      </c>
      <c r="V278">
        <f>COUNTIFS(Visits!J:J, "&lt;&gt;", Visits!A:A, Table5[[#This Row],[license_no]])</f>
        <v>0</v>
      </c>
      <c r="W278">
        <f>SUM(Table5[[#This Row],[Total Visits - In Person]:[Total Visits - Virtual]])</f>
        <v>0</v>
      </c>
    </row>
    <row r="279" spans="1:23" x14ac:dyDescent="0.3">
      <c r="A279" s="10">
        <v>45292</v>
      </c>
      <c r="B279">
        <v>1440766</v>
      </c>
      <c r="C279" t="s">
        <v>697</v>
      </c>
      <c r="D279" t="s">
        <v>14</v>
      </c>
      <c r="E279" t="s">
        <v>27</v>
      </c>
      <c r="F279" t="s">
        <v>698</v>
      </c>
      <c r="G279" t="s">
        <v>101</v>
      </c>
      <c r="H279" t="s">
        <v>557</v>
      </c>
      <c r="I279" t="s">
        <v>19</v>
      </c>
      <c r="J279" s="1">
        <v>309.89</v>
      </c>
      <c r="K279" s="1">
        <v>326.2</v>
      </c>
      <c r="O279">
        <v>1</v>
      </c>
      <c r="P279">
        <v>1</v>
      </c>
      <c r="Q279">
        <f>SUMIFS(Snapshot2!H:H, Snapshot2!A:A, Table5[[#This Row],[Date]], Snapshot2!B:B, Table5[[#This Row],[license_no]])</f>
        <v>0</v>
      </c>
      <c r="R279" s="26">
        <f>SUMIF(Grant437!I:I, Table5[[#This Row],[license_no]], Grant437!N:N)</f>
        <v>0</v>
      </c>
      <c r="S279" s="26">
        <f>SUM(Table5[[#This Row],[Quality Dollars Received]], Table5[[#This Row],[fund paid in month (cash)]])</f>
        <v>326.2</v>
      </c>
      <c r="T279">
        <f>COUNTIFS(Visits!H:H, "&lt;&gt;", Visits!A:A, Table5[[#This Row],[license_no]])</f>
        <v>0</v>
      </c>
      <c r="U279">
        <f>COUNTIFS(Visits!I:I, "&lt;&gt;", Visits!A:A, Table5[[#This Row],[license_no]])</f>
        <v>0</v>
      </c>
      <c r="V279">
        <f>COUNTIFS(Visits!J:J, "&lt;&gt;", Visits!A:A, Table5[[#This Row],[license_no]])</f>
        <v>1</v>
      </c>
      <c r="W279">
        <f>SUM(Table5[[#This Row],[Total Visits - In Person]:[Total Visits - Virtual]])</f>
        <v>1</v>
      </c>
    </row>
    <row r="280" spans="1:23" x14ac:dyDescent="0.3">
      <c r="A280" s="10">
        <v>45292</v>
      </c>
      <c r="B280">
        <v>1443707</v>
      </c>
      <c r="C280" t="s">
        <v>699</v>
      </c>
      <c r="D280" t="s">
        <v>14</v>
      </c>
      <c r="E280" t="s">
        <v>27</v>
      </c>
      <c r="F280" t="s">
        <v>700</v>
      </c>
      <c r="G280" t="s">
        <v>701</v>
      </c>
      <c r="H280" t="s">
        <v>702</v>
      </c>
      <c r="I280" t="s">
        <v>195</v>
      </c>
      <c r="J280" s="1">
        <v>3544.08</v>
      </c>
      <c r="K280" s="1">
        <v>4489.33</v>
      </c>
      <c r="L280">
        <v>1</v>
      </c>
      <c r="N280">
        <v>3</v>
      </c>
      <c r="O280">
        <v>1</v>
      </c>
      <c r="P280">
        <v>5</v>
      </c>
      <c r="Q280">
        <f>SUMIFS(Snapshot2!H:H, Snapshot2!A:A, Table5[[#This Row],[Date]], Snapshot2!B:B, Table5[[#This Row],[license_no]])</f>
        <v>0</v>
      </c>
      <c r="R280" s="26">
        <f>SUMIF(Grant437!I:I, Table5[[#This Row],[license_no]], Grant437!N:N)</f>
        <v>0</v>
      </c>
      <c r="S280" s="26">
        <f>SUM(Table5[[#This Row],[Quality Dollars Received]], Table5[[#This Row],[fund paid in month (cash)]])</f>
        <v>4489.33</v>
      </c>
      <c r="T280">
        <f>COUNTIFS(Visits!H:H, "&lt;&gt;", Visits!A:A, Table5[[#This Row],[license_no]])</f>
        <v>0</v>
      </c>
      <c r="U280">
        <f>COUNTIFS(Visits!I:I, "&lt;&gt;", Visits!A:A, Table5[[#This Row],[license_no]])</f>
        <v>0</v>
      </c>
      <c r="V280">
        <f>COUNTIFS(Visits!J:J, "&lt;&gt;", Visits!A:A, Table5[[#This Row],[license_no]])</f>
        <v>0</v>
      </c>
      <c r="W280">
        <f>SUM(Table5[[#This Row],[Total Visits - In Person]:[Total Visits - Virtual]])</f>
        <v>0</v>
      </c>
    </row>
    <row r="281" spans="1:23" x14ac:dyDescent="0.3">
      <c r="A281" s="10">
        <v>45292</v>
      </c>
      <c r="B281">
        <v>1445766</v>
      </c>
      <c r="C281" t="s">
        <v>703</v>
      </c>
      <c r="D281" t="s">
        <v>188</v>
      </c>
      <c r="E281" t="s">
        <v>15</v>
      </c>
      <c r="F281" t="s">
        <v>704</v>
      </c>
      <c r="G281" t="s">
        <v>501</v>
      </c>
      <c r="H281" t="s">
        <v>502</v>
      </c>
      <c r="I281" t="s">
        <v>19</v>
      </c>
      <c r="J281" s="1">
        <v>2896.87</v>
      </c>
      <c r="K281" s="1">
        <v>3892.13</v>
      </c>
      <c r="M281">
        <v>2</v>
      </c>
      <c r="N281">
        <v>1</v>
      </c>
      <c r="O281">
        <v>1</v>
      </c>
      <c r="P281">
        <v>4</v>
      </c>
      <c r="Q281">
        <f>SUMIFS(Snapshot2!H:H, Snapshot2!A:A, Table5[[#This Row],[Date]], Snapshot2!B:B, Table5[[#This Row],[license_no]])</f>
        <v>0</v>
      </c>
      <c r="R281" s="26">
        <f>SUMIF(Grant437!I:I, Table5[[#This Row],[license_no]], Grant437!N:N)</f>
        <v>0</v>
      </c>
      <c r="S281" s="26">
        <f>SUM(Table5[[#This Row],[Quality Dollars Received]], Table5[[#This Row],[fund paid in month (cash)]])</f>
        <v>3892.13</v>
      </c>
      <c r="T281">
        <f>COUNTIFS(Visits!H:H, "&lt;&gt;", Visits!A:A, Table5[[#This Row],[license_no]])</f>
        <v>0</v>
      </c>
      <c r="U281">
        <f>COUNTIFS(Visits!I:I, "&lt;&gt;", Visits!A:A, Table5[[#This Row],[license_no]])</f>
        <v>0</v>
      </c>
      <c r="V281">
        <f>COUNTIFS(Visits!J:J, "&lt;&gt;", Visits!A:A, Table5[[#This Row],[license_no]])</f>
        <v>0</v>
      </c>
      <c r="W281">
        <f>SUM(Table5[[#This Row],[Total Visits - In Person]:[Total Visits - Virtual]])</f>
        <v>0</v>
      </c>
    </row>
    <row r="282" spans="1:23" x14ac:dyDescent="0.3">
      <c r="A282" s="10">
        <v>45292</v>
      </c>
      <c r="B282">
        <v>1456666</v>
      </c>
      <c r="C282" t="s">
        <v>705</v>
      </c>
      <c r="D282" t="s">
        <v>14</v>
      </c>
      <c r="E282" t="s">
        <v>27</v>
      </c>
      <c r="F282" t="s">
        <v>706</v>
      </c>
      <c r="G282" t="s">
        <v>74</v>
      </c>
      <c r="H282" t="s">
        <v>707</v>
      </c>
      <c r="I282" t="s">
        <v>49</v>
      </c>
      <c r="J282" s="1">
        <v>1455.21</v>
      </c>
      <c r="K282" s="1">
        <v>1560.66</v>
      </c>
      <c r="O282">
        <v>3</v>
      </c>
      <c r="P282">
        <v>3</v>
      </c>
      <c r="Q282">
        <f>SUMIFS(Snapshot2!H:H, Snapshot2!A:A, Table5[[#This Row],[Date]], Snapshot2!B:B, Table5[[#This Row],[license_no]])</f>
        <v>0</v>
      </c>
      <c r="R282" s="26">
        <f>SUMIF(Grant437!I:I, Table5[[#This Row],[license_no]], Grant437!N:N)</f>
        <v>0</v>
      </c>
      <c r="S282" s="26">
        <f>SUM(Table5[[#This Row],[Quality Dollars Received]], Table5[[#This Row],[fund paid in month (cash)]])</f>
        <v>1560.66</v>
      </c>
      <c r="T282">
        <f>COUNTIFS(Visits!H:H, "&lt;&gt;", Visits!A:A, Table5[[#This Row],[license_no]])</f>
        <v>0</v>
      </c>
      <c r="U282">
        <f>COUNTIFS(Visits!I:I, "&lt;&gt;", Visits!A:A, Table5[[#This Row],[license_no]])</f>
        <v>0</v>
      </c>
      <c r="V282">
        <f>COUNTIFS(Visits!J:J, "&lt;&gt;", Visits!A:A, Table5[[#This Row],[license_no]])</f>
        <v>0</v>
      </c>
      <c r="W282">
        <f>SUM(Table5[[#This Row],[Total Visits - In Person]:[Total Visits - Virtual]])</f>
        <v>0</v>
      </c>
    </row>
    <row r="283" spans="1:23" x14ac:dyDescent="0.3">
      <c r="A283" s="10">
        <v>45292</v>
      </c>
      <c r="B283">
        <v>1459586</v>
      </c>
      <c r="C283" t="s">
        <v>708</v>
      </c>
      <c r="D283" t="s">
        <v>14</v>
      </c>
      <c r="E283" t="s">
        <v>27</v>
      </c>
      <c r="F283" t="s">
        <v>709</v>
      </c>
      <c r="G283" t="s">
        <v>17</v>
      </c>
      <c r="H283" t="s">
        <v>710</v>
      </c>
      <c r="I283" t="s">
        <v>19</v>
      </c>
      <c r="J283" s="1">
        <v>507.78</v>
      </c>
      <c r="K283" s="1">
        <v>499.36</v>
      </c>
      <c r="O283">
        <v>2</v>
      </c>
      <c r="P283">
        <v>2</v>
      </c>
      <c r="Q283">
        <f>SUMIFS(Snapshot2!H:H, Snapshot2!A:A, Table5[[#This Row],[Date]], Snapshot2!B:B, Table5[[#This Row],[license_no]])</f>
        <v>0</v>
      </c>
      <c r="R283" s="26">
        <f>SUMIF(Grant437!I:I, Table5[[#This Row],[license_no]], Grant437!N:N)</f>
        <v>0</v>
      </c>
      <c r="S283" s="26">
        <f>SUM(Table5[[#This Row],[Quality Dollars Received]], Table5[[#This Row],[fund paid in month (cash)]])</f>
        <v>499.36</v>
      </c>
      <c r="T283">
        <f>COUNTIFS(Visits!H:H, "&lt;&gt;", Visits!A:A, Table5[[#This Row],[license_no]])</f>
        <v>0</v>
      </c>
      <c r="U283">
        <f>COUNTIFS(Visits!I:I, "&lt;&gt;", Visits!A:A, Table5[[#This Row],[license_no]])</f>
        <v>0</v>
      </c>
      <c r="V283">
        <f>COUNTIFS(Visits!J:J, "&lt;&gt;", Visits!A:A, Table5[[#This Row],[license_no]])</f>
        <v>0</v>
      </c>
      <c r="W283">
        <f>SUM(Table5[[#This Row],[Total Visits - In Person]:[Total Visits - Virtual]])</f>
        <v>0</v>
      </c>
    </row>
    <row r="284" spans="1:23" x14ac:dyDescent="0.3">
      <c r="A284" s="10">
        <v>45292</v>
      </c>
      <c r="B284">
        <v>1459606</v>
      </c>
      <c r="C284" t="s">
        <v>711</v>
      </c>
      <c r="D284" t="s">
        <v>14</v>
      </c>
      <c r="E284" t="s">
        <v>27</v>
      </c>
      <c r="F284" t="s">
        <v>712</v>
      </c>
      <c r="G284" t="s">
        <v>110</v>
      </c>
      <c r="H284" t="s">
        <v>111</v>
      </c>
      <c r="I284" t="s">
        <v>19</v>
      </c>
      <c r="J284" s="1">
        <v>727.49</v>
      </c>
      <c r="K284" s="1">
        <v>883</v>
      </c>
      <c r="N284">
        <v>1</v>
      </c>
      <c r="O284">
        <v>2</v>
      </c>
      <c r="P284">
        <v>3</v>
      </c>
      <c r="Q284">
        <f>SUMIFS(Snapshot2!H:H, Snapshot2!A:A, Table5[[#This Row],[Date]], Snapshot2!B:B, Table5[[#This Row],[license_no]])</f>
        <v>0</v>
      </c>
      <c r="R284" s="26">
        <f>SUMIF(Grant437!I:I, Table5[[#This Row],[license_no]], Grant437!N:N)</f>
        <v>0</v>
      </c>
      <c r="S284" s="26">
        <f>SUM(Table5[[#This Row],[Quality Dollars Received]], Table5[[#This Row],[fund paid in month (cash)]])</f>
        <v>883</v>
      </c>
      <c r="T284">
        <f>COUNTIFS(Visits!H:H, "&lt;&gt;", Visits!A:A, Table5[[#This Row],[license_no]])</f>
        <v>0</v>
      </c>
      <c r="U284">
        <f>COUNTIFS(Visits!I:I, "&lt;&gt;", Visits!A:A, Table5[[#This Row],[license_no]])</f>
        <v>0</v>
      </c>
      <c r="V284">
        <f>COUNTIFS(Visits!J:J, "&lt;&gt;", Visits!A:A, Table5[[#This Row],[license_no]])</f>
        <v>1</v>
      </c>
      <c r="W284">
        <f>SUM(Table5[[#This Row],[Total Visits - In Person]:[Total Visits - Virtual]])</f>
        <v>1</v>
      </c>
    </row>
    <row r="285" spans="1:23" x14ac:dyDescent="0.3">
      <c r="A285" s="10">
        <v>45292</v>
      </c>
      <c r="B285">
        <v>1485586</v>
      </c>
      <c r="C285" t="s">
        <v>713</v>
      </c>
      <c r="D285" t="s">
        <v>14</v>
      </c>
      <c r="E285" t="s">
        <v>27</v>
      </c>
      <c r="F285" t="s">
        <v>714</v>
      </c>
      <c r="G285" t="s">
        <v>136</v>
      </c>
      <c r="H285" t="s">
        <v>198</v>
      </c>
      <c r="I285" t="s">
        <v>19</v>
      </c>
      <c r="J285" s="1">
        <v>10160</v>
      </c>
      <c r="K285" s="1">
        <v>13273.74</v>
      </c>
      <c r="L285">
        <v>6</v>
      </c>
      <c r="M285">
        <v>4</v>
      </c>
      <c r="N285">
        <v>6</v>
      </c>
      <c r="O285">
        <v>5</v>
      </c>
      <c r="P285">
        <v>19</v>
      </c>
      <c r="Q285">
        <f>SUMIFS(Snapshot2!H:H, Snapshot2!A:A, Table5[[#This Row],[Date]], Snapshot2!B:B, Table5[[#This Row],[license_no]])</f>
        <v>0</v>
      </c>
      <c r="R285" s="26">
        <f>SUMIF(Grant437!I:I, Table5[[#This Row],[license_no]], Grant437!N:N)</f>
        <v>0</v>
      </c>
      <c r="S285" s="26">
        <f>SUM(Table5[[#This Row],[Quality Dollars Received]], Table5[[#This Row],[fund paid in month (cash)]])</f>
        <v>13273.74</v>
      </c>
      <c r="T285">
        <f>COUNTIFS(Visits!H:H, "&lt;&gt;", Visits!A:A, Table5[[#This Row],[license_no]])</f>
        <v>0</v>
      </c>
      <c r="U285">
        <f>COUNTIFS(Visits!I:I, "&lt;&gt;", Visits!A:A, Table5[[#This Row],[license_no]])</f>
        <v>0</v>
      </c>
      <c r="V285">
        <f>COUNTIFS(Visits!J:J, "&lt;&gt;", Visits!A:A, Table5[[#This Row],[license_no]])</f>
        <v>0</v>
      </c>
      <c r="W285">
        <f>SUM(Table5[[#This Row],[Total Visits - In Person]:[Total Visits - Virtual]])</f>
        <v>0</v>
      </c>
    </row>
    <row r="286" spans="1:23" x14ac:dyDescent="0.3">
      <c r="A286" s="10">
        <v>45292</v>
      </c>
      <c r="B286">
        <v>1492746</v>
      </c>
      <c r="C286" t="s">
        <v>715</v>
      </c>
      <c r="D286" t="s">
        <v>14</v>
      </c>
      <c r="E286" t="s">
        <v>27</v>
      </c>
      <c r="F286" t="s">
        <v>716</v>
      </c>
      <c r="G286" t="s">
        <v>17</v>
      </c>
      <c r="H286" t="s">
        <v>205</v>
      </c>
      <c r="I286" t="s">
        <v>19</v>
      </c>
      <c r="J286" s="1">
        <v>475.86</v>
      </c>
      <c r="K286" s="1">
        <v>634.48</v>
      </c>
      <c r="N286">
        <v>1</v>
      </c>
      <c r="O286">
        <v>1</v>
      </c>
      <c r="P286">
        <v>2</v>
      </c>
      <c r="Q286">
        <f>SUMIFS(Snapshot2!H:H, Snapshot2!A:A, Table5[[#This Row],[Date]], Snapshot2!B:B, Table5[[#This Row],[license_no]])</f>
        <v>0</v>
      </c>
      <c r="R286" s="26">
        <f>SUMIF(Grant437!I:I, Table5[[#This Row],[license_no]], Grant437!N:N)</f>
        <v>0</v>
      </c>
      <c r="S286" s="26">
        <f>SUM(Table5[[#This Row],[Quality Dollars Received]], Table5[[#This Row],[fund paid in month (cash)]])</f>
        <v>634.48</v>
      </c>
      <c r="T286">
        <f>COUNTIFS(Visits!H:H, "&lt;&gt;", Visits!A:A, Table5[[#This Row],[license_no]])</f>
        <v>0</v>
      </c>
      <c r="U286">
        <f>COUNTIFS(Visits!I:I, "&lt;&gt;", Visits!A:A, Table5[[#This Row],[license_no]])</f>
        <v>0</v>
      </c>
      <c r="V286">
        <f>COUNTIFS(Visits!J:J, "&lt;&gt;", Visits!A:A, Table5[[#This Row],[license_no]])</f>
        <v>1</v>
      </c>
      <c r="W286">
        <f>SUM(Table5[[#This Row],[Total Visits - In Person]:[Total Visits - Virtual]])</f>
        <v>1</v>
      </c>
    </row>
    <row r="287" spans="1:23" x14ac:dyDescent="0.3">
      <c r="A287" s="10">
        <v>45292</v>
      </c>
      <c r="B287">
        <v>1496072</v>
      </c>
      <c r="C287" t="s">
        <v>717</v>
      </c>
      <c r="D287" t="s">
        <v>14</v>
      </c>
      <c r="E287" t="s">
        <v>27</v>
      </c>
      <c r="F287" t="s">
        <v>718</v>
      </c>
      <c r="G287" t="s">
        <v>29</v>
      </c>
      <c r="H287" t="s">
        <v>226</v>
      </c>
      <c r="I287" t="s">
        <v>19</v>
      </c>
      <c r="J287" s="1">
        <v>4373.28</v>
      </c>
      <c r="K287" s="1">
        <v>5649.11</v>
      </c>
      <c r="L287">
        <v>2</v>
      </c>
      <c r="M287">
        <v>2</v>
      </c>
      <c r="N287">
        <v>2</v>
      </c>
      <c r="O287">
        <v>2</v>
      </c>
      <c r="P287">
        <v>7</v>
      </c>
      <c r="Q287">
        <f>SUMIFS(Snapshot2!H:H, Snapshot2!A:A, Table5[[#This Row],[Date]], Snapshot2!B:B, Table5[[#This Row],[license_no]])</f>
        <v>0</v>
      </c>
      <c r="R287" s="26">
        <f>SUMIF(Grant437!I:I, Table5[[#This Row],[license_no]], Grant437!N:N)</f>
        <v>0</v>
      </c>
      <c r="S287" s="26">
        <f>SUM(Table5[[#This Row],[Quality Dollars Received]], Table5[[#This Row],[fund paid in month (cash)]])</f>
        <v>5649.11</v>
      </c>
      <c r="T287">
        <f>COUNTIFS(Visits!H:H, "&lt;&gt;", Visits!A:A, Table5[[#This Row],[license_no]])</f>
        <v>0</v>
      </c>
      <c r="U287">
        <f>COUNTIFS(Visits!I:I, "&lt;&gt;", Visits!A:A, Table5[[#This Row],[license_no]])</f>
        <v>0</v>
      </c>
      <c r="V287">
        <f>COUNTIFS(Visits!J:J, "&lt;&gt;", Visits!A:A, Table5[[#This Row],[license_no]])</f>
        <v>0</v>
      </c>
      <c r="W287">
        <f>SUM(Table5[[#This Row],[Total Visits - In Person]:[Total Visits - Virtual]])</f>
        <v>0</v>
      </c>
    </row>
    <row r="288" spans="1:23" x14ac:dyDescent="0.3">
      <c r="A288" s="10">
        <v>45292</v>
      </c>
      <c r="B288">
        <v>1496091</v>
      </c>
      <c r="C288" t="s">
        <v>719</v>
      </c>
      <c r="D288" t="s">
        <v>14</v>
      </c>
      <c r="E288" t="s">
        <v>27</v>
      </c>
      <c r="F288" t="s">
        <v>720</v>
      </c>
      <c r="G288" t="s">
        <v>110</v>
      </c>
      <c r="H288" t="s">
        <v>114</v>
      </c>
      <c r="I288" t="s">
        <v>19</v>
      </c>
      <c r="J288" s="1">
        <v>6339.99</v>
      </c>
      <c r="K288" s="1">
        <v>8160.29</v>
      </c>
      <c r="M288">
        <v>4</v>
      </c>
      <c r="N288">
        <v>3</v>
      </c>
      <c r="O288">
        <v>4</v>
      </c>
      <c r="P288">
        <v>11</v>
      </c>
      <c r="Q288">
        <f>SUMIFS(Snapshot2!H:H, Snapshot2!A:A, Table5[[#This Row],[Date]], Snapshot2!B:B, Table5[[#This Row],[license_no]])</f>
        <v>0</v>
      </c>
      <c r="R288" s="26">
        <f>SUMIF(Grant437!I:I, Table5[[#This Row],[license_no]], Grant437!N:N)</f>
        <v>0</v>
      </c>
      <c r="S288" s="26">
        <f>SUM(Table5[[#This Row],[Quality Dollars Received]], Table5[[#This Row],[fund paid in month (cash)]])</f>
        <v>8160.29</v>
      </c>
      <c r="T288">
        <f>COUNTIFS(Visits!H:H, "&lt;&gt;", Visits!A:A, Table5[[#This Row],[license_no]])</f>
        <v>0</v>
      </c>
      <c r="U288">
        <f>COUNTIFS(Visits!I:I, "&lt;&gt;", Visits!A:A, Table5[[#This Row],[license_no]])</f>
        <v>1</v>
      </c>
      <c r="V288">
        <f>COUNTIFS(Visits!J:J, "&lt;&gt;", Visits!A:A, Table5[[#This Row],[license_no]])</f>
        <v>0</v>
      </c>
      <c r="W288">
        <f>SUM(Table5[[#This Row],[Total Visits - In Person]:[Total Visits - Virtual]])</f>
        <v>1</v>
      </c>
    </row>
    <row r="289" spans="1:23" x14ac:dyDescent="0.3">
      <c r="A289" s="10">
        <v>45292</v>
      </c>
      <c r="B289">
        <v>1496279</v>
      </c>
      <c r="C289" t="s">
        <v>721</v>
      </c>
      <c r="D289" t="s">
        <v>14</v>
      </c>
      <c r="E289" t="s">
        <v>27</v>
      </c>
      <c r="F289" t="s">
        <v>722</v>
      </c>
      <c r="G289" t="s">
        <v>62</v>
      </c>
      <c r="H289" t="s">
        <v>369</v>
      </c>
      <c r="I289" t="s">
        <v>19</v>
      </c>
      <c r="J289" s="1">
        <v>6217.6</v>
      </c>
      <c r="K289" s="1">
        <v>8589.83</v>
      </c>
      <c r="L289">
        <v>1</v>
      </c>
      <c r="M289">
        <v>6</v>
      </c>
      <c r="N289">
        <v>2</v>
      </c>
      <c r="P289">
        <v>9</v>
      </c>
      <c r="Q289">
        <f>SUMIFS(Snapshot2!H:H, Snapshot2!A:A, Table5[[#This Row],[Date]], Snapshot2!B:B, Table5[[#This Row],[license_no]])</f>
        <v>1</v>
      </c>
      <c r="R289" s="26">
        <f>SUMIF(Grant437!I:I, Table5[[#This Row],[license_no]], Grant437!N:N)</f>
        <v>0</v>
      </c>
      <c r="S289" s="26">
        <f>SUM(Table5[[#This Row],[Quality Dollars Received]], Table5[[#This Row],[fund paid in month (cash)]])</f>
        <v>8589.83</v>
      </c>
      <c r="T289">
        <f>COUNTIFS(Visits!H:H, "&lt;&gt;", Visits!A:A, Table5[[#This Row],[license_no]])</f>
        <v>0</v>
      </c>
      <c r="U289">
        <f>COUNTIFS(Visits!I:I, "&lt;&gt;", Visits!A:A, Table5[[#This Row],[license_no]])</f>
        <v>0</v>
      </c>
      <c r="V289">
        <f>COUNTIFS(Visits!J:J, "&lt;&gt;", Visits!A:A, Table5[[#This Row],[license_no]])</f>
        <v>0</v>
      </c>
      <c r="W289">
        <f>SUM(Table5[[#This Row],[Total Visits - In Person]:[Total Visits - Virtual]])</f>
        <v>0</v>
      </c>
    </row>
    <row r="290" spans="1:23" x14ac:dyDescent="0.3">
      <c r="A290" s="10">
        <v>45292</v>
      </c>
      <c r="B290">
        <v>1497158</v>
      </c>
      <c r="C290" t="s">
        <v>723</v>
      </c>
      <c r="D290" t="s">
        <v>14</v>
      </c>
      <c r="E290" t="s">
        <v>51</v>
      </c>
      <c r="F290" t="s">
        <v>724</v>
      </c>
      <c r="G290" t="s">
        <v>17</v>
      </c>
      <c r="H290" t="s">
        <v>329</v>
      </c>
      <c r="I290" t="s">
        <v>19</v>
      </c>
      <c r="J290" s="1">
        <v>27852.17</v>
      </c>
      <c r="K290" s="1">
        <v>38121.839999999997</v>
      </c>
      <c r="L290">
        <v>6</v>
      </c>
      <c r="M290">
        <v>9</v>
      </c>
      <c r="N290">
        <v>7</v>
      </c>
      <c r="O290">
        <v>14</v>
      </c>
      <c r="P290">
        <v>35</v>
      </c>
      <c r="Q290">
        <f>SUMIFS(Snapshot2!H:H, Snapshot2!A:A, Table5[[#This Row],[Date]], Snapshot2!B:B, Table5[[#This Row],[license_no]])</f>
        <v>0</v>
      </c>
      <c r="R290" s="26">
        <f>SUMIF(Grant437!I:I, Table5[[#This Row],[license_no]], Grant437!N:N)</f>
        <v>0</v>
      </c>
      <c r="S290" s="26">
        <f>SUM(Table5[[#This Row],[Quality Dollars Received]], Table5[[#This Row],[fund paid in month (cash)]])</f>
        <v>38121.839999999997</v>
      </c>
      <c r="T290">
        <f>COUNTIFS(Visits!H:H, "&lt;&gt;", Visits!A:A, Table5[[#This Row],[license_no]])</f>
        <v>0</v>
      </c>
      <c r="U290">
        <f>COUNTIFS(Visits!I:I, "&lt;&gt;", Visits!A:A, Table5[[#This Row],[license_no]])</f>
        <v>1</v>
      </c>
      <c r="V290">
        <f>COUNTIFS(Visits!J:J, "&lt;&gt;", Visits!A:A, Table5[[#This Row],[license_no]])</f>
        <v>0</v>
      </c>
      <c r="W290">
        <f>SUM(Table5[[#This Row],[Total Visits - In Person]:[Total Visits - Virtual]])</f>
        <v>1</v>
      </c>
    </row>
    <row r="291" spans="1:23" x14ac:dyDescent="0.3">
      <c r="A291" s="10">
        <v>45292</v>
      </c>
      <c r="B291">
        <v>1497415</v>
      </c>
      <c r="C291" t="s">
        <v>725</v>
      </c>
      <c r="D291" t="s">
        <v>14</v>
      </c>
      <c r="E291" t="s">
        <v>27</v>
      </c>
      <c r="F291" t="s">
        <v>726</v>
      </c>
      <c r="G291" t="s">
        <v>17</v>
      </c>
      <c r="H291" t="s">
        <v>25</v>
      </c>
      <c r="I291" t="s">
        <v>19</v>
      </c>
      <c r="J291" s="1">
        <v>286.08</v>
      </c>
      <c r="K291" s="1">
        <v>283.45999999999998</v>
      </c>
      <c r="N291">
        <v>1</v>
      </c>
      <c r="O291">
        <v>3</v>
      </c>
      <c r="P291">
        <v>4</v>
      </c>
      <c r="Q291">
        <f>SUMIFS(Snapshot2!H:H, Snapshot2!A:A, Table5[[#This Row],[Date]], Snapshot2!B:B, Table5[[#This Row],[license_no]])</f>
        <v>0</v>
      </c>
      <c r="R291" s="26">
        <f>SUMIF(Grant437!I:I, Table5[[#This Row],[license_no]], Grant437!N:N)</f>
        <v>0</v>
      </c>
      <c r="S291" s="26">
        <f>SUM(Table5[[#This Row],[Quality Dollars Received]], Table5[[#This Row],[fund paid in month (cash)]])</f>
        <v>283.45999999999998</v>
      </c>
      <c r="T291">
        <f>COUNTIFS(Visits!H:H, "&lt;&gt;", Visits!A:A, Table5[[#This Row],[license_no]])</f>
        <v>0</v>
      </c>
      <c r="U291">
        <f>COUNTIFS(Visits!I:I, "&lt;&gt;", Visits!A:A, Table5[[#This Row],[license_no]])</f>
        <v>0</v>
      </c>
      <c r="V291">
        <f>COUNTIFS(Visits!J:J, "&lt;&gt;", Visits!A:A, Table5[[#This Row],[license_no]])</f>
        <v>1</v>
      </c>
      <c r="W291">
        <f>SUM(Table5[[#This Row],[Total Visits - In Person]:[Total Visits - Virtual]])</f>
        <v>1</v>
      </c>
    </row>
    <row r="292" spans="1:23" x14ac:dyDescent="0.3">
      <c r="A292" s="10">
        <v>45292</v>
      </c>
      <c r="B292">
        <v>1499145</v>
      </c>
      <c r="C292" t="s">
        <v>727</v>
      </c>
      <c r="D292" t="s">
        <v>14</v>
      </c>
      <c r="E292" t="s">
        <v>27</v>
      </c>
      <c r="F292" t="s">
        <v>728</v>
      </c>
      <c r="G292" t="s">
        <v>29</v>
      </c>
      <c r="H292" t="s">
        <v>637</v>
      </c>
      <c r="I292" t="s">
        <v>19</v>
      </c>
      <c r="J292" s="1">
        <v>18013.599999999999</v>
      </c>
      <c r="K292" s="1">
        <v>20798.61</v>
      </c>
      <c r="L292">
        <v>2</v>
      </c>
      <c r="M292">
        <v>4</v>
      </c>
      <c r="N292">
        <v>17</v>
      </c>
      <c r="P292">
        <v>23</v>
      </c>
      <c r="Q292">
        <f>SUMIFS(Snapshot2!H:H, Snapshot2!A:A, Table5[[#This Row],[Date]], Snapshot2!B:B, Table5[[#This Row],[license_no]])</f>
        <v>0</v>
      </c>
      <c r="R292" s="26">
        <f>SUMIF(Grant437!I:I, Table5[[#This Row],[license_no]], Grant437!N:N)</f>
        <v>0</v>
      </c>
      <c r="S292" s="26">
        <f>SUM(Table5[[#This Row],[Quality Dollars Received]], Table5[[#This Row],[fund paid in month (cash)]])</f>
        <v>20798.61</v>
      </c>
      <c r="T292">
        <f>COUNTIFS(Visits!H:H, "&lt;&gt;", Visits!A:A, Table5[[#This Row],[license_no]])</f>
        <v>0</v>
      </c>
      <c r="U292">
        <f>COUNTIFS(Visits!I:I, "&lt;&gt;", Visits!A:A, Table5[[#This Row],[license_no]])</f>
        <v>0</v>
      </c>
      <c r="V292">
        <f>COUNTIFS(Visits!J:J, "&lt;&gt;", Visits!A:A, Table5[[#This Row],[license_no]])</f>
        <v>0</v>
      </c>
      <c r="W292">
        <f>SUM(Table5[[#This Row],[Total Visits - In Person]:[Total Visits - Virtual]])</f>
        <v>0</v>
      </c>
    </row>
    <row r="293" spans="1:23" x14ac:dyDescent="0.3">
      <c r="A293" s="10">
        <v>45292</v>
      </c>
      <c r="B293">
        <v>1500315</v>
      </c>
      <c r="C293" t="s">
        <v>729</v>
      </c>
      <c r="D293" t="s">
        <v>14</v>
      </c>
      <c r="E293" t="s">
        <v>51</v>
      </c>
      <c r="F293" t="s">
        <v>730</v>
      </c>
      <c r="G293" t="s">
        <v>295</v>
      </c>
      <c r="H293" t="s">
        <v>296</v>
      </c>
      <c r="I293" t="s">
        <v>19</v>
      </c>
      <c r="J293" s="1">
        <v>7244.11</v>
      </c>
      <c r="K293" s="1">
        <v>9454.36</v>
      </c>
      <c r="M293">
        <v>2</v>
      </c>
      <c r="N293">
        <v>11</v>
      </c>
      <c r="O293">
        <v>4</v>
      </c>
      <c r="P293">
        <v>17</v>
      </c>
      <c r="Q293">
        <f>SUMIFS(Snapshot2!H:H, Snapshot2!A:A, Table5[[#This Row],[Date]], Snapshot2!B:B, Table5[[#This Row],[license_no]])</f>
        <v>0</v>
      </c>
      <c r="R293" s="26">
        <f>SUMIF(Grant437!I:I, Table5[[#This Row],[license_no]], Grant437!N:N)</f>
        <v>0</v>
      </c>
      <c r="S293" s="26">
        <f>SUM(Table5[[#This Row],[Quality Dollars Received]], Table5[[#This Row],[fund paid in month (cash)]])</f>
        <v>9454.36</v>
      </c>
      <c r="T293">
        <f>COUNTIFS(Visits!H:H, "&lt;&gt;", Visits!A:A, Table5[[#This Row],[license_no]])</f>
        <v>0</v>
      </c>
      <c r="U293">
        <f>COUNTIFS(Visits!I:I, "&lt;&gt;", Visits!A:A, Table5[[#This Row],[license_no]])</f>
        <v>0</v>
      </c>
      <c r="V293">
        <f>COUNTIFS(Visits!J:J, "&lt;&gt;", Visits!A:A, Table5[[#This Row],[license_no]])</f>
        <v>1</v>
      </c>
      <c r="W293">
        <f>SUM(Table5[[#This Row],[Total Visits - In Person]:[Total Visits - Virtual]])</f>
        <v>1</v>
      </c>
    </row>
    <row r="294" spans="1:23" x14ac:dyDescent="0.3">
      <c r="A294" s="10">
        <v>45292</v>
      </c>
      <c r="B294">
        <v>1503643</v>
      </c>
      <c r="C294" t="s">
        <v>731</v>
      </c>
      <c r="D294" t="s">
        <v>106</v>
      </c>
      <c r="E294" t="s">
        <v>27</v>
      </c>
      <c r="F294" t="s">
        <v>732</v>
      </c>
      <c r="G294" t="s">
        <v>70</v>
      </c>
      <c r="H294" t="s">
        <v>84</v>
      </c>
      <c r="I294" t="s">
        <v>19</v>
      </c>
      <c r="J294" s="1">
        <v>918.97</v>
      </c>
      <c r="K294" s="1">
        <v>1339.54</v>
      </c>
      <c r="N294">
        <v>2</v>
      </c>
      <c r="O294">
        <v>1</v>
      </c>
      <c r="P294">
        <v>3</v>
      </c>
      <c r="Q294">
        <f>SUMIFS(Snapshot2!H:H, Snapshot2!A:A, Table5[[#This Row],[Date]], Snapshot2!B:B, Table5[[#This Row],[license_no]])</f>
        <v>0</v>
      </c>
      <c r="R294" s="26">
        <f>SUMIF(Grant437!I:I, Table5[[#This Row],[license_no]], Grant437!N:N)</f>
        <v>0</v>
      </c>
      <c r="S294" s="26">
        <f>SUM(Table5[[#This Row],[Quality Dollars Received]], Table5[[#This Row],[fund paid in month (cash)]])</f>
        <v>1339.54</v>
      </c>
      <c r="T294">
        <f>COUNTIFS(Visits!H:H, "&lt;&gt;", Visits!A:A, Table5[[#This Row],[license_no]])</f>
        <v>0</v>
      </c>
      <c r="U294">
        <f>COUNTIFS(Visits!I:I, "&lt;&gt;", Visits!A:A, Table5[[#This Row],[license_no]])</f>
        <v>0</v>
      </c>
      <c r="V294">
        <f>COUNTIFS(Visits!J:J, "&lt;&gt;", Visits!A:A, Table5[[#This Row],[license_no]])</f>
        <v>0</v>
      </c>
      <c r="W294">
        <f>SUM(Table5[[#This Row],[Total Visits - In Person]:[Total Visits - Virtual]])</f>
        <v>0</v>
      </c>
    </row>
    <row r="295" spans="1:23" x14ac:dyDescent="0.3">
      <c r="A295" s="10">
        <v>45292</v>
      </c>
      <c r="B295">
        <v>1504860</v>
      </c>
      <c r="C295" t="s">
        <v>733</v>
      </c>
      <c r="D295" t="s">
        <v>106</v>
      </c>
      <c r="E295" t="s">
        <v>15</v>
      </c>
      <c r="F295" t="s">
        <v>734</v>
      </c>
      <c r="G295" t="s">
        <v>17</v>
      </c>
      <c r="H295" t="s">
        <v>190</v>
      </c>
      <c r="I295" t="s">
        <v>19</v>
      </c>
      <c r="J295" s="1">
        <v>4726.0200000000004</v>
      </c>
      <c r="K295" s="1">
        <v>6474.19</v>
      </c>
      <c r="L295">
        <v>1</v>
      </c>
      <c r="M295">
        <v>2</v>
      </c>
      <c r="N295">
        <v>1</v>
      </c>
      <c r="O295">
        <v>3</v>
      </c>
      <c r="P295">
        <v>7</v>
      </c>
      <c r="Q295">
        <f>SUMIFS(Snapshot2!H:H, Snapshot2!A:A, Table5[[#This Row],[Date]], Snapshot2!B:B, Table5[[#This Row],[license_no]])</f>
        <v>0</v>
      </c>
      <c r="R295" s="26">
        <f>SUMIF(Grant437!I:I, Table5[[#This Row],[license_no]], Grant437!N:N)</f>
        <v>312.14</v>
      </c>
      <c r="S295" s="26">
        <f>SUM(Table5[[#This Row],[Quality Dollars Received]], Table5[[#This Row],[fund paid in month (cash)]])</f>
        <v>6786.33</v>
      </c>
      <c r="T295">
        <f>COUNTIFS(Visits!H:H, "&lt;&gt;", Visits!A:A, Table5[[#This Row],[license_no]])</f>
        <v>0</v>
      </c>
      <c r="U295">
        <f>COUNTIFS(Visits!I:I, "&lt;&gt;", Visits!A:A, Table5[[#This Row],[license_no]])</f>
        <v>0</v>
      </c>
      <c r="V295">
        <f>COUNTIFS(Visits!J:J, "&lt;&gt;", Visits!A:A, Table5[[#This Row],[license_no]])</f>
        <v>0</v>
      </c>
      <c r="W295">
        <f>SUM(Table5[[#This Row],[Total Visits - In Person]:[Total Visits - Virtual]])</f>
        <v>0</v>
      </c>
    </row>
    <row r="296" spans="1:23" x14ac:dyDescent="0.3">
      <c r="A296" s="10">
        <v>45292</v>
      </c>
      <c r="B296">
        <v>1505317</v>
      </c>
      <c r="C296" t="s">
        <v>735</v>
      </c>
      <c r="D296" t="s">
        <v>106</v>
      </c>
      <c r="E296" t="s">
        <v>51</v>
      </c>
      <c r="F296" t="s">
        <v>736</v>
      </c>
      <c r="G296" t="s">
        <v>17</v>
      </c>
      <c r="H296" t="s">
        <v>235</v>
      </c>
      <c r="I296" t="s">
        <v>19</v>
      </c>
      <c r="J296" s="1">
        <v>2049.83</v>
      </c>
      <c r="K296" s="1">
        <v>2670.71</v>
      </c>
      <c r="N296">
        <v>1</v>
      </c>
      <c r="O296">
        <v>2</v>
      </c>
      <c r="P296">
        <v>3</v>
      </c>
      <c r="Q296">
        <f>SUMIFS(Snapshot2!H:H, Snapshot2!A:A, Table5[[#This Row],[Date]], Snapshot2!B:B, Table5[[#This Row],[license_no]])</f>
        <v>0</v>
      </c>
      <c r="R296" s="26">
        <f>SUMIF(Grant437!I:I, Table5[[#This Row],[license_no]], Grant437!N:N)</f>
        <v>312.14</v>
      </c>
      <c r="S296" s="26">
        <f>SUM(Table5[[#This Row],[Quality Dollars Received]], Table5[[#This Row],[fund paid in month (cash)]])</f>
        <v>2982.85</v>
      </c>
      <c r="T296">
        <f>COUNTIFS(Visits!H:H, "&lt;&gt;", Visits!A:A, Table5[[#This Row],[license_no]])</f>
        <v>0</v>
      </c>
      <c r="U296">
        <f>COUNTIFS(Visits!I:I, "&lt;&gt;", Visits!A:A, Table5[[#This Row],[license_no]])</f>
        <v>1</v>
      </c>
      <c r="V296">
        <f>COUNTIFS(Visits!J:J, "&lt;&gt;", Visits!A:A, Table5[[#This Row],[license_no]])</f>
        <v>0</v>
      </c>
      <c r="W296">
        <f>SUM(Table5[[#This Row],[Total Visits - In Person]:[Total Visits - Virtual]])</f>
        <v>1</v>
      </c>
    </row>
    <row r="297" spans="1:23" x14ac:dyDescent="0.3">
      <c r="A297" s="10">
        <v>45292</v>
      </c>
      <c r="B297">
        <v>1506433</v>
      </c>
      <c r="C297" t="s">
        <v>737</v>
      </c>
      <c r="D297" t="s">
        <v>106</v>
      </c>
      <c r="E297" t="s">
        <v>15</v>
      </c>
      <c r="F297" t="s">
        <v>738</v>
      </c>
      <c r="G297" t="s">
        <v>17</v>
      </c>
      <c r="H297" t="s">
        <v>42</v>
      </c>
      <c r="I297" t="s">
        <v>19</v>
      </c>
      <c r="J297" s="1">
        <v>1310.48</v>
      </c>
      <c r="K297" s="1">
        <v>2003.91</v>
      </c>
      <c r="L297">
        <v>1</v>
      </c>
      <c r="M297">
        <v>1</v>
      </c>
      <c r="P297">
        <v>2</v>
      </c>
      <c r="Q297">
        <f>SUMIFS(Snapshot2!H:H, Snapshot2!A:A, Table5[[#This Row],[Date]], Snapshot2!B:B, Table5[[#This Row],[license_no]])</f>
        <v>0</v>
      </c>
      <c r="R297" s="26">
        <f>SUMIF(Grant437!I:I, Table5[[#This Row],[license_no]], Grant437!N:N)</f>
        <v>0</v>
      </c>
      <c r="S297" s="26">
        <f>SUM(Table5[[#This Row],[Quality Dollars Received]], Table5[[#This Row],[fund paid in month (cash)]])</f>
        <v>2003.91</v>
      </c>
      <c r="T297">
        <f>COUNTIFS(Visits!H:H, "&lt;&gt;", Visits!A:A, Table5[[#This Row],[license_no]])</f>
        <v>0</v>
      </c>
      <c r="U297">
        <f>COUNTIFS(Visits!I:I, "&lt;&gt;", Visits!A:A, Table5[[#This Row],[license_no]])</f>
        <v>0</v>
      </c>
      <c r="V297">
        <f>COUNTIFS(Visits!J:J, "&lt;&gt;", Visits!A:A, Table5[[#This Row],[license_no]])</f>
        <v>0</v>
      </c>
      <c r="W297">
        <f>SUM(Table5[[#This Row],[Total Visits - In Person]:[Total Visits - Virtual]])</f>
        <v>0</v>
      </c>
    </row>
    <row r="298" spans="1:23" x14ac:dyDescent="0.3">
      <c r="A298" s="10">
        <v>45292</v>
      </c>
      <c r="B298">
        <v>1507782</v>
      </c>
      <c r="C298" t="s">
        <v>739</v>
      </c>
      <c r="D298" t="s">
        <v>14</v>
      </c>
      <c r="E298" t="s">
        <v>27</v>
      </c>
      <c r="F298" t="s">
        <v>740</v>
      </c>
      <c r="G298" t="s">
        <v>70</v>
      </c>
      <c r="H298" t="s">
        <v>84</v>
      </c>
      <c r="I298" t="s">
        <v>19</v>
      </c>
      <c r="J298" s="1">
        <v>208.42</v>
      </c>
      <c r="K298" s="1">
        <v>306.5</v>
      </c>
      <c r="O298">
        <v>2</v>
      </c>
      <c r="P298">
        <v>2</v>
      </c>
      <c r="Q298">
        <f>SUMIFS(Snapshot2!H:H, Snapshot2!A:A, Table5[[#This Row],[Date]], Snapshot2!B:B, Table5[[#This Row],[license_no]])</f>
        <v>0</v>
      </c>
      <c r="R298" s="26">
        <f>SUMIF(Grant437!I:I, Table5[[#This Row],[license_no]], Grant437!N:N)</f>
        <v>0</v>
      </c>
      <c r="S298" s="26">
        <f>SUM(Table5[[#This Row],[Quality Dollars Received]], Table5[[#This Row],[fund paid in month (cash)]])</f>
        <v>306.5</v>
      </c>
      <c r="T298">
        <f>COUNTIFS(Visits!H:H, "&lt;&gt;", Visits!A:A, Table5[[#This Row],[license_no]])</f>
        <v>0</v>
      </c>
      <c r="U298">
        <f>COUNTIFS(Visits!I:I, "&lt;&gt;", Visits!A:A, Table5[[#This Row],[license_no]])</f>
        <v>0</v>
      </c>
      <c r="V298">
        <f>COUNTIFS(Visits!J:J, "&lt;&gt;", Visits!A:A, Table5[[#This Row],[license_no]])</f>
        <v>0</v>
      </c>
      <c r="W298">
        <f>SUM(Table5[[#This Row],[Total Visits - In Person]:[Total Visits - Virtual]])</f>
        <v>0</v>
      </c>
    </row>
    <row r="299" spans="1:23" x14ac:dyDescent="0.3">
      <c r="A299" s="10">
        <v>45292</v>
      </c>
      <c r="B299">
        <v>1509507</v>
      </c>
      <c r="C299" t="s">
        <v>741</v>
      </c>
      <c r="D299" t="s">
        <v>14</v>
      </c>
      <c r="E299" t="s">
        <v>15</v>
      </c>
      <c r="F299" t="s">
        <v>742</v>
      </c>
      <c r="G299" t="s">
        <v>70</v>
      </c>
      <c r="H299" t="s">
        <v>338</v>
      </c>
      <c r="I299" t="s">
        <v>19</v>
      </c>
      <c r="J299" s="1">
        <v>34088.589999999997</v>
      </c>
      <c r="K299" s="1">
        <v>41483.199999999997</v>
      </c>
      <c r="L299">
        <v>6</v>
      </c>
      <c r="M299">
        <v>12</v>
      </c>
      <c r="N299">
        <v>14</v>
      </c>
      <c r="O299">
        <v>16</v>
      </c>
      <c r="P299">
        <v>46</v>
      </c>
      <c r="Q299">
        <f>SUMIFS(Snapshot2!H:H, Snapshot2!A:A, Table5[[#This Row],[Date]], Snapshot2!B:B, Table5[[#This Row],[license_no]])</f>
        <v>4</v>
      </c>
      <c r="R299" s="26">
        <f>SUMIF(Grant437!I:I, Table5[[#This Row],[license_no]], Grant437!N:N)</f>
        <v>0</v>
      </c>
      <c r="S299" s="26">
        <f>SUM(Table5[[#This Row],[Quality Dollars Received]], Table5[[#This Row],[fund paid in month (cash)]])</f>
        <v>41483.199999999997</v>
      </c>
      <c r="T299">
        <f>COUNTIFS(Visits!H:H, "&lt;&gt;", Visits!A:A, Table5[[#This Row],[license_no]])</f>
        <v>0</v>
      </c>
      <c r="U299">
        <f>COUNTIFS(Visits!I:I, "&lt;&gt;", Visits!A:A, Table5[[#This Row],[license_no]])</f>
        <v>0</v>
      </c>
      <c r="V299">
        <f>COUNTIFS(Visits!J:J, "&lt;&gt;", Visits!A:A, Table5[[#This Row],[license_no]])</f>
        <v>0</v>
      </c>
      <c r="W299">
        <f>SUM(Table5[[#This Row],[Total Visits - In Person]:[Total Visits - Virtual]])</f>
        <v>0</v>
      </c>
    </row>
    <row r="300" spans="1:23" x14ac:dyDescent="0.3">
      <c r="A300" s="10">
        <v>45292</v>
      </c>
      <c r="B300">
        <v>1511645</v>
      </c>
      <c r="C300" t="s">
        <v>743</v>
      </c>
      <c r="D300" t="s">
        <v>14</v>
      </c>
      <c r="E300" t="s">
        <v>27</v>
      </c>
      <c r="F300" t="s">
        <v>744</v>
      </c>
      <c r="G300" t="s">
        <v>17</v>
      </c>
      <c r="H300" t="s">
        <v>710</v>
      </c>
      <c r="I300" t="s">
        <v>19</v>
      </c>
      <c r="J300" s="1">
        <v>23.89</v>
      </c>
      <c r="K300" s="1">
        <v>-16.149999999999999</v>
      </c>
      <c r="O300">
        <v>1</v>
      </c>
      <c r="P300">
        <v>1</v>
      </c>
      <c r="Q300">
        <f>SUMIFS(Snapshot2!H:H, Snapshot2!A:A, Table5[[#This Row],[Date]], Snapshot2!B:B, Table5[[#This Row],[license_no]])</f>
        <v>0</v>
      </c>
      <c r="R300" s="26">
        <f>SUMIF(Grant437!I:I, Table5[[#This Row],[license_no]], Grant437!N:N)</f>
        <v>0</v>
      </c>
      <c r="S300" s="26">
        <f>SUM(Table5[[#This Row],[Quality Dollars Received]], Table5[[#This Row],[fund paid in month (cash)]])</f>
        <v>-16.149999999999999</v>
      </c>
      <c r="T300">
        <f>COUNTIFS(Visits!H:H, "&lt;&gt;", Visits!A:A, Table5[[#This Row],[license_no]])</f>
        <v>0</v>
      </c>
      <c r="U300">
        <f>COUNTIFS(Visits!I:I, "&lt;&gt;", Visits!A:A, Table5[[#This Row],[license_no]])</f>
        <v>0</v>
      </c>
      <c r="V300">
        <f>COUNTIFS(Visits!J:J, "&lt;&gt;", Visits!A:A, Table5[[#This Row],[license_no]])</f>
        <v>0</v>
      </c>
      <c r="W300">
        <f>SUM(Table5[[#This Row],[Total Visits - In Person]:[Total Visits - Virtual]])</f>
        <v>0</v>
      </c>
    </row>
    <row r="301" spans="1:23" x14ac:dyDescent="0.3">
      <c r="A301" s="10">
        <v>45292</v>
      </c>
      <c r="B301">
        <v>1511685</v>
      </c>
      <c r="C301" t="s">
        <v>745</v>
      </c>
      <c r="D301" t="s">
        <v>14</v>
      </c>
      <c r="E301" t="s">
        <v>27</v>
      </c>
      <c r="F301" t="s">
        <v>746</v>
      </c>
      <c r="G301" t="s">
        <v>110</v>
      </c>
      <c r="H301" t="s">
        <v>111</v>
      </c>
      <c r="I301" t="s">
        <v>19</v>
      </c>
      <c r="J301" s="1">
        <v>788.67</v>
      </c>
      <c r="K301" s="1">
        <v>785.93</v>
      </c>
      <c r="O301">
        <v>3</v>
      </c>
      <c r="P301">
        <v>3</v>
      </c>
      <c r="Q301">
        <f>SUMIFS(Snapshot2!H:H, Snapshot2!A:A, Table5[[#This Row],[Date]], Snapshot2!B:B, Table5[[#This Row],[license_no]])</f>
        <v>0</v>
      </c>
      <c r="R301" s="26">
        <f>SUMIF(Grant437!I:I, Table5[[#This Row],[license_no]], Grant437!N:N)</f>
        <v>0</v>
      </c>
      <c r="S301" s="26">
        <f>SUM(Table5[[#This Row],[Quality Dollars Received]], Table5[[#This Row],[fund paid in month (cash)]])</f>
        <v>785.93</v>
      </c>
      <c r="T301">
        <f>COUNTIFS(Visits!H:H, "&lt;&gt;", Visits!A:A, Table5[[#This Row],[license_no]])</f>
        <v>0</v>
      </c>
      <c r="U301">
        <f>COUNTIFS(Visits!I:I, "&lt;&gt;", Visits!A:A, Table5[[#This Row],[license_no]])</f>
        <v>0</v>
      </c>
      <c r="V301">
        <f>COUNTIFS(Visits!J:J, "&lt;&gt;", Visits!A:A, Table5[[#This Row],[license_no]])</f>
        <v>0</v>
      </c>
      <c r="W301">
        <f>SUM(Table5[[#This Row],[Total Visits - In Person]:[Total Visits - Virtual]])</f>
        <v>0</v>
      </c>
    </row>
    <row r="302" spans="1:23" x14ac:dyDescent="0.3">
      <c r="A302" s="10">
        <v>45292</v>
      </c>
      <c r="B302">
        <v>1511741</v>
      </c>
      <c r="C302" t="s">
        <v>747</v>
      </c>
      <c r="D302" t="s">
        <v>14</v>
      </c>
      <c r="E302" t="s">
        <v>27</v>
      </c>
      <c r="F302" t="s">
        <v>748</v>
      </c>
      <c r="G302" t="s">
        <v>17</v>
      </c>
      <c r="H302" t="s">
        <v>25</v>
      </c>
      <c r="I302" t="s">
        <v>19</v>
      </c>
      <c r="J302" s="1">
        <v>929.67</v>
      </c>
      <c r="K302" s="1">
        <v>978.6</v>
      </c>
      <c r="O302">
        <v>3</v>
      </c>
      <c r="P302">
        <v>3</v>
      </c>
      <c r="Q302">
        <f>SUMIFS(Snapshot2!H:H, Snapshot2!A:A, Table5[[#This Row],[Date]], Snapshot2!B:B, Table5[[#This Row],[license_no]])</f>
        <v>0</v>
      </c>
      <c r="R302" s="26">
        <f>SUMIF(Grant437!I:I, Table5[[#This Row],[license_no]], Grant437!N:N)</f>
        <v>0</v>
      </c>
      <c r="S302" s="26">
        <f>SUM(Table5[[#This Row],[Quality Dollars Received]], Table5[[#This Row],[fund paid in month (cash)]])</f>
        <v>978.6</v>
      </c>
      <c r="T302">
        <f>COUNTIFS(Visits!H:H, "&lt;&gt;", Visits!A:A, Table5[[#This Row],[license_no]])</f>
        <v>0</v>
      </c>
      <c r="U302">
        <f>COUNTIFS(Visits!I:I, "&lt;&gt;", Visits!A:A, Table5[[#This Row],[license_no]])</f>
        <v>0</v>
      </c>
      <c r="V302">
        <f>COUNTIFS(Visits!J:J, "&lt;&gt;", Visits!A:A, Table5[[#This Row],[license_no]])</f>
        <v>0</v>
      </c>
      <c r="W302">
        <f>SUM(Table5[[#This Row],[Total Visits - In Person]:[Total Visits - Virtual]])</f>
        <v>0</v>
      </c>
    </row>
    <row r="303" spans="1:23" x14ac:dyDescent="0.3">
      <c r="A303" s="10">
        <v>45292</v>
      </c>
      <c r="B303">
        <v>1512874</v>
      </c>
      <c r="C303" t="s">
        <v>749</v>
      </c>
      <c r="D303" t="s">
        <v>14</v>
      </c>
      <c r="E303" t="s">
        <v>27</v>
      </c>
      <c r="F303" t="s">
        <v>750</v>
      </c>
      <c r="G303" t="s">
        <v>17</v>
      </c>
      <c r="H303" t="s">
        <v>25</v>
      </c>
      <c r="I303" t="s">
        <v>19</v>
      </c>
      <c r="J303" s="1">
        <v>1189.18</v>
      </c>
      <c r="K303" s="1">
        <v>1039.6500000000001</v>
      </c>
      <c r="N303">
        <v>4</v>
      </c>
      <c r="O303">
        <v>4</v>
      </c>
      <c r="P303">
        <v>8</v>
      </c>
      <c r="Q303">
        <f>SUMIFS(Snapshot2!H:H, Snapshot2!A:A, Table5[[#This Row],[Date]], Snapshot2!B:B, Table5[[#This Row],[license_no]])</f>
        <v>0</v>
      </c>
      <c r="R303" s="26">
        <f>SUMIF(Grant437!I:I, Table5[[#This Row],[license_no]], Grant437!N:N)</f>
        <v>0</v>
      </c>
      <c r="S303" s="26">
        <f>SUM(Table5[[#This Row],[Quality Dollars Received]], Table5[[#This Row],[fund paid in month (cash)]])</f>
        <v>1039.6500000000001</v>
      </c>
      <c r="T303">
        <f>COUNTIFS(Visits!H:H, "&lt;&gt;", Visits!A:A, Table5[[#This Row],[license_no]])</f>
        <v>0</v>
      </c>
      <c r="U303">
        <f>COUNTIFS(Visits!I:I, "&lt;&gt;", Visits!A:A, Table5[[#This Row],[license_no]])</f>
        <v>0</v>
      </c>
      <c r="V303">
        <f>COUNTIFS(Visits!J:J, "&lt;&gt;", Visits!A:A, Table5[[#This Row],[license_no]])</f>
        <v>0</v>
      </c>
      <c r="W303">
        <f>SUM(Table5[[#This Row],[Total Visits - In Person]:[Total Visits - Virtual]])</f>
        <v>0</v>
      </c>
    </row>
    <row r="304" spans="1:23" x14ac:dyDescent="0.3">
      <c r="A304" s="10">
        <v>45292</v>
      </c>
      <c r="B304">
        <v>1512921</v>
      </c>
      <c r="C304" t="s">
        <v>751</v>
      </c>
      <c r="D304" t="s">
        <v>14</v>
      </c>
      <c r="E304" t="s">
        <v>27</v>
      </c>
      <c r="F304" t="s">
        <v>752</v>
      </c>
      <c r="G304" t="s">
        <v>110</v>
      </c>
      <c r="H304" t="s">
        <v>114</v>
      </c>
      <c r="I304" t="s">
        <v>19</v>
      </c>
      <c r="J304" s="1">
        <v>498.67</v>
      </c>
      <c r="K304" s="1">
        <v>389.65</v>
      </c>
      <c r="O304">
        <v>3</v>
      </c>
      <c r="P304">
        <v>3</v>
      </c>
      <c r="Q304">
        <f>SUMIFS(Snapshot2!H:H, Snapshot2!A:A, Table5[[#This Row],[Date]], Snapshot2!B:B, Table5[[#This Row],[license_no]])</f>
        <v>0</v>
      </c>
      <c r="R304" s="26">
        <f>SUMIF(Grant437!I:I, Table5[[#This Row],[license_no]], Grant437!N:N)</f>
        <v>0</v>
      </c>
      <c r="S304" s="26">
        <f>SUM(Table5[[#This Row],[Quality Dollars Received]], Table5[[#This Row],[fund paid in month (cash)]])</f>
        <v>389.65</v>
      </c>
      <c r="T304">
        <f>COUNTIFS(Visits!H:H, "&lt;&gt;", Visits!A:A, Table5[[#This Row],[license_no]])</f>
        <v>0</v>
      </c>
      <c r="U304">
        <f>COUNTIFS(Visits!I:I, "&lt;&gt;", Visits!A:A, Table5[[#This Row],[license_no]])</f>
        <v>0</v>
      </c>
      <c r="V304">
        <f>COUNTIFS(Visits!J:J, "&lt;&gt;", Visits!A:A, Table5[[#This Row],[license_no]])</f>
        <v>0</v>
      </c>
      <c r="W304">
        <f>SUM(Table5[[#This Row],[Total Visits - In Person]:[Total Visits - Virtual]])</f>
        <v>0</v>
      </c>
    </row>
    <row r="305" spans="1:23" x14ac:dyDescent="0.3">
      <c r="A305" s="10">
        <v>45292</v>
      </c>
      <c r="B305">
        <v>1512983</v>
      </c>
      <c r="C305" t="s">
        <v>753</v>
      </c>
      <c r="D305" t="s">
        <v>14</v>
      </c>
      <c r="E305" t="s">
        <v>27</v>
      </c>
      <c r="F305" t="s">
        <v>754</v>
      </c>
      <c r="G305" t="s">
        <v>17</v>
      </c>
      <c r="H305" t="s">
        <v>25</v>
      </c>
      <c r="I305" t="s">
        <v>19</v>
      </c>
      <c r="J305" s="1">
        <v>154.37</v>
      </c>
      <c r="K305" s="1">
        <v>-16.149999999999999</v>
      </c>
      <c r="O305">
        <v>2</v>
      </c>
      <c r="P305">
        <v>2</v>
      </c>
      <c r="Q305">
        <f>SUMIFS(Snapshot2!H:H, Snapshot2!A:A, Table5[[#This Row],[Date]], Snapshot2!B:B, Table5[[#This Row],[license_no]])</f>
        <v>0</v>
      </c>
      <c r="R305" s="26">
        <f>SUMIF(Grant437!I:I, Table5[[#This Row],[license_no]], Grant437!N:N)</f>
        <v>0</v>
      </c>
      <c r="S305" s="26">
        <f>SUM(Table5[[#This Row],[Quality Dollars Received]], Table5[[#This Row],[fund paid in month (cash)]])</f>
        <v>-16.149999999999999</v>
      </c>
      <c r="T305">
        <f>COUNTIFS(Visits!H:H, "&lt;&gt;", Visits!A:A, Table5[[#This Row],[license_no]])</f>
        <v>0</v>
      </c>
      <c r="U305">
        <f>COUNTIFS(Visits!I:I, "&lt;&gt;", Visits!A:A, Table5[[#This Row],[license_no]])</f>
        <v>0</v>
      </c>
      <c r="V305">
        <f>COUNTIFS(Visits!J:J, "&lt;&gt;", Visits!A:A, Table5[[#This Row],[license_no]])</f>
        <v>0</v>
      </c>
      <c r="W305">
        <f>SUM(Table5[[#This Row],[Total Visits - In Person]:[Total Visits - Virtual]])</f>
        <v>0</v>
      </c>
    </row>
    <row r="306" spans="1:23" x14ac:dyDescent="0.3">
      <c r="A306" s="10">
        <v>45292</v>
      </c>
      <c r="B306">
        <v>1513902</v>
      </c>
      <c r="C306" t="s">
        <v>755</v>
      </c>
      <c r="D306" t="s">
        <v>14</v>
      </c>
      <c r="E306" t="s">
        <v>27</v>
      </c>
      <c r="F306" t="s">
        <v>756</v>
      </c>
      <c r="G306" t="s">
        <v>17</v>
      </c>
      <c r="H306" t="s">
        <v>25</v>
      </c>
      <c r="I306" t="s">
        <v>19</v>
      </c>
      <c r="J306" s="1">
        <v>619.78</v>
      </c>
      <c r="K306" s="1">
        <v>652.4</v>
      </c>
      <c r="O306">
        <v>2</v>
      </c>
      <c r="P306">
        <v>2</v>
      </c>
      <c r="Q306">
        <f>SUMIFS(Snapshot2!H:H, Snapshot2!A:A, Table5[[#This Row],[Date]], Snapshot2!B:B, Table5[[#This Row],[license_no]])</f>
        <v>0</v>
      </c>
      <c r="R306" s="26">
        <f>SUMIF(Grant437!I:I, Table5[[#This Row],[license_no]], Grant437!N:N)</f>
        <v>0</v>
      </c>
      <c r="S306" s="26">
        <f>SUM(Table5[[#This Row],[Quality Dollars Received]], Table5[[#This Row],[fund paid in month (cash)]])</f>
        <v>652.4</v>
      </c>
      <c r="T306">
        <f>COUNTIFS(Visits!H:H, "&lt;&gt;", Visits!A:A, Table5[[#This Row],[license_no]])</f>
        <v>0</v>
      </c>
      <c r="U306">
        <f>COUNTIFS(Visits!I:I, "&lt;&gt;", Visits!A:A, Table5[[#This Row],[license_no]])</f>
        <v>0</v>
      </c>
      <c r="V306">
        <f>COUNTIFS(Visits!J:J, "&lt;&gt;", Visits!A:A, Table5[[#This Row],[license_no]])</f>
        <v>0</v>
      </c>
      <c r="W306">
        <f>SUM(Table5[[#This Row],[Total Visits - In Person]:[Total Visits - Virtual]])</f>
        <v>0</v>
      </c>
    </row>
    <row r="307" spans="1:23" x14ac:dyDescent="0.3">
      <c r="A307" s="10">
        <v>45292</v>
      </c>
      <c r="B307">
        <v>1514057</v>
      </c>
      <c r="C307" t="s">
        <v>757</v>
      </c>
      <c r="D307" t="s">
        <v>188</v>
      </c>
      <c r="E307" t="s">
        <v>27</v>
      </c>
      <c r="F307" t="s">
        <v>758</v>
      </c>
      <c r="G307" t="s">
        <v>17</v>
      </c>
      <c r="H307" t="s">
        <v>288</v>
      </c>
      <c r="I307" t="s">
        <v>19</v>
      </c>
      <c r="J307" s="1">
        <v>1592.97</v>
      </c>
      <c r="K307" s="1">
        <v>2079.0300000000002</v>
      </c>
      <c r="M307">
        <v>3</v>
      </c>
      <c r="P307">
        <v>3</v>
      </c>
      <c r="Q307">
        <f>SUMIFS(Snapshot2!H:H, Snapshot2!A:A, Table5[[#This Row],[Date]], Snapshot2!B:B, Table5[[#This Row],[license_no]])</f>
        <v>0</v>
      </c>
      <c r="R307" s="26">
        <f>SUMIF(Grant437!I:I, Table5[[#This Row],[license_no]], Grant437!N:N)</f>
        <v>0</v>
      </c>
      <c r="S307" s="26">
        <f>SUM(Table5[[#This Row],[Quality Dollars Received]], Table5[[#This Row],[fund paid in month (cash)]])</f>
        <v>2079.0300000000002</v>
      </c>
      <c r="T307">
        <f>COUNTIFS(Visits!H:H, "&lt;&gt;", Visits!A:A, Table5[[#This Row],[license_no]])</f>
        <v>0</v>
      </c>
      <c r="U307">
        <f>COUNTIFS(Visits!I:I, "&lt;&gt;", Visits!A:A, Table5[[#This Row],[license_no]])</f>
        <v>1</v>
      </c>
      <c r="V307">
        <f>COUNTIFS(Visits!J:J, "&lt;&gt;", Visits!A:A, Table5[[#This Row],[license_no]])</f>
        <v>1</v>
      </c>
      <c r="W307">
        <f>SUM(Table5[[#This Row],[Total Visits - In Person]:[Total Visits - Virtual]])</f>
        <v>2</v>
      </c>
    </row>
    <row r="308" spans="1:23" x14ac:dyDescent="0.3">
      <c r="A308" s="10">
        <v>45292</v>
      </c>
      <c r="B308">
        <v>1514354</v>
      </c>
      <c r="C308" t="s">
        <v>759</v>
      </c>
      <c r="D308" t="s">
        <v>14</v>
      </c>
      <c r="E308" t="s">
        <v>15</v>
      </c>
      <c r="F308" t="s">
        <v>760</v>
      </c>
      <c r="G308" t="s">
        <v>208</v>
      </c>
      <c r="H308" t="s">
        <v>209</v>
      </c>
      <c r="I308" t="s">
        <v>64</v>
      </c>
      <c r="J308" s="1">
        <v>1863.78</v>
      </c>
      <c r="K308" s="1">
        <v>2521.27</v>
      </c>
      <c r="M308">
        <v>1</v>
      </c>
      <c r="N308">
        <v>1</v>
      </c>
      <c r="P308">
        <v>2</v>
      </c>
      <c r="Q308">
        <f>SUMIFS(Snapshot2!H:H, Snapshot2!A:A, Table5[[#This Row],[Date]], Snapshot2!B:B, Table5[[#This Row],[license_no]])</f>
        <v>0</v>
      </c>
      <c r="R308" s="26">
        <f>SUMIF(Grant437!I:I, Table5[[#This Row],[license_no]], Grant437!N:N)</f>
        <v>0</v>
      </c>
      <c r="S308" s="26">
        <f>SUM(Table5[[#This Row],[Quality Dollars Received]], Table5[[#This Row],[fund paid in month (cash)]])</f>
        <v>2521.27</v>
      </c>
      <c r="T308">
        <f>COUNTIFS(Visits!H:H, "&lt;&gt;", Visits!A:A, Table5[[#This Row],[license_no]])</f>
        <v>0</v>
      </c>
      <c r="U308">
        <f>COUNTIFS(Visits!I:I, "&lt;&gt;", Visits!A:A, Table5[[#This Row],[license_no]])</f>
        <v>0</v>
      </c>
      <c r="V308">
        <f>COUNTIFS(Visits!J:J, "&lt;&gt;", Visits!A:A, Table5[[#This Row],[license_no]])</f>
        <v>0</v>
      </c>
      <c r="W308">
        <f>SUM(Table5[[#This Row],[Total Visits - In Person]:[Total Visits - Virtual]])</f>
        <v>0</v>
      </c>
    </row>
    <row r="309" spans="1:23" x14ac:dyDescent="0.3">
      <c r="A309" s="10">
        <v>45292</v>
      </c>
      <c r="B309">
        <v>1517285</v>
      </c>
      <c r="C309" t="s">
        <v>761</v>
      </c>
      <c r="D309" t="s">
        <v>14</v>
      </c>
      <c r="E309" t="s">
        <v>51</v>
      </c>
      <c r="F309" t="s">
        <v>762</v>
      </c>
      <c r="G309" t="s">
        <v>29</v>
      </c>
      <c r="H309" t="s">
        <v>30</v>
      </c>
      <c r="I309" t="s">
        <v>19</v>
      </c>
      <c r="J309" s="1">
        <v>7615.25</v>
      </c>
      <c r="K309" s="1">
        <v>9864.85</v>
      </c>
      <c r="N309">
        <v>6</v>
      </c>
      <c r="O309">
        <v>5</v>
      </c>
      <c r="P309">
        <v>11</v>
      </c>
      <c r="Q309">
        <f>SUMIFS(Snapshot2!H:H, Snapshot2!A:A, Table5[[#This Row],[Date]], Snapshot2!B:B, Table5[[#This Row],[license_no]])</f>
        <v>0</v>
      </c>
      <c r="R309" s="26">
        <f>SUMIF(Grant437!I:I, Table5[[#This Row],[license_no]], Grant437!N:N)</f>
        <v>0</v>
      </c>
      <c r="S309" s="26">
        <f>SUM(Table5[[#This Row],[Quality Dollars Received]], Table5[[#This Row],[fund paid in month (cash)]])</f>
        <v>9864.85</v>
      </c>
      <c r="T309">
        <f>COUNTIFS(Visits!H:H, "&lt;&gt;", Visits!A:A, Table5[[#This Row],[license_no]])</f>
        <v>0</v>
      </c>
      <c r="U309">
        <f>COUNTIFS(Visits!I:I, "&lt;&gt;", Visits!A:A, Table5[[#This Row],[license_no]])</f>
        <v>1</v>
      </c>
      <c r="V309">
        <f>COUNTIFS(Visits!J:J, "&lt;&gt;", Visits!A:A, Table5[[#This Row],[license_no]])</f>
        <v>0</v>
      </c>
      <c r="W309">
        <f>SUM(Table5[[#This Row],[Total Visits - In Person]:[Total Visits - Virtual]])</f>
        <v>1</v>
      </c>
    </row>
    <row r="310" spans="1:23" x14ac:dyDescent="0.3">
      <c r="A310" s="10">
        <v>45292</v>
      </c>
      <c r="B310">
        <v>1517812</v>
      </c>
      <c r="C310" t="s">
        <v>763</v>
      </c>
      <c r="D310" t="s">
        <v>14</v>
      </c>
      <c r="E310" t="s">
        <v>27</v>
      </c>
      <c r="F310" t="s">
        <v>764</v>
      </c>
      <c r="G310" t="s">
        <v>38</v>
      </c>
      <c r="H310" t="s">
        <v>372</v>
      </c>
      <c r="I310" t="s">
        <v>19</v>
      </c>
      <c r="J310" s="1">
        <v>45890.04</v>
      </c>
      <c r="K310" s="1">
        <v>57132.24</v>
      </c>
      <c r="L310">
        <v>6</v>
      </c>
      <c r="M310">
        <v>25</v>
      </c>
      <c r="N310">
        <v>22</v>
      </c>
      <c r="O310">
        <v>34</v>
      </c>
      <c r="P310">
        <v>85</v>
      </c>
      <c r="Q310">
        <f>SUMIFS(Snapshot2!H:H, Snapshot2!A:A, Table5[[#This Row],[Date]], Snapshot2!B:B, Table5[[#This Row],[license_no]])</f>
        <v>2</v>
      </c>
      <c r="R310" s="26">
        <f>SUMIF(Grant437!I:I, Table5[[#This Row],[license_no]], Grant437!N:N)</f>
        <v>0</v>
      </c>
      <c r="S310" s="26">
        <f>SUM(Table5[[#This Row],[Quality Dollars Received]], Table5[[#This Row],[fund paid in month (cash)]])</f>
        <v>57132.24</v>
      </c>
      <c r="T310">
        <f>COUNTIFS(Visits!H:H, "&lt;&gt;", Visits!A:A, Table5[[#This Row],[license_no]])</f>
        <v>0</v>
      </c>
      <c r="U310">
        <f>COUNTIFS(Visits!I:I, "&lt;&gt;", Visits!A:A, Table5[[#This Row],[license_no]])</f>
        <v>0</v>
      </c>
      <c r="V310">
        <f>COUNTIFS(Visits!J:J, "&lt;&gt;", Visits!A:A, Table5[[#This Row],[license_no]])</f>
        <v>1</v>
      </c>
      <c r="W310">
        <f>SUM(Table5[[#This Row],[Total Visits - In Person]:[Total Visits - Virtual]])</f>
        <v>1</v>
      </c>
    </row>
    <row r="311" spans="1:23" x14ac:dyDescent="0.3">
      <c r="A311" s="10">
        <v>45292</v>
      </c>
      <c r="B311">
        <v>1519441</v>
      </c>
      <c r="C311" t="s">
        <v>765</v>
      </c>
      <c r="D311" t="s">
        <v>14</v>
      </c>
      <c r="E311" t="s">
        <v>27</v>
      </c>
      <c r="F311" t="s">
        <v>766</v>
      </c>
      <c r="G311" t="s">
        <v>17</v>
      </c>
      <c r="H311" t="s">
        <v>42</v>
      </c>
      <c r="I311" t="s">
        <v>19</v>
      </c>
      <c r="J311" s="1">
        <v>3495.7</v>
      </c>
      <c r="K311" s="1">
        <v>4376.1099999999997</v>
      </c>
      <c r="L311">
        <v>1</v>
      </c>
      <c r="M311">
        <v>3</v>
      </c>
      <c r="N311">
        <v>1</v>
      </c>
      <c r="P311">
        <v>5</v>
      </c>
      <c r="Q311">
        <f>SUMIFS(Snapshot2!H:H, Snapshot2!A:A, Table5[[#This Row],[Date]], Snapshot2!B:B, Table5[[#This Row],[license_no]])</f>
        <v>0</v>
      </c>
      <c r="R311" s="26">
        <f>SUMIF(Grant437!I:I, Table5[[#This Row],[license_no]], Grant437!N:N)</f>
        <v>0</v>
      </c>
      <c r="S311" s="26">
        <f>SUM(Table5[[#This Row],[Quality Dollars Received]], Table5[[#This Row],[fund paid in month (cash)]])</f>
        <v>4376.1099999999997</v>
      </c>
      <c r="T311">
        <f>COUNTIFS(Visits!H:H, "&lt;&gt;", Visits!A:A, Table5[[#This Row],[license_no]])</f>
        <v>0</v>
      </c>
      <c r="U311">
        <f>COUNTIFS(Visits!I:I, "&lt;&gt;", Visits!A:A, Table5[[#This Row],[license_no]])</f>
        <v>1</v>
      </c>
      <c r="V311">
        <f>COUNTIFS(Visits!J:J, "&lt;&gt;", Visits!A:A, Table5[[#This Row],[license_no]])</f>
        <v>0</v>
      </c>
      <c r="W311">
        <f>SUM(Table5[[#This Row],[Total Visits - In Person]:[Total Visits - Virtual]])</f>
        <v>1</v>
      </c>
    </row>
    <row r="312" spans="1:23" x14ac:dyDescent="0.3">
      <c r="A312" s="10">
        <v>45292</v>
      </c>
      <c r="B312">
        <v>1519987</v>
      </c>
      <c r="C312" t="s">
        <v>767</v>
      </c>
      <c r="D312" t="s">
        <v>188</v>
      </c>
      <c r="E312" t="s">
        <v>27</v>
      </c>
      <c r="F312" t="s">
        <v>768</v>
      </c>
      <c r="G312" t="s">
        <v>70</v>
      </c>
      <c r="H312" t="s">
        <v>71</v>
      </c>
      <c r="I312" t="s">
        <v>19</v>
      </c>
      <c r="J312" s="1">
        <v>1541</v>
      </c>
      <c r="K312" s="1">
        <v>1943</v>
      </c>
      <c r="M312">
        <v>1</v>
      </c>
      <c r="N312">
        <v>1</v>
      </c>
      <c r="P312">
        <v>2</v>
      </c>
      <c r="Q312">
        <f>SUMIFS(Snapshot2!H:H, Snapshot2!A:A, Table5[[#This Row],[Date]], Snapshot2!B:B, Table5[[#This Row],[license_no]])</f>
        <v>0</v>
      </c>
      <c r="R312" s="26">
        <f>SUMIF(Grant437!I:I, Table5[[#This Row],[license_no]], Grant437!N:N)</f>
        <v>0</v>
      </c>
      <c r="S312" s="26">
        <f>SUM(Table5[[#This Row],[Quality Dollars Received]], Table5[[#This Row],[fund paid in month (cash)]])</f>
        <v>1943</v>
      </c>
      <c r="T312">
        <f>COUNTIFS(Visits!H:H, "&lt;&gt;", Visits!A:A, Table5[[#This Row],[license_no]])</f>
        <v>0</v>
      </c>
      <c r="U312">
        <f>COUNTIFS(Visits!I:I, "&lt;&gt;", Visits!A:A, Table5[[#This Row],[license_no]])</f>
        <v>0</v>
      </c>
      <c r="V312">
        <f>COUNTIFS(Visits!J:J, "&lt;&gt;", Visits!A:A, Table5[[#This Row],[license_no]])</f>
        <v>0</v>
      </c>
      <c r="W312">
        <f>SUM(Table5[[#This Row],[Total Visits - In Person]:[Total Visits - Virtual]])</f>
        <v>0</v>
      </c>
    </row>
    <row r="313" spans="1:23" x14ac:dyDescent="0.3">
      <c r="A313" s="10">
        <v>45292</v>
      </c>
      <c r="B313">
        <v>1520000</v>
      </c>
      <c r="C313" t="s">
        <v>769</v>
      </c>
      <c r="D313" t="s">
        <v>14</v>
      </c>
      <c r="E313" t="s">
        <v>27</v>
      </c>
      <c r="F313" t="s">
        <v>770</v>
      </c>
      <c r="G313" t="s">
        <v>201</v>
      </c>
      <c r="H313" t="s">
        <v>202</v>
      </c>
      <c r="I313" t="s">
        <v>19</v>
      </c>
      <c r="J313" s="1">
        <v>12761.07</v>
      </c>
      <c r="K313" s="1">
        <v>16797.48</v>
      </c>
      <c r="L313">
        <v>3</v>
      </c>
      <c r="M313">
        <v>4</v>
      </c>
      <c r="N313">
        <v>5</v>
      </c>
      <c r="O313">
        <v>12</v>
      </c>
      <c r="P313">
        <v>23</v>
      </c>
      <c r="Q313">
        <f>SUMIFS(Snapshot2!H:H, Snapshot2!A:A, Table5[[#This Row],[Date]], Snapshot2!B:B, Table5[[#This Row],[license_no]])</f>
        <v>0</v>
      </c>
      <c r="R313" s="26">
        <f>SUMIF(Grant437!I:I, Table5[[#This Row],[license_no]], Grant437!N:N)</f>
        <v>0</v>
      </c>
      <c r="S313" s="26">
        <f>SUM(Table5[[#This Row],[Quality Dollars Received]], Table5[[#This Row],[fund paid in month (cash)]])</f>
        <v>16797.48</v>
      </c>
      <c r="T313">
        <f>COUNTIFS(Visits!H:H, "&lt;&gt;", Visits!A:A, Table5[[#This Row],[license_no]])</f>
        <v>0</v>
      </c>
      <c r="U313">
        <f>COUNTIFS(Visits!I:I, "&lt;&gt;", Visits!A:A, Table5[[#This Row],[license_no]])</f>
        <v>0</v>
      </c>
      <c r="V313">
        <f>COUNTIFS(Visits!J:J, "&lt;&gt;", Visits!A:A, Table5[[#This Row],[license_no]])</f>
        <v>0</v>
      </c>
      <c r="W313">
        <f>SUM(Table5[[#This Row],[Total Visits - In Person]:[Total Visits - Virtual]])</f>
        <v>0</v>
      </c>
    </row>
    <row r="314" spans="1:23" x14ac:dyDescent="0.3">
      <c r="A314" s="10">
        <v>45292</v>
      </c>
      <c r="B314">
        <v>1522000</v>
      </c>
      <c r="C314" t="s">
        <v>771</v>
      </c>
      <c r="D314" t="s">
        <v>14</v>
      </c>
      <c r="E314" t="s">
        <v>27</v>
      </c>
      <c r="F314" t="s">
        <v>772</v>
      </c>
      <c r="G314" t="s">
        <v>140</v>
      </c>
      <c r="H314" t="s">
        <v>520</v>
      </c>
      <c r="I314" t="s">
        <v>19</v>
      </c>
      <c r="J314" s="1">
        <v>10647.25</v>
      </c>
      <c r="K314" s="1">
        <v>13616.54</v>
      </c>
      <c r="L314">
        <v>3</v>
      </c>
      <c r="M314">
        <v>5</v>
      </c>
      <c r="N314">
        <v>12</v>
      </c>
      <c r="O314">
        <v>15</v>
      </c>
      <c r="P314">
        <v>35</v>
      </c>
      <c r="Q314">
        <f>SUMIFS(Snapshot2!H:H, Snapshot2!A:A, Table5[[#This Row],[Date]], Snapshot2!B:B, Table5[[#This Row],[license_no]])</f>
        <v>0</v>
      </c>
      <c r="R314" s="26">
        <f>SUMIF(Grant437!I:I, Table5[[#This Row],[license_no]], Grant437!N:N)</f>
        <v>0</v>
      </c>
      <c r="S314" s="26">
        <f>SUM(Table5[[#This Row],[Quality Dollars Received]], Table5[[#This Row],[fund paid in month (cash)]])</f>
        <v>13616.54</v>
      </c>
      <c r="T314">
        <f>COUNTIFS(Visits!H:H, "&lt;&gt;", Visits!A:A, Table5[[#This Row],[license_no]])</f>
        <v>0</v>
      </c>
      <c r="U314">
        <f>COUNTIFS(Visits!I:I, "&lt;&gt;", Visits!A:A, Table5[[#This Row],[license_no]])</f>
        <v>0</v>
      </c>
      <c r="V314">
        <f>COUNTIFS(Visits!J:J, "&lt;&gt;", Visits!A:A, Table5[[#This Row],[license_no]])</f>
        <v>0</v>
      </c>
      <c r="W314">
        <f>SUM(Table5[[#This Row],[Total Visits - In Person]:[Total Visits - Virtual]])</f>
        <v>0</v>
      </c>
    </row>
    <row r="315" spans="1:23" x14ac:dyDescent="0.3">
      <c r="A315" s="10">
        <v>45292</v>
      </c>
      <c r="B315">
        <v>1522201</v>
      </c>
      <c r="C315" t="s">
        <v>773</v>
      </c>
      <c r="D315" t="s">
        <v>14</v>
      </c>
      <c r="E315" t="s">
        <v>51</v>
      </c>
      <c r="F315" t="s">
        <v>774</v>
      </c>
      <c r="G315" t="s">
        <v>33</v>
      </c>
      <c r="H315" t="s">
        <v>326</v>
      </c>
      <c r="I315" t="s">
        <v>35</v>
      </c>
      <c r="J315" s="1">
        <v>7645.92</v>
      </c>
      <c r="K315" s="1">
        <v>10201.07</v>
      </c>
      <c r="L315">
        <v>3</v>
      </c>
      <c r="M315">
        <v>2</v>
      </c>
      <c r="N315">
        <v>4</v>
      </c>
      <c r="P315">
        <v>9</v>
      </c>
      <c r="Q315">
        <f>SUMIFS(Snapshot2!H:H, Snapshot2!A:A, Table5[[#This Row],[Date]], Snapshot2!B:B, Table5[[#This Row],[license_no]])</f>
        <v>0</v>
      </c>
      <c r="R315" s="26">
        <f>SUMIF(Grant437!I:I, Table5[[#This Row],[license_no]], Grant437!N:N)</f>
        <v>0</v>
      </c>
      <c r="S315" s="26">
        <f>SUM(Table5[[#This Row],[Quality Dollars Received]], Table5[[#This Row],[fund paid in month (cash)]])</f>
        <v>10201.07</v>
      </c>
      <c r="T315">
        <f>COUNTIFS(Visits!H:H, "&lt;&gt;", Visits!A:A, Table5[[#This Row],[license_no]])</f>
        <v>0</v>
      </c>
      <c r="U315">
        <f>COUNTIFS(Visits!I:I, "&lt;&gt;", Visits!A:A, Table5[[#This Row],[license_no]])</f>
        <v>0</v>
      </c>
      <c r="V315">
        <f>COUNTIFS(Visits!J:J, "&lt;&gt;", Visits!A:A, Table5[[#This Row],[license_no]])</f>
        <v>0</v>
      </c>
      <c r="W315">
        <f>SUM(Table5[[#This Row],[Total Visits - In Person]:[Total Visits - Virtual]])</f>
        <v>0</v>
      </c>
    </row>
    <row r="316" spans="1:23" x14ac:dyDescent="0.3">
      <c r="A316" s="10">
        <v>45292</v>
      </c>
      <c r="B316">
        <v>1522382</v>
      </c>
      <c r="C316" t="s">
        <v>775</v>
      </c>
      <c r="D316" t="s">
        <v>14</v>
      </c>
      <c r="E316" t="s">
        <v>15</v>
      </c>
      <c r="F316" t="s">
        <v>776</v>
      </c>
      <c r="G316" t="s">
        <v>261</v>
      </c>
      <c r="H316" t="s">
        <v>777</v>
      </c>
      <c r="I316" t="s">
        <v>49</v>
      </c>
      <c r="J316" s="1">
        <v>2078.4</v>
      </c>
      <c r="K316" s="1">
        <v>2690.34</v>
      </c>
      <c r="L316">
        <v>2</v>
      </c>
      <c r="P316">
        <v>2</v>
      </c>
      <c r="Q316">
        <f>SUMIFS(Snapshot2!H:H, Snapshot2!A:A, Table5[[#This Row],[Date]], Snapshot2!B:B, Table5[[#This Row],[license_no]])</f>
        <v>0</v>
      </c>
      <c r="R316" s="26">
        <f>SUMIF(Grant437!I:I, Table5[[#This Row],[license_no]], Grant437!N:N)</f>
        <v>0</v>
      </c>
      <c r="S316" s="26">
        <f>SUM(Table5[[#This Row],[Quality Dollars Received]], Table5[[#This Row],[fund paid in month (cash)]])</f>
        <v>2690.34</v>
      </c>
      <c r="T316">
        <f>COUNTIFS(Visits!H:H, "&lt;&gt;", Visits!A:A, Table5[[#This Row],[license_no]])</f>
        <v>0</v>
      </c>
      <c r="U316">
        <f>COUNTIFS(Visits!I:I, "&lt;&gt;", Visits!A:A, Table5[[#This Row],[license_no]])</f>
        <v>0</v>
      </c>
      <c r="V316">
        <f>COUNTIFS(Visits!J:J, "&lt;&gt;", Visits!A:A, Table5[[#This Row],[license_no]])</f>
        <v>0</v>
      </c>
      <c r="W316">
        <f>SUM(Table5[[#This Row],[Total Visits - In Person]:[Total Visits - Virtual]])</f>
        <v>0</v>
      </c>
    </row>
    <row r="317" spans="1:23" x14ac:dyDescent="0.3">
      <c r="A317" s="10">
        <v>45292</v>
      </c>
      <c r="B317">
        <v>1523048</v>
      </c>
      <c r="C317" t="s">
        <v>778</v>
      </c>
      <c r="D317" t="s">
        <v>188</v>
      </c>
      <c r="E317" t="s">
        <v>27</v>
      </c>
      <c r="F317" t="s">
        <v>779</v>
      </c>
      <c r="G317" t="s">
        <v>55</v>
      </c>
      <c r="H317" t="s">
        <v>56</v>
      </c>
      <c r="I317" t="s">
        <v>19</v>
      </c>
      <c r="J317" s="1">
        <v>2458.8000000000002</v>
      </c>
      <c r="K317" s="1">
        <v>3185.32</v>
      </c>
      <c r="L317">
        <v>2</v>
      </c>
      <c r="M317">
        <v>2</v>
      </c>
      <c r="N317">
        <v>1</v>
      </c>
      <c r="O317">
        <v>1</v>
      </c>
      <c r="P317">
        <v>4</v>
      </c>
      <c r="Q317">
        <f>SUMIFS(Snapshot2!H:H, Snapshot2!A:A, Table5[[#This Row],[Date]], Snapshot2!B:B, Table5[[#This Row],[license_no]])</f>
        <v>0</v>
      </c>
      <c r="R317" s="26">
        <f>SUMIF(Grant437!I:I, Table5[[#This Row],[license_no]], Grant437!N:N)</f>
        <v>0</v>
      </c>
      <c r="S317" s="26">
        <f>SUM(Table5[[#This Row],[Quality Dollars Received]], Table5[[#This Row],[fund paid in month (cash)]])</f>
        <v>3185.32</v>
      </c>
      <c r="T317">
        <f>COUNTIFS(Visits!H:H, "&lt;&gt;", Visits!A:A, Table5[[#This Row],[license_no]])</f>
        <v>0</v>
      </c>
      <c r="U317">
        <f>COUNTIFS(Visits!I:I, "&lt;&gt;", Visits!A:A, Table5[[#This Row],[license_no]])</f>
        <v>0</v>
      </c>
      <c r="V317">
        <f>COUNTIFS(Visits!J:J, "&lt;&gt;", Visits!A:A, Table5[[#This Row],[license_no]])</f>
        <v>1</v>
      </c>
      <c r="W317">
        <f>SUM(Table5[[#This Row],[Total Visits - In Person]:[Total Visits - Virtual]])</f>
        <v>1</v>
      </c>
    </row>
    <row r="318" spans="1:23" x14ac:dyDescent="0.3">
      <c r="A318" s="10">
        <v>45292</v>
      </c>
      <c r="B318">
        <v>1526822</v>
      </c>
      <c r="C318" t="s">
        <v>780</v>
      </c>
      <c r="D318" t="s">
        <v>14</v>
      </c>
      <c r="E318" t="s">
        <v>27</v>
      </c>
      <c r="F318" t="s">
        <v>781</v>
      </c>
      <c r="G318" t="s">
        <v>17</v>
      </c>
      <c r="H318" t="s">
        <v>782</v>
      </c>
      <c r="I318" t="s">
        <v>35</v>
      </c>
      <c r="J318" s="1">
        <v>970.74</v>
      </c>
      <c r="K318" s="1">
        <v>1345.11</v>
      </c>
      <c r="M318">
        <v>1</v>
      </c>
      <c r="P318">
        <v>1</v>
      </c>
      <c r="Q318">
        <f>SUMIFS(Snapshot2!H:H, Snapshot2!A:A, Table5[[#This Row],[Date]], Snapshot2!B:B, Table5[[#This Row],[license_no]])</f>
        <v>0</v>
      </c>
      <c r="R318" s="26">
        <f>SUMIF(Grant437!I:I, Table5[[#This Row],[license_no]], Grant437!N:N)</f>
        <v>0</v>
      </c>
      <c r="S318" s="26">
        <f>SUM(Table5[[#This Row],[Quality Dollars Received]], Table5[[#This Row],[fund paid in month (cash)]])</f>
        <v>1345.11</v>
      </c>
      <c r="T318">
        <f>COUNTIFS(Visits!H:H, "&lt;&gt;", Visits!A:A, Table5[[#This Row],[license_no]])</f>
        <v>0</v>
      </c>
      <c r="U318">
        <f>COUNTIFS(Visits!I:I, "&lt;&gt;", Visits!A:A, Table5[[#This Row],[license_no]])</f>
        <v>0</v>
      </c>
      <c r="V318">
        <f>COUNTIFS(Visits!J:J, "&lt;&gt;", Visits!A:A, Table5[[#This Row],[license_no]])</f>
        <v>0</v>
      </c>
      <c r="W318">
        <f>SUM(Table5[[#This Row],[Total Visits - In Person]:[Total Visits - Virtual]])</f>
        <v>0</v>
      </c>
    </row>
    <row r="319" spans="1:23" x14ac:dyDescent="0.3">
      <c r="A319" s="10">
        <v>45292</v>
      </c>
      <c r="B319">
        <v>1528387</v>
      </c>
      <c r="C319" t="s">
        <v>783</v>
      </c>
      <c r="D319" t="s">
        <v>14</v>
      </c>
      <c r="E319" t="s">
        <v>15</v>
      </c>
      <c r="F319" t="s">
        <v>784</v>
      </c>
      <c r="G319" t="s">
        <v>501</v>
      </c>
      <c r="H319" t="s">
        <v>502</v>
      </c>
      <c r="I319" t="s">
        <v>19</v>
      </c>
      <c r="J319" s="1">
        <v>27396.720000000001</v>
      </c>
      <c r="K319" s="1">
        <v>34015.14</v>
      </c>
      <c r="L319">
        <v>1</v>
      </c>
      <c r="M319">
        <v>9</v>
      </c>
      <c r="N319">
        <v>12</v>
      </c>
      <c r="O319">
        <v>12</v>
      </c>
      <c r="P319">
        <v>34</v>
      </c>
      <c r="Q319">
        <f>SUMIFS(Snapshot2!H:H, Snapshot2!A:A, Table5[[#This Row],[Date]], Snapshot2!B:B, Table5[[#This Row],[license_no]])</f>
        <v>0</v>
      </c>
      <c r="R319" s="26">
        <f>SUMIF(Grant437!I:I, Table5[[#This Row],[license_no]], Grant437!N:N)</f>
        <v>0</v>
      </c>
      <c r="S319" s="26">
        <f>SUM(Table5[[#This Row],[Quality Dollars Received]], Table5[[#This Row],[fund paid in month (cash)]])</f>
        <v>34015.14</v>
      </c>
      <c r="T319">
        <f>COUNTIFS(Visits!H:H, "&lt;&gt;", Visits!A:A, Table5[[#This Row],[license_no]])</f>
        <v>0</v>
      </c>
      <c r="U319">
        <f>COUNTIFS(Visits!I:I, "&lt;&gt;", Visits!A:A, Table5[[#This Row],[license_no]])</f>
        <v>0</v>
      </c>
      <c r="V319">
        <f>COUNTIFS(Visits!J:J, "&lt;&gt;", Visits!A:A, Table5[[#This Row],[license_no]])</f>
        <v>0</v>
      </c>
      <c r="W319">
        <f>SUM(Table5[[#This Row],[Total Visits - In Person]:[Total Visits - Virtual]])</f>
        <v>0</v>
      </c>
    </row>
    <row r="320" spans="1:23" x14ac:dyDescent="0.3">
      <c r="A320" s="10">
        <v>45292</v>
      </c>
      <c r="B320">
        <v>1529188</v>
      </c>
      <c r="C320" t="s">
        <v>785</v>
      </c>
      <c r="D320" t="s">
        <v>14</v>
      </c>
      <c r="E320" t="s">
        <v>15</v>
      </c>
      <c r="F320" t="s">
        <v>786</v>
      </c>
      <c r="G320" t="s">
        <v>787</v>
      </c>
      <c r="H320" t="s">
        <v>788</v>
      </c>
      <c r="I320" t="s">
        <v>19</v>
      </c>
      <c r="J320" s="1">
        <v>3404.08</v>
      </c>
      <c r="K320" s="1">
        <v>4207.2</v>
      </c>
      <c r="N320">
        <v>2</v>
      </c>
      <c r="O320">
        <v>3</v>
      </c>
      <c r="P320">
        <v>5</v>
      </c>
      <c r="Q320">
        <f>SUMIFS(Snapshot2!H:H, Snapshot2!A:A, Table5[[#This Row],[Date]], Snapshot2!B:B, Table5[[#This Row],[license_no]])</f>
        <v>0</v>
      </c>
      <c r="R320" s="26">
        <f>SUMIF(Grant437!I:I, Table5[[#This Row],[license_no]], Grant437!N:N)</f>
        <v>0</v>
      </c>
      <c r="S320" s="26">
        <f>SUM(Table5[[#This Row],[Quality Dollars Received]], Table5[[#This Row],[fund paid in month (cash)]])</f>
        <v>4207.2</v>
      </c>
      <c r="T320">
        <f>COUNTIFS(Visits!H:H, "&lt;&gt;", Visits!A:A, Table5[[#This Row],[license_no]])</f>
        <v>0</v>
      </c>
      <c r="U320">
        <f>COUNTIFS(Visits!I:I, "&lt;&gt;", Visits!A:A, Table5[[#This Row],[license_no]])</f>
        <v>0</v>
      </c>
      <c r="V320">
        <f>COUNTIFS(Visits!J:J, "&lt;&gt;", Visits!A:A, Table5[[#This Row],[license_no]])</f>
        <v>1</v>
      </c>
      <c r="W320">
        <f>SUM(Table5[[#This Row],[Total Visits - In Person]:[Total Visits - Virtual]])</f>
        <v>1</v>
      </c>
    </row>
    <row r="321" spans="1:23" x14ac:dyDescent="0.3">
      <c r="A321" s="10">
        <v>45292</v>
      </c>
      <c r="B321">
        <v>1531343</v>
      </c>
      <c r="C321" t="s">
        <v>789</v>
      </c>
      <c r="D321" t="s">
        <v>14</v>
      </c>
      <c r="E321" t="s">
        <v>15</v>
      </c>
      <c r="F321" t="s">
        <v>790</v>
      </c>
      <c r="G321" t="s">
        <v>101</v>
      </c>
      <c r="H321" t="s">
        <v>144</v>
      </c>
      <c r="I321" t="s">
        <v>19</v>
      </c>
      <c r="J321" s="1">
        <v>59177.55</v>
      </c>
      <c r="K321" s="1">
        <v>74959.23</v>
      </c>
      <c r="L321">
        <v>5</v>
      </c>
      <c r="M321">
        <v>17</v>
      </c>
      <c r="N321">
        <v>26</v>
      </c>
      <c r="O321">
        <v>30</v>
      </c>
      <c r="P321">
        <v>75</v>
      </c>
      <c r="Q321">
        <f>SUMIFS(Snapshot2!H:H, Snapshot2!A:A, Table5[[#This Row],[Date]], Snapshot2!B:B, Table5[[#This Row],[license_no]])</f>
        <v>0</v>
      </c>
      <c r="R321" s="26">
        <f>SUMIF(Grant437!I:I, Table5[[#This Row],[license_no]], Grant437!N:N)</f>
        <v>0</v>
      </c>
      <c r="S321" s="26">
        <f>SUM(Table5[[#This Row],[Quality Dollars Received]], Table5[[#This Row],[fund paid in month (cash)]])</f>
        <v>74959.23</v>
      </c>
      <c r="T321">
        <f>COUNTIFS(Visits!H:H, "&lt;&gt;", Visits!A:A, Table5[[#This Row],[license_no]])</f>
        <v>0</v>
      </c>
      <c r="U321">
        <f>COUNTIFS(Visits!I:I, "&lt;&gt;", Visits!A:A, Table5[[#This Row],[license_no]])</f>
        <v>1</v>
      </c>
      <c r="V321">
        <f>COUNTIFS(Visits!J:J, "&lt;&gt;", Visits!A:A, Table5[[#This Row],[license_no]])</f>
        <v>0</v>
      </c>
      <c r="W321">
        <f>SUM(Table5[[#This Row],[Total Visits - In Person]:[Total Visits - Virtual]])</f>
        <v>1</v>
      </c>
    </row>
    <row r="322" spans="1:23" x14ac:dyDescent="0.3">
      <c r="A322" s="10">
        <v>45292</v>
      </c>
      <c r="B322">
        <v>1532560</v>
      </c>
      <c r="C322" t="s">
        <v>791</v>
      </c>
      <c r="D322" t="s">
        <v>14</v>
      </c>
      <c r="E322" t="s">
        <v>15</v>
      </c>
      <c r="F322" t="s">
        <v>792</v>
      </c>
      <c r="G322" t="s">
        <v>17</v>
      </c>
      <c r="H322" t="s">
        <v>59</v>
      </c>
      <c r="I322" t="s">
        <v>19</v>
      </c>
      <c r="J322" s="1">
        <v>4865.68</v>
      </c>
      <c r="K322" s="1">
        <v>6383.96</v>
      </c>
      <c r="L322">
        <v>1</v>
      </c>
      <c r="M322">
        <v>2</v>
      </c>
      <c r="N322">
        <v>2</v>
      </c>
      <c r="O322">
        <v>4</v>
      </c>
      <c r="P322">
        <v>9</v>
      </c>
      <c r="Q322">
        <f>SUMIFS(Snapshot2!H:H, Snapshot2!A:A, Table5[[#This Row],[Date]], Snapshot2!B:B, Table5[[#This Row],[license_no]])</f>
        <v>0</v>
      </c>
      <c r="R322" s="26">
        <f>SUMIF(Grant437!I:I, Table5[[#This Row],[license_no]], Grant437!N:N)</f>
        <v>0</v>
      </c>
      <c r="S322" s="26">
        <f>SUM(Table5[[#This Row],[Quality Dollars Received]], Table5[[#This Row],[fund paid in month (cash)]])</f>
        <v>6383.96</v>
      </c>
      <c r="T322">
        <f>COUNTIFS(Visits!H:H, "&lt;&gt;", Visits!A:A, Table5[[#This Row],[license_no]])</f>
        <v>0</v>
      </c>
      <c r="U322">
        <f>COUNTIFS(Visits!I:I, "&lt;&gt;", Visits!A:A, Table5[[#This Row],[license_no]])</f>
        <v>0</v>
      </c>
      <c r="V322">
        <f>COUNTIFS(Visits!J:J, "&lt;&gt;", Visits!A:A, Table5[[#This Row],[license_no]])</f>
        <v>1</v>
      </c>
      <c r="W322">
        <f>SUM(Table5[[#This Row],[Total Visits - In Person]:[Total Visits - Virtual]])</f>
        <v>1</v>
      </c>
    </row>
    <row r="323" spans="1:23" x14ac:dyDescent="0.3">
      <c r="A323" s="10">
        <v>45292</v>
      </c>
      <c r="B323">
        <v>1533149</v>
      </c>
      <c r="C323" t="s">
        <v>793</v>
      </c>
      <c r="D323" t="s">
        <v>14</v>
      </c>
      <c r="E323" t="s">
        <v>27</v>
      </c>
      <c r="F323" t="s">
        <v>794</v>
      </c>
      <c r="G323" t="s">
        <v>140</v>
      </c>
      <c r="H323" t="s">
        <v>520</v>
      </c>
      <c r="I323" t="s">
        <v>19</v>
      </c>
      <c r="J323" s="1">
        <v>26760.639999999999</v>
      </c>
      <c r="K323" s="1">
        <v>35149.4</v>
      </c>
      <c r="M323">
        <v>7</v>
      </c>
      <c r="N323">
        <v>27</v>
      </c>
      <c r="O323">
        <v>25</v>
      </c>
      <c r="P323">
        <v>58</v>
      </c>
      <c r="Q323">
        <f>SUMIFS(Snapshot2!H:H, Snapshot2!A:A, Table5[[#This Row],[Date]], Snapshot2!B:B, Table5[[#This Row],[license_no]])</f>
        <v>0</v>
      </c>
      <c r="R323" s="26">
        <f>SUMIF(Grant437!I:I, Table5[[#This Row],[license_no]], Grant437!N:N)</f>
        <v>0</v>
      </c>
      <c r="S323" s="26">
        <f>SUM(Table5[[#This Row],[Quality Dollars Received]], Table5[[#This Row],[fund paid in month (cash)]])</f>
        <v>35149.4</v>
      </c>
      <c r="T323">
        <f>COUNTIFS(Visits!H:H, "&lt;&gt;", Visits!A:A, Table5[[#This Row],[license_no]])</f>
        <v>0</v>
      </c>
      <c r="U323">
        <f>COUNTIFS(Visits!I:I, "&lt;&gt;", Visits!A:A, Table5[[#This Row],[license_no]])</f>
        <v>1</v>
      </c>
      <c r="V323">
        <f>COUNTIFS(Visits!J:J, "&lt;&gt;", Visits!A:A, Table5[[#This Row],[license_no]])</f>
        <v>0</v>
      </c>
      <c r="W323">
        <f>SUM(Table5[[#This Row],[Total Visits - In Person]:[Total Visits - Virtual]])</f>
        <v>1</v>
      </c>
    </row>
    <row r="324" spans="1:23" x14ac:dyDescent="0.3">
      <c r="A324" s="10">
        <v>45292</v>
      </c>
      <c r="B324">
        <v>1534491</v>
      </c>
      <c r="C324" t="s">
        <v>795</v>
      </c>
      <c r="D324" t="s">
        <v>14</v>
      </c>
      <c r="E324" t="s">
        <v>15</v>
      </c>
      <c r="F324" t="s">
        <v>796</v>
      </c>
      <c r="G324" t="s">
        <v>17</v>
      </c>
      <c r="H324" t="s">
        <v>22</v>
      </c>
      <c r="I324" t="s">
        <v>19</v>
      </c>
      <c r="J324" s="1">
        <v>14087.62</v>
      </c>
      <c r="K324" s="1">
        <v>16024.04</v>
      </c>
      <c r="L324">
        <v>2</v>
      </c>
      <c r="M324">
        <v>6</v>
      </c>
      <c r="N324">
        <v>8</v>
      </c>
      <c r="O324">
        <v>2</v>
      </c>
      <c r="P324">
        <v>16</v>
      </c>
      <c r="Q324">
        <f>SUMIFS(Snapshot2!H:H, Snapshot2!A:A, Table5[[#This Row],[Date]], Snapshot2!B:B, Table5[[#This Row],[license_no]])</f>
        <v>1</v>
      </c>
      <c r="R324" s="26">
        <f>SUMIF(Grant437!I:I, Table5[[#This Row],[license_no]], Grant437!N:N)</f>
        <v>0</v>
      </c>
      <c r="S324" s="26">
        <f>SUM(Table5[[#This Row],[Quality Dollars Received]], Table5[[#This Row],[fund paid in month (cash)]])</f>
        <v>16024.04</v>
      </c>
      <c r="T324">
        <f>COUNTIFS(Visits!H:H, "&lt;&gt;", Visits!A:A, Table5[[#This Row],[license_no]])</f>
        <v>0</v>
      </c>
      <c r="U324">
        <f>COUNTIFS(Visits!I:I, "&lt;&gt;", Visits!A:A, Table5[[#This Row],[license_no]])</f>
        <v>1</v>
      </c>
      <c r="V324">
        <f>COUNTIFS(Visits!J:J, "&lt;&gt;", Visits!A:A, Table5[[#This Row],[license_no]])</f>
        <v>0</v>
      </c>
      <c r="W324">
        <f>SUM(Table5[[#This Row],[Total Visits - In Person]:[Total Visits - Virtual]])</f>
        <v>1</v>
      </c>
    </row>
    <row r="325" spans="1:23" x14ac:dyDescent="0.3">
      <c r="A325" s="10">
        <v>45292</v>
      </c>
      <c r="B325">
        <v>1536167</v>
      </c>
      <c r="C325" t="s">
        <v>797</v>
      </c>
      <c r="D325" t="s">
        <v>14</v>
      </c>
      <c r="E325" t="s">
        <v>15</v>
      </c>
      <c r="F325" t="s">
        <v>798</v>
      </c>
      <c r="G325" t="s">
        <v>110</v>
      </c>
      <c r="H325" t="s">
        <v>111</v>
      </c>
      <c r="I325" t="s">
        <v>19</v>
      </c>
      <c r="J325" s="1">
        <v>11312.85</v>
      </c>
      <c r="K325" s="1">
        <v>14871.75</v>
      </c>
      <c r="M325">
        <v>2</v>
      </c>
      <c r="N325">
        <v>8</v>
      </c>
      <c r="O325">
        <v>6</v>
      </c>
      <c r="P325">
        <v>15</v>
      </c>
      <c r="Q325">
        <f>SUMIFS(Snapshot2!H:H, Snapshot2!A:A, Table5[[#This Row],[Date]], Snapshot2!B:B, Table5[[#This Row],[license_no]])</f>
        <v>0</v>
      </c>
      <c r="R325" s="26">
        <f>SUMIF(Grant437!I:I, Table5[[#This Row],[license_no]], Grant437!N:N)</f>
        <v>0</v>
      </c>
      <c r="S325" s="26">
        <f>SUM(Table5[[#This Row],[Quality Dollars Received]], Table5[[#This Row],[fund paid in month (cash)]])</f>
        <v>14871.75</v>
      </c>
      <c r="T325">
        <f>COUNTIFS(Visits!H:H, "&lt;&gt;", Visits!A:A, Table5[[#This Row],[license_no]])</f>
        <v>0</v>
      </c>
      <c r="U325">
        <f>COUNTIFS(Visits!I:I, "&lt;&gt;", Visits!A:A, Table5[[#This Row],[license_no]])</f>
        <v>1</v>
      </c>
      <c r="V325">
        <f>COUNTIFS(Visits!J:J, "&lt;&gt;", Visits!A:A, Table5[[#This Row],[license_no]])</f>
        <v>0</v>
      </c>
      <c r="W325">
        <f>SUM(Table5[[#This Row],[Total Visits - In Person]:[Total Visits - Virtual]])</f>
        <v>1</v>
      </c>
    </row>
    <row r="326" spans="1:23" x14ac:dyDescent="0.3">
      <c r="A326" s="10">
        <v>45292</v>
      </c>
      <c r="B326">
        <v>1536221</v>
      </c>
      <c r="C326" t="s">
        <v>799</v>
      </c>
      <c r="D326" t="s">
        <v>14</v>
      </c>
      <c r="E326" t="s">
        <v>27</v>
      </c>
      <c r="F326" t="s">
        <v>800</v>
      </c>
      <c r="G326" t="s">
        <v>70</v>
      </c>
      <c r="H326" t="s">
        <v>180</v>
      </c>
      <c r="I326" t="s">
        <v>19</v>
      </c>
      <c r="J326" s="1">
        <v>17128.62</v>
      </c>
      <c r="K326" s="1">
        <v>21340.21</v>
      </c>
      <c r="M326">
        <v>12</v>
      </c>
      <c r="N326">
        <v>9</v>
      </c>
      <c r="P326">
        <v>21</v>
      </c>
      <c r="Q326">
        <f>SUMIFS(Snapshot2!H:H, Snapshot2!A:A, Table5[[#This Row],[Date]], Snapshot2!B:B, Table5[[#This Row],[license_no]])</f>
        <v>1</v>
      </c>
      <c r="R326" s="26">
        <f>SUMIF(Grant437!I:I, Table5[[#This Row],[license_no]], Grant437!N:N)</f>
        <v>0</v>
      </c>
      <c r="S326" s="26">
        <f>SUM(Table5[[#This Row],[Quality Dollars Received]], Table5[[#This Row],[fund paid in month (cash)]])</f>
        <v>21340.21</v>
      </c>
      <c r="T326">
        <f>COUNTIFS(Visits!H:H, "&lt;&gt;", Visits!A:A, Table5[[#This Row],[license_no]])</f>
        <v>1</v>
      </c>
      <c r="U326">
        <f>COUNTIFS(Visits!I:I, "&lt;&gt;", Visits!A:A, Table5[[#This Row],[license_no]])</f>
        <v>0</v>
      </c>
      <c r="V326">
        <f>COUNTIFS(Visits!J:J, "&lt;&gt;", Visits!A:A, Table5[[#This Row],[license_no]])</f>
        <v>1</v>
      </c>
      <c r="W326">
        <f>SUM(Table5[[#This Row],[Total Visits - In Person]:[Total Visits - Virtual]])</f>
        <v>2</v>
      </c>
    </row>
    <row r="327" spans="1:23" x14ac:dyDescent="0.3">
      <c r="A327" s="10">
        <v>45292</v>
      </c>
      <c r="B327">
        <v>1537307</v>
      </c>
      <c r="C327" t="s">
        <v>801</v>
      </c>
      <c r="D327" t="s">
        <v>106</v>
      </c>
      <c r="E327" t="s">
        <v>27</v>
      </c>
      <c r="F327" t="s">
        <v>802</v>
      </c>
      <c r="G327" t="s">
        <v>17</v>
      </c>
      <c r="H327" t="s">
        <v>205</v>
      </c>
      <c r="I327" t="s">
        <v>19</v>
      </c>
      <c r="J327" s="1">
        <v>2107.0300000000002</v>
      </c>
      <c r="K327" s="1">
        <v>2748.3</v>
      </c>
      <c r="N327">
        <v>2</v>
      </c>
      <c r="O327">
        <v>1</v>
      </c>
      <c r="P327">
        <v>3</v>
      </c>
      <c r="Q327">
        <f>SUMIFS(Snapshot2!H:H, Snapshot2!A:A, Table5[[#This Row],[Date]], Snapshot2!B:B, Table5[[#This Row],[license_no]])</f>
        <v>0</v>
      </c>
      <c r="R327" s="26">
        <f>SUMIF(Grant437!I:I, Table5[[#This Row],[license_no]], Grant437!N:N)</f>
        <v>0</v>
      </c>
      <c r="S327" s="26">
        <f>SUM(Table5[[#This Row],[Quality Dollars Received]], Table5[[#This Row],[fund paid in month (cash)]])</f>
        <v>2748.3</v>
      </c>
      <c r="T327">
        <f>COUNTIFS(Visits!H:H, "&lt;&gt;", Visits!A:A, Table5[[#This Row],[license_no]])</f>
        <v>0</v>
      </c>
      <c r="U327">
        <f>COUNTIFS(Visits!I:I, "&lt;&gt;", Visits!A:A, Table5[[#This Row],[license_no]])</f>
        <v>0</v>
      </c>
      <c r="V327">
        <f>COUNTIFS(Visits!J:J, "&lt;&gt;", Visits!A:A, Table5[[#This Row],[license_no]])</f>
        <v>0</v>
      </c>
      <c r="W327">
        <f>SUM(Table5[[#This Row],[Total Visits - In Person]:[Total Visits - Virtual]])</f>
        <v>0</v>
      </c>
    </row>
    <row r="328" spans="1:23" x14ac:dyDescent="0.3">
      <c r="A328" s="10">
        <v>45292</v>
      </c>
      <c r="B328">
        <v>1537403</v>
      </c>
      <c r="C328" t="s">
        <v>803</v>
      </c>
      <c r="D328" t="s">
        <v>188</v>
      </c>
      <c r="E328" t="s">
        <v>27</v>
      </c>
      <c r="F328" t="s">
        <v>804</v>
      </c>
      <c r="G328" t="s">
        <v>74</v>
      </c>
      <c r="H328" t="s">
        <v>75</v>
      </c>
      <c r="I328" t="s">
        <v>49</v>
      </c>
      <c r="J328" s="1">
        <v>878.6</v>
      </c>
      <c r="K328" s="1">
        <v>1146</v>
      </c>
      <c r="M328">
        <v>1</v>
      </c>
      <c r="P328">
        <v>1</v>
      </c>
      <c r="Q328">
        <f>SUMIFS(Snapshot2!H:H, Snapshot2!A:A, Table5[[#This Row],[Date]], Snapshot2!B:B, Table5[[#This Row],[license_no]])</f>
        <v>0</v>
      </c>
      <c r="R328" s="26">
        <f>SUMIF(Grant437!I:I, Table5[[#This Row],[license_no]], Grant437!N:N)</f>
        <v>0</v>
      </c>
      <c r="S328" s="26">
        <f>SUM(Table5[[#This Row],[Quality Dollars Received]], Table5[[#This Row],[fund paid in month (cash)]])</f>
        <v>1146</v>
      </c>
      <c r="T328">
        <f>COUNTIFS(Visits!H:H, "&lt;&gt;", Visits!A:A, Table5[[#This Row],[license_no]])</f>
        <v>0</v>
      </c>
      <c r="U328">
        <f>COUNTIFS(Visits!I:I, "&lt;&gt;", Visits!A:A, Table5[[#This Row],[license_no]])</f>
        <v>0</v>
      </c>
      <c r="V328">
        <f>COUNTIFS(Visits!J:J, "&lt;&gt;", Visits!A:A, Table5[[#This Row],[license_no]])</f>
        <v>0</v>
      </c>
      <c r="W328">
        <f>SUM(Table5[[#This Row],[Total Visits - In Person]:[Total Visits - Virtual]])</f>
        <v>0</v>
      </c>
    </row>
    <row r="329" spans="1:23" x14ac:dyDescent="0.3">
      <c r="A329" s="10">
        <v>45292</v>
      </c>
      <c r="B329">
        <v>1540443</v>
      </c>
      <c r="C329" t="s">
        <v>805</v>
      </c>
      <c r="D329" t="s">
        <v>14</v>
      </c>
      <c r="E329" t="s">
        <v>15</v>
      </c>
      <c r="F329" t="s">
        <v>806</v>
      </c>
      <c r="G329" t="s">
        <v>787</v>
      </c>
      <c r="H329" t="s">
        <v>788</v>
      </c>
      <c r="I329" t="s">
        <v>19</v>
      </c>
      <c r="J329" s="1">
        <v>18501.43</v>
      </c>
      <c r="K329" s="1">
        <v>24138.95</v>
      </c>
      <c r="L329">
        <v>1</v>
      </c>
      <c r="M329">
        <v>7</v>
      </c>
      <c r="N329">
        <v>13</v>
      </c>
      <c r="O329">
        <v>18</v>
      </c>
      <c r="P329">
        <v>37</v>
      </c>
      <c r="Q329">
        <f>SUMIFS(Snapshot2!H:H, Snapshot2!A:A, Table5[[#This Row],[Date]], Snapshot2!B:B, Table5[[#This Row],[license_no]])</f>
        <v>0</v>
      </c>
      <c r="R329" s="26">
        <f>SUMIF(Grant437!I:I, Table5[[#This Row],[license_no]], Grant437!N:N)</f>
        <v>0</v>
      </c>
      <c r="S329" s="26">
        <f>SUM(Table5[[#This Row],[Quality Dollars Received]], Table5[[#This Row],[fund paid in month (cash)]])</f>
        <v>24138.95</v>
      </c>
      <c r="T329">
        <f>COUNTIFS(Visits!H:H, "&lt;&gt;", Visits!A:A, Table5[[#This Row],[license_no]])</f>
        <v>0</v>
      </c>
      <c r="U329">
        <f>COUNTIFS(Visits!I:I, "&lt;&gt;", Visits!A:A, Table5[[#This Row],[license_no]])</f>
        <v>0</v>
      </c>
      <c r="V329">
        <f>COUNTIFS(Visits!J:J, "&lt;&gt;", Visits!A:A, Table5[[#This Row],[license_no]])</f>
        <v>0</v>
      </c>
      <c r="W329">
        <f>SUM(Table5[[#This Row],[Total Visits - In Person]:[Total Visits - Virtual]])</f>
        <v>0</v>
      </c>
    </row>
    <row r="330" spans="1:23" x14ac:dyDescent="0.3">
      <c r="A330" s="10">
        <v>45292</v>
      </c>
      <c r="B330">
        <v>1541334</v>
      </c>
      <c r="C330" t="s">
        <v>807</v>
      </c>
      <c r="D330" t="s">
        <v>106</v>
      </c>
      <c r="E330" t="s">
        <v>27</v>
      </c>
      <c r="F330" t="s">
        <v>808</v>
      </c>
      <c r="G330" t="s">
        <v>38</v>
      </c>
      <c r="H330" t="s">
        <v>39</v>
      </c>
      <c r="I330" t="s">
        <v>19</v>
      </c>
      <c r="J330" s="1">
        <v>4363.0600000000004</v>
      </c>
      <c r="K330" s="1">
        <v>6173.11</v>
      </c>
      <c r="M330">
        <v>2</v>
      </c>
      <c r="N330">
        <v>2</v>
      </c>
      <c r="O330">
        <v>4</v>
      </c>
      <c r="P330">
        <v>7</v>
      </c>
      <c r="Q330">
        <f>SUMIFS(Snapshot2!H:H, Snapshot2!A:A, Table5[[#This Row],[Date]], Snapshot2!B:B, Table5[[#This Row],[license_no]])</f>
        <v>0</v>
      </c>
      <c r="R330" s="26">
        <f>SUMIF(Grant437!I:I, Table5[[#This Row],[license_no]], Grant437!N:N)</f>
        <v>0</v>
      </c>
      <c r="S330" s="26">
        <f>SUM(Table5[[#This Row],[Quality Dollars Received]], Table5[[#This Row],[fund paid in month (cash)]])</f>
        <v>6173.11</v>
      </c>
      <c r="T330">
        <f>COUNTIFS(Visits!H:H, "&lt;&gt;", Visits!A:A, Table5[[#This Row],[license_no]])</f>
        <v>0</v>
      </c>
      <c r="U330">
        <f>COUNTIFS(Visits!I:I, "&lt;&gt;", Visits!A:A, Table5[[#This Row],[license_no]])</f>
        <v>0</v>
      </c>
      <c r="V330">
        <f>COUNTIFS(Visits!J:J, "&lt;&gt;", Visits!A:A, Table5[[#This Row],[license_no]])</f>
        <v>0</v>
      </c>
      <c r="W330">
        <f>SUM(Table5[[#This Row],[Total Visits - In Person]:[Total Visits - Virtual]])</f>
        <v>0</v>
      </c>
    </row>
    <row r="331" spans="1:23" x14ac:dyDescent="0.3">
      <c r="A331" s="10">
        <v>45292</v>
      </c>
      <c r="B331">
        <v>1541390</v>
      </c>
      <c r="C331" t="s">
        <v>475</v>
      </c>
      <c r="D331" t="s">
        <v>14</v>
      </c>
      <c r="E331" t="s">
        <v>15</v>
      </c>
      <c r="F331" t="s">
        <v>809</v>
      </c>
      <c r="G331" t="s">
        <v>17</v>
      </c>
      <c r="H331" t="s">
        <v>42</v>
      </c>
      <c r="I331" t="s">
        <v>19</v>
      </c>
      <c r="J331" s="1">
        <v>5496.42</v>
      </c>
      <c r="K331" s="1">
        <v>7229.59</v>
      </c>
      <c r="M331">
        <v>1</v>
      </c>
      <c r="N331">
        <v>2</v>
      </c>
      <c r="O331">
        <v>4</v>
      </c>
      <c r="P331">
        <v>7</v>
      </c>
      <c r="Q331">
        <f>SUMIFS(Snapshot2!H:H, Snapshot2!A:A, Table5[[#This Row],[Date]], Snapshot2!B:B, Table5[[#This Row],[license_no]])</f>
        <v>0</v>
      </c>
      <c r="R331" s="26">
        <f>SUMIF(Grant437!I:I, Table5[[#This Row],[license_no]], Grant437!N:N)</f>
        <v>0</v>
      </c>
      <c r="S331" s="26">
        <f>SUM(Table5[[#This Row],[Quality Dollars Received]], Table5[[#This Row],[fund paid in month (cash)]])</f>
        <v>7229.59</v>
      </c>
      <c r="T331">
        <f>COUNTIFS(Visits!H:H, "&lt;&gt;", Visits!A:A, Table5[[#This Row],[license_no]])</f>
        <v>0</v>
      </c>
      <c r="U331">
        <f>COUNTIFS(Visits!I:I, "&lt;&gt;", Visits!A:A, Table5[[#This Row],[license_no]])</f>
        <v>1</v>
      </c>
      <c r="V331">
        <f>COUNTIFS(Visits!J:J, "&lt;&gt;", Visits!A:A, Table5[[#This Row],[license_no]])</f>
        <v>0</v>
      </c>
      <c r="W331">
        <f>SUM(Table5[[#This Row],[Total Visits - In Person]:[Total Visits - Virtual]])</f>
        <v>1</v>
      </c>
    </row>
    <row r="332" spans="1:23" x14ac:dyDescent="0.3">
      <c r="A332" s="10">
        <v>45292</v>
      </c>
      <c r="B332">
        <v>1542489</v>
      </c>
      <c r="C332" t="s">
        <v>810</v>
      </c>
      <c r="D332" t="s">
        <v>14</v>
      </c>
      <c r="E332" t="s">
        <v>27</v>
      </c>
      <c r="F332" t="s">
        <v>811</v>
      </c>
      <c r="G332" t="s">
        <v>136</v>
      </c>
      <c r="H332" t="s">
        <v>198</v>
      </c>
      <c r="I332" t="s">
        <v>19</v>
      </c>
      <c r="J332" s="1">
        <v>7566.44</v>
      </c>
      <c r="K332" s="1">
        <v>9798.6</v>
      </c>
      <c r="L332">
        <v>2</v>
      </c>
      <c r="M332">
        <v>1</v>
      </c>
      <c r="N332">
        <v>5</v>
      </c>
      <c r="O332">
        <v>12</v>
      </c>
      <c r="P332">
        <v>19</v>
      </c>
      <c r="Q332">
        <f>SUMIFS(Snapshot2!H:H, Snapshot2!A:A, Table5[[#This Row],[Date]], Snapshot2!B:B, Table5[[#This Row],[license_no]])</f>
        <v>0</v>
      </c>
      <c r="R332" s="26">
        <f>SUMIF(Grant437!I:I, Table5[[#This Row],[license_no]], Grant437!N:N)</f>
        <v>0</v>
      </c>
      <c r="S332" s="26">
        <f>SUM(Table5[[#This Row],[Quality Dollars Received]], Table5[[#This Row],[fund paid in month (cash)]])</f>
        <v>9798.6</v>
      </c>
      <c r="T332">
        <f>COUNTIFS(Visits!H:H, "&lt;&gt;", Visits!A:A, Table5[[#This Row],[license_no]])</f>
        <v>0</v>
      </c>
      <c r="U332">
        <f>COUNTIFS(Visits!I:I, "&lt;&gt;", Visits!A:A, Table5[[#This Row],[license_no]])</f>
        <v>0</v>
      </c>
      <c r="V332">
        <f>COUNTIFS(Visits!J:J, "&lt;&gt;", Visits!A:A, Table5[[#This Row],[license_no]])</f>
        <v>0</v>
      </c>
      <c r="W332">
        <f>SUM(Table5[[#This Row],[Total Visits - In Person]:[Total Visits - Virtual]])</f>
        <v>0</v>
      </c>
    </row>
    <row r="333" spans="1:23" x14ac:dyDescent="0.3">
      <c r="A333" s="10">
        <v>45292</v>
      </c>
      <c r="B333">
        <v>1542531</v>
      </c>
      <c r="C333" t="s">
        <v>812</v>
      </c>
      <c r="D333" t="s">
        <v>14</v>
      </c>
      <c r="E333" t="s">
        <v>27</v>
      </c>
      <c r="F333" t="s">
        <v>813</v>
      </c>
      <c r="G333" t="s">
        <v>537</v>
      </c>
      <c r="H333" t="s">
        <v>538</v>
      </c>
      <c r="I333" t="s">
        <v>35</v>
      </c>
      <c r="J333" s="1">
        <v>14205.61</v>
      </c>
      <c r="K333" s="1">
        <v>18119.419999999998</v>
      </c>
      <c r="L333">
        <v>2</v>
      </c>
      <c r="M333">
        <v>7</v>
      </c>
      <c r="N333">
        <v>8</v>
      </c>
      <c r="O333">
        <v>3</v>
      </c>
      <c r="P333">
        <v>19</v>
      </c>
      <c r="Q333">
        <f>SUMIFS(Snapshot2!H:H, Snapshot2!A:A, Table5[[#This Row],[Date]], Snapshot2!B:B, Table5[[#This Row],[license_no]])</f>
        <v>0</v>
      </c>
      <c r="R333" s="26">
        <f>SUMIF(Grant437!I:I, Table5[[#This Row],[license_no]], Grant437!N:N)</f>
        <v>0</v>
      </c>
      <c r="S333" s="26">
        <f>SUM(Table5[[#This Row],[Quality Dollars Received]], Table5[[#This Row],[fund paid in month (cash)]])</f>
        <v>18119.419999999998</v>
      </c>
      <c r="T333">
        <f>COUNTIFS(Visits!H:H, "&lt;&gt;", Visits!A:A, Table5[[#This Row],[license_no]])</f>
        <v>0</v>
      </c>
      <c r="U333">
        <f>COUNTIFS(Visits!I:I, "&lt;&gt;", Visits!A:A, Table5[[#This Row],[license_no]])</f>
        <v>0</v>
      </c>
      <c r="V333">
        <f>COUNTIFS(Visits!J:J, "&lt;&gt;", Visits!A:A, Table5[[#This Row],[license_no]])</f>
        <v>0</v>
      </c>
      <c r="W333">
        <f>SUM(Table5[[#This Row],[Total Visits - In Person]:[Total Visits - Virtual]])</f>
        <v>0</v>
      </c>
    </row>
    <row r="334" spans="1:23" x14ac:dyDescent="0.3">
      <c r="A334" s="10">
        <v>45292</v>
      </c>
      <c r="B334">
        <v>1542792</v>
      </c>
      <c r="C334" t="s">
        <v>814</v>
      </c>
      <c r="D334" t="s">
        <v>14</v>
      </c>
      <c r="E334" t="s">
        <v>51</v>
      </c>
      <c r="F334" t="s">
        <v>815</v>
      </c>
      <c r="G334" t="s">
        <v>193</v>
      </c>
      <c r="H334" t="s">
        <v>816</v>
      </c>
      <c r="I334" t="s">
        <v>195</v>
      </c>
      <c r="J334" s="1">
        <v>2594.1799999999998</v>
      </c>
      <c r="K334" s="1">
        <v>3345.33</v>
      </c>
      <c r="L334">
        <v>1</v>
      </c>
      <c r="M334">
        <v>1</v>
      </c>
      <c r="N334">
        <v>2</v>
      </c>
      <c r="P334">
        <v>4</v>
      </c>
      <c r="Q334">
        <f>SUMIFS(Snapshot2!H:H, Snapshot2!A:A, Table5[[#This Row],[Date]], Snapshot2!B:B, Table5[[#This Row],[license_no]])</f>
        <v>0</v>
      </c>
      <c r="R334" s="26">
        <f>SUMIF(Grant437!I:I, Table5[[#This Row],[license_no]], Grant437!N:N)</f>
        <v>0</v>
      </c>
      <c r="S334" s="26">
        <f>SUM(Table5[[#This Row],[Quality Dollars Received]], Table5[[#This Row],[fund paid in month (cash)]])</f>
        <v>3345.33</v>
      </c>
      <c r="T334">
        <f>COUNTIFS(Visits!H:H, "&lt;&gt;", Visits!A:A, Table5[[#This Row],[license_no]])</f>
        <v>0</v>
      </c>
      <c r="U334">
        <f>COUNTIFS(Visits!I:I, "&lt;&gt;", Visits!A:A, Table5[[#This Row],[license_no]])</f>
        <v>0</v>
      </c>
      <c r="V334">
        <f>COUNTIFS(Visits!J:J, "&lt;&gt;", Visits!A:A, Table5[[#This Row],[license_no]])</f>
        <v>0</v>
      </c>
      <c r="W334">
        <f>SUM(Table5[[#This Row],[Total Visits - In Person]:[Total Visits - Virtual]])</f>
        <v>0</v>
      </c>
    </row>
    <row r="335" spans="1:23" x14ac:dyDescent="0.3">
      <c r="A335" s="10">
        <v>45292</v>
      </c>
      <c r="B335">
        <v>1543740</v>
      </c>
      <c r="C335" t="s">
        <v>817</v>
      </c>
      <c r="D335" t="s">
        <v>14</v>
      </c>
      <c r="E335" t="s">
        <v>27</v>
      </c>
      <c r="F335" t="s">
        <v>818</v>
      </c>
      <c r="G335" t="s">
        <v>17</v>
      </c>
      <c r="H335" t="s">
        <v>205</v>
      </c>
      <c r="I335" t="s">
        <v>19</v>
      </c>
      <c r="J335" s="1">
        <v>15717.5</v>
      </c>
      <c r="K335" s="1">
        <v>20338</v>
      </c>
      <c r="L335">
        <v>5</v>
      </c>
      <c r="M335">
        <v>10</v>
      </c>
      <c r="N335">
        <v>7</v>
      </c>
      <c r="P335">
        <v>22</v>
      </c>
      <c r="Q335">
        <f>SUMIFS(Snapshot2!H:H, Snapshot2!A:A, Table5[[#This Row],[Date]], Snapshot2!B:B, Table5[[#This Row],[license_no]])</f>
        <v>0</v>
      </c>
      <c r="R335" s="26">
        <f>SUMIF(Grant437!I:I, Table5[[#This Row],[license_no]], Grant437!N:N)</f>
        <v>0</v>
      </c>
      <c r="S335" s="26">
        <f>SUM(Table5[[#This Row],[Quality Dollars Received]], Table5[[#This Row],[fund paid in month (cash)]])</f>
        <v>20338</v>
      </c>
      <c r="T335">
        <f>COUNTIFS(Visits!H:H, "&lt;&gt;", Visits!A:A, Table5[[#This Row],[license_no]])</f>
        <v>1</v>
      </c>
      <c r="U335">
        <f>COUNTIFS(Visits!I:I, "&lt;&gt;", Visits!A:A, Table5[[#This Row],[license_no]])</f>
        <v>0</v>
      </c>
      <c r="V335">
        <f>COUNTIFS(Visits!J:J, "&lt;&gt;", Visits!A:A, Table5[[#This Row],[license_no]])</f>
        <v>1</v>
      </c>
      <c r="W335">
        <f>SUM(Table5[[#This Row],[Total Visits - In Person]:[Total Visits - Virtual]])</f>
        <v>2</v>
      </c>
    </row>
    <row r="336" spans="1:23" x14ac:dyDescent="0.3">
      <c r="A336" s="10">
        <v>45292</v>
      </c>
      <c r="B336">
        <v>1544767</v>
      </c>
      <c r="C336" t="s">
        <v>819</v>
      </c>
      <c r="D336" t="s">
        <v>14</v>
      </c>
      <c r="E336" t="s">
        <v>27</v>
      </c>
      <c r="F336" t="s">
        <v>820</v>
      </c>
      <c r="G336" t="s">
        <v>74</v>
      </c>
      <c r="H336" t="s">
        <v>573</v>
      </c>
      <c r="I336" t="s">
        <v>49</v>
      </c>
      <c r="J336" s="1">
        <v>1436.2</v>
      </c>
      <c r="K336" s="1">
        <v>1844.79</v>
      </c>
      <c r="M336">
        <v>1</v>
      </c>
      <c r="N336">
        <v>1</v>
      </c>
      <c r="P336">
        <v>2</v>
      </c>
      <c r="Q336">
        <f>SUMIFS(Snapshot2!H:H, Snapshot2!A:A, Table5[[#This Row],[Date]], Snapshot2!B:B, Table5[[#This Row],[license_no]])</f>
        <v>0</v>
      </c>
      <c r="R336" s="26">
        <f>SUMIF(Grant437!I:I, Table5[[#This Row],[license_no]], Grant437!N:N)</f>
        <v>0</v>
      </c>
      <c r="S336" s="26">
        <f>SUM(Table5[[#This Row],[Quality Dollars Received]], Table5[[#This Row],[fund paid in month (cash)]])</f>
        <v>1844.79</v>
      </c>
      <c r="T336">
        <f>COUNTIFS(Visits!H:H, "&lt;&gt;", Visits!A:A, Table5[[#This Row],[license_no]])</f>
        <v>0</v>
      </c>
      <c r="U336">
        <f>COUNTIFS(Visits!I:I, "&lt;&gt;", Visits!A:A, Table5[[#This Row],[license_no]])</f>
        <v>0</v>
      </c>
      <c r="V336">
        <f>COUNTIFS(Visits!J:J, "&lt;&gt;", Visits!A:A, Table5[[#This Row],[license_no]])</f>
        <v>0</v>
      </c>
      <c r="W336">
        <f>SUM(Table5[[#This Row],[Total Visits - In Person]:[Total Visits - Virtual]])</f>
        <v>0</v>
      </c>
    </row>
    <row r="337" spans="1:23" x14ac:dyDescent="0.3">
      <c r="A337" s="10">
        <v>45292</v>
      </c>
      <c r="B337">
        <v>1545192</v>
      </c>
      <c r="C337" t="s">
        <v>821</v>
      </c>
      <c r="D337" t="s">
        <v>14</v>
      </c>
      <c r="E337" t="s">
        <v>27</v>
      </c>
      <c r="F337" t="s">
        <v>822</v>
      </c>
      <c r="G337" t="s">
        <v>33</v>
      </c>
      <c r="H337" t="s">
        <v>133</v>
      </c>
      <c r="I337" t="s">
        <v>35</v>
      </c>
      <c r="J337" s="1">
        <v>29745.25</v>
      </c>
      <c r="K337" s="1">
        <v>40537.82</v>
      </c>
      <c r="L337">
        <v>3</v>
      </c>
      <c r="M337">
        <v>13</v>
      </c>
      <c r="N337">
        <v>15</v>
      </c>
      <c r="O337">
        <v>14</v>
      </c>
      <c r="P337">
        <v>44</v>
      </c>
      <c r="Q337">
        <f>SUMIFS(Snapshot2!H:H, Snapshot2!A:A, Table5[[#This Row],[Date]], Snapshot2!B:B, Table5[[#This Row],[license_no]])</f>
        <v>0</v>
      </c>
      <c r="R337" s="26">
        <f>SUMIF(Grant437!I:I, Table5[[#This Row],[license_no]], Grant437!N:N)</f>
        <v>0</v>
      </c>
      <c r="S337" s="26">
        <f>SUM(Table5[[#This Row],[Quality Dollars Received]], Table5[[#This Row],[fund paid in month (cash)]])</f>
        <v>40537.82</v>
      </c>
      <c r="T337">
        <f>COUNTIFS(Visits!H:H, "&lt;&gt;", Visits!A:A, Table5[[#This Row],[license_no]])</f>
        <v>0</v>
      </c>
      <c r="U337">
        <f>COUNTIFS(Visits!I:I, "&lt;&gt;", Visits!A:A, Table5[[#This Row],[license_no]])</f>
        <v>0</v>
      </c>
      <c r="V337">
        <f>COUNTIFS(Visits!J:J, "&lt;&gt;", Visits!A:A, Table5[[#This Row],[license_no]])</f>
        <v>0</v>
      </c>
      <c r="W337">
        <f>SUM(Table5[[#This Row],[Total Visits - In Person]:[Total Visits - Virtual]])</f>
        <v>0</v>
      </c>
    </row>
    <row r="338" spans="1:23" x14ac:dyDescent="0.3">
      <c r="A338" s="10">
        <v>45292</v>
      </c>
      <c r="B338">
        <v>1545582</v>
      </c>
      <c r="C338" t="s">
        <v>823</v>
      </c>
      <c r="D338" t="s">
        <v>188</v>
      </c>
      <c r="E338" t="s">
        <v>27</v>
      </c>
      <c r="F338" t="s">
        <v>824</v>
      </c>
      <c r="G338" t="s">
        <v>55</v>
      </c>
      <c r="H338" t="s">
        <v>56</v>
      </c>
      <c r="I338" t="s">
        <v>19</v>
      </c>
      <c r="J338" s="1">
        <v>3179.7</v>
      </c>
      <c r="K338" s="1">
        <v>3922.1</v>
      </c>
      <c r="L338">
        <v>2</v>
      </c>
      <c r="M338">
        <v>3</v>
      </c>
      <c r="N338">
        <v>6</v>
      </c>
      <c r="P338">
        <v>10</v>
      </c>
      <c r="Q338">
        <f>SUMIFS(Snapshot2!H:H, Snapshot2!A:A, Table5[[#This Row],[Date]], Snapshot2!B:B, Table5[[#This Row],[license_no]])</f>
        <v>0</v>
      </c>
      <c r="R338" s="26">
        <f>SUMIF(Grant437!I:I, Table5[[#This Row],[license_no]], Grant437!N:N)</f>
        <v>0</v>
      </c>
      <c r="S338" s="26">
        <f>SUM(Table5[[#This Row],[Quality Dollars Received]], Table5[[#This Row],[fund paid in month (cash)]])</f>
        <v>3922.1</v>
      </c>
      <c r="T338">
        <f>COUNTIFS(Visits!H:H, "&lt;&gt;", Visits!A:A, Table5[[#This Row],[license_no]])</f>
        <v>0</v>
      </c>
      <c r="U338">
        <f>COUNTIFS(Visits!I:I, "&lt;&gt;", Visits!A:A, Table5[[#This Row],[license_no]])</f>
        <v>0</v>
      </c>
      <c r="V338">
        <f>COUNTIFS(Visits!J:J, "&lt;&gt;", Visits!A:A, Table5[[#This Row],[license_no]])</f>
        <v>0</v>
      </c>
      <c r="W338">
        <f>SUM(Table5[[#This Row],[Total Visits - In Person]:[Total Visits - Virtual]])</f>
        <v>0</v>
      </c>
    </row>
    <row r="339" spans="1:23" x14ac:dyDescent="0.3">
      <c r="A339" s="10">
        <v>45292</v>
      </c>
      <c r="B339">
        <v>1545720</v>
      </c>
      <c r="C339" t="s">
        <v>825</v>
      </c>
      <c r="D339" t="s">
        <v>14</v>
      </c>
      <c r="F339" t="s">
        <v>826</v>
      </c>
      <c r="G339" t="s">
        <v>80</v>
      </c>
      <c r="H339" t="s">
        <v>81</v>
      </c>
      <c r="I339" t="s">
        <v>19</v>
      </c>
      <c r="J339" s="1">
        <v>31160.3</v>
      </c>
      <c r="K339" s="1">
        <v>40498.75</v>
      </c>
      <c r="L339">
        <v>3</v>
      </c>
      <c r="M339">
        <v>11</v>
      </c>
      <c r="N339">
        <v>15</v>
      </c>
      <c r="O339">
        <v>8</v>
      </c>
      <c r="P339">
        <v>37</v>
      </c>
      <c r="Q339">
        <f>SUMIFS(Snapshot2!H:H, Snapshot2!A:A, Table5[[#This Row],[Date]], Snapshot2!B:B, Table5[[#This Row],[license_no]])</f>
        <v>0</v>
      </c>
      <c r="R339" s="26">
        <f>SUMIF(Grant437!I:I, Table5[[#This Row],[license_no]], Grant437!N:N)</f>
        <v>0</v>
      </c>
      <c r="S339" s="26">
        <f>SUM(Table5[[#This Row],[Quality Dollars Received]], Table5[[#This Row],[fund paid in month (cash)]])</f>
        <v>40498.75</v>
      </c>
      <c r="T339">
        <f>COUNTIFS(Visits!H:H, "&lt;&gt;", Visits!A:A, Table5[[#This Row],[license_no]])</f>
        <v>1</v>
      </c>
      <c r="U339">
        <f>COUNTIFS(Visits!I:I, "&lt;&gt;", Visits!A:A, Table5[[#This Row],[license_no]])</f>
        <v>1</v>
      </c>
      <c r="V339">
        <f>COUNTIFS(Visits!J:J, "&lt;&gt;", Visits!A:A, Table5[[#This Row],[license_no]])</f>
        <v>1</v>
      </c>
      <c r="W339">
        <f>SUM(Table5[[#This Row],[Total Visits - In Person]:[Total Visits - Virtual]])</f>
        <v>3</v>
      </c>
    </row>
    <row r="340" spans="1:23" x14ac:dyDescent="0.3">
      <c r="A340" s="10">
        <v>45292</v>
      </c>
      <c r="B340">
        <v>1546126</v>
      </c>
      <c r="C340" t="s">
        <v>827</v>
      </c>
      <c r="D340" t="s">
        <v>14</v>
      </c>
      <c r="E340" t="s">
        <v>15</v>
      </c>
      <c r="F340" t="s">
        <v>828</v>
      </c>
      <c r="G340" t="s">
        <v>101</v>
      </c>
      <c r="H340" t="s">
        <v>305</v>
      </c>
      <c r="I340" t="s">
        <v>19</v>
      </c>
      <c r="J340" s="1">
        <v>31401.61</v>
      </c>
      <c r="K340" s="1">
        <v>37948.9</v>
      </c>
      <c r="L340">
        <v>3</v>
      </c>
      <c r="M340">
        <v>8</v>
      </c>
      <c r="N340">
        <v>22</v>
      </c>
      <c r="O340">
        <v>12</v>
      </c>
      <c r="P340">
        <v>43</v>
      </c>
      <c r="Q340">
        <f>SUMIFS(Snapshot2!H:H, Snapshot2!A:A, Table5[[#This Row],[Date]], Snapshot2!B:B, Table5[[#This Row],[license_no]])</f>
        <v>0</v>
      </c>
      <c r="R340" s="26">
        <f>SUMIF(Grant437!I:I, Table5[[#This Row],[license_no]], Grant437!N:N)</f>
        <v>295</v>
      </c>
      <c r="S340" s="26">
        <f>SUM(Table5[[#This Row],[Quality Dollars Received]], Table5[[#This Row],[fund paid in month (cash)]])</f>
        <v>38243.9</v>
      </c>
      <c r="T340">
        <f>COUNTIFS(Visits!H:H, "&lt;&gt;", Visits!A:A, Table5[[#This Row],[license_no]])</f>
        <v>0</v>
      </c>
      <c r="U340">
        <f>COUNTIFS(Visits!I:I, "&lt;&gt;", Visits!A:A, Table5[[#This Row],[license_no]])</f>
        <v>0</v>
      </c>
      <c r="V340">
        <f>COUNTIFS(Visits!J:J, "&lt;&gt;", Visits!A:A, Table5[[#This Row],[license_no]])</f>
        <v>0</v>
      </c>
      <c r="W340">
        <f>SUM(Table5[[#This Row],[Total Visits - In Person]:[Total Visits - Virtual]])</f>
        <v>0</v>
      </c>
    </row>
    <row r="341" spans="1:23" x14ac:dyDescent="0.3">
      <c r="A341" s="10">
        <v>45292</v>
      </c>
      <c r="B341">
        <v>1546471</v>
      </c>
      <c r="C341" t="s">
        <v>829</v>
      </c>
      <c r="D341" t="s">
        <v>14</v>
      </c>
      <c r="E341" t="s">
        <v>15</v>
      </c>
      <c r="F341" t="s">
        <v>830</v>
      </c>
      <c r="G341" t="s">
        <v>101</v>
      </c>
      <c r="H341" t="s">
        <v>102</v>
      </c>
      <c r="I341" t="s">
        <v>19</v>
      </c>
      <c r="J341" s="1">
        <v>600.29999999999995</v>
      </c>
      <c r="K341" s="1">
        <v>783</v>
      </c>
      <c r="N341">
        <v>1</v>
      </c>
      <c r="P341">
        <v>1</v>
      </c>
      <c r="Q341">
        <f>SUMIFS(Snapshot2!H:H, Snapshot2!A:A, Table5[[#This Row],[Date]], Snapshot2!B:B, Table5[[#This Row],[license_no]])</f>
        <v>0</v>
      </c>
      <c r="R341" s="26">
        <f>SUMIF(Grant437!I:I, Table5[[#This Row],[license_no]], Grant437!N:N)</f>
        <v>0</v>
      </c>
      <c r="S341" s="26">
        <f>SUM(Table5[[#This Row],[Quality Dollars Received]], Table5[[#This Row],[fund paid in month (cash)]])</f>
        <v>783</v>
      </c>
      <c r="T341">
        <f>COUNTIFS(Visits!H:H, "&lt;&gt;", Visits!A:A, Table5[[#This Row],[license_no]])</f>
        <v>0</v>
      </c>
      <c r="U341">
        <f>COUNTIFS(Visits!I:I, "&lt;&gt;", Visits!A:A, Table5[[#This Row],[license_no]])</f>
        <v>0</v>
      </c>
      <c r="V341">
        <f>COUNTIFS(Visits!J:J, "&lt;&gt;", Visits!A:A, Table5[[#This Row],[license_no]])</f>
        <v>0</v>
      </c>
      <c r="W341">
        <f>SUM(Table5[[#This Row],[Total Visits - In Person]:[Total Visits - Virtual]])</f>
        <v>0</v>
      </c>
    </row>
    <row r="342" spans="1:23" x14ac:dyDescent="0.3">
      <c r="A342" s="10">
        <v>45292</v>
      </c>
      <c r="B342">
        <v>1548272</v>
      </c>
      <c r="C342" t="s">
        <v>831</v>
      </c>
      <c r="D342" t="s">
        <v>14</v>
      </c>
      <c r="E342" t="s">
        <v>15</v>
      </c>
      <c r="F342" t="s">
        <v>832</v>
      </c>
      <c r="G342" t="s">
        <v>101</v>
      </c>
      <c r="H342" t="s">
        <v>557</v>
      </c>
      <c r="I342" t="s">
        <v>19</v>
      </c>
      <c r="J342" s="1">
        <v>59878.67</v>
      </c>
      <c r="K342" s="1">
        <v>76035.210000000006</v>
      </c>
      <c r="L342">
        <v>8</v>
      </c>
      <c r="M342">
        <v>20</v>
      </c>
      <c r="N342">
        <v>42</v>
      </c>
      <c r="O342">
        <v>31</v>
      </c>
      <c r="P342">
        <v>98</v>
      </c>
      <c r="Q342">
        <f>SUMIFS(Snapshot2!H:H, Snapshot2!A:A, Table5[[#This Row],[Date]], Snapshot2!B:B, Table5[[#This Row],[license_no]])</f>
        <v>1</v>
      </c>
      <c r="R342" s="26">
        <f>SUMIF(Grant437!I:I, Table5[[#This Row],[license_no]], Grant437!N:N)</f>
        <v>0</v>
      </c>
      <c r="S342" s="26">
        <f>SUM(Table5[[#This Row],[Quality Dollars Received]], Table5[[#This Row],[fund paid in month (cash)]])</f>
        <v>76035.210000000006</v>
      </c>
      <c r="T342">
        <f>COUNTIFS(Visits!H:H, "&lt;&gt;", Visits!A:A, Table5[[#This Row],[license_no]])</f>
        <v>0</v>
      </c>
      <c r="U342">
        <f>COUNTIFS(Visits!I:I, "&lt;&gt;", Visits!A:A, Table5[[#This Row],[license_no]])</f>
        <v>0</v>
      </c>
      <c r="V342">
        <f>COUNTIFS(Visits!J:J, "&lt;&gt;", Visits!A:A, Table5[[#This Row],[license_no]])</f>
        <v>0</v>
      </c>
      <c r="W342">
        <f>SUM(Table5[[#This Row],[Total Visits - In Person]:[Total Visits - Virtual]])</f>
        <v>0</v>
      </c>
    </row>
    <row r="343" spans="1:23" x14ac:dyDescent="0.3">
      <c r="A343" s="10">
        <v>45292</v>
      </c>
      <c r="B343">
        <v>1550807</v>
      </c>
      <c r="C343" t="s">
        <v>833</v>
      </c>
      <c r="D343" t="s">
        <v>14</v>
      </c>
      <c r="E343" t="s">
        <v>51</v>
      </c>
      <c r="F343" t="s">
        <v>834</v>
      </c>
      <c r="G343" t="s">
        <v>136</v>
      </c>
      <c r="H343" t="s">
        <v>220</v>
      </c>
      <c r="I343" t="s">
        <v>19</v>
      </c>
      <c r="J343" s="1">
        <v>49212.73</v>
      </c>
      <c r="K343" s="1">
        <v>64132.53</v>
      </c>
      <c r="L343">
        <v>5</v>
      </c>
      <c r="M343">
        <v>8</v>
      </c>
      <c r="N343">
        <v>21</v>
      </c>
      <c r="O343">
        <v>30</v>
      </c>
      <c r="P343">
        <v>63</v>
      </c>
      <c r="Q343">
        <f>SUMIFS(Snapshot2!H:H, Snapshot2!A:A, Table5[[#This Row],[Date]], Snapshot2!B:B, Table5[[#This Row],[license_no]])</f>
        <v>1</v>
      </c>
      <c r="R343" s="26">
        <f>SUMIF(Grant437!I:I, Table5[[#This Row],[license_no]], Grant437!N:N)</f>
        <v>0</v>
      </c>
      <c r="S343" s="26">
        <f>SUM(Table5[[#This Row],[Quality Dollars Received]], Table5[[#This Row],[fund paid in month (cash)]])</f>
        <v>64132.53</v>
      </c>
      <c r="T343">
        <f>COUNTIFS(Visits!H:H, "&lt;&gt;", Visits!A:A, Table5[[#This Row],[license_no]])</f>
        <v>0</v>
      </c>
      <c r="U343">
        <f>COUNTIFS(Visits!I:I, "&lt;&gt;", Visits!A:A, Table5[[#This Row],[license_no]])</f>
        <v>1</v>
      </c>
      <c r="V343">
        <f>COUNTIFS(Visits!J:J, "&lt;&gt;", Visits!A:A, Table5[[#This Row],[license_no]])</f>
        <v>0</v>
      </c>
      <c r="W343">
        <f>SUM(Table5[[#This Row],[Total Visits - In Person]:[Total Visits - Virtual]])</f>
        <v>1</v>
      </c>
    </row>
    <row r="344" spans="1:23" x14ac:dyDescent="0.3">
      <c r="A344" s="10">
        <v>45292</v>
      </c>
      <c r="B344">
        <v>1551759</v>
      </c>
      <c r="C344" t="s">
        <v>835</v>
      </c>
      <c r="D344" t="s">
        <v>14</v>
      </c>
      <c r="E344" t="s">
        <v>27</v>
      </c>
      <c r="F344" t="s">
        <v>836</v>
      </c>
      <c r="G344" t="s">
        <v>55</v>
      </c>
      <c r="H344" t="s">
        <v>56</v>
      </c>
      <c r="I344" t="s">
        <v>19</v>
      </c>
      <c r="J344" s="1">
        <v>15039.18</v>
      </c>
      <c r="K344" s="1">
        <v>18704.759999999998</v>
      </c>
      <c r="L344">
        <v>2</v>
      </c>
      <c r="M344">
        <v>6</v>
      </c>
      <c r="N344">
        <v>11</v>
      </c>
      <c r="O344">
        <v>10</v>
      </c>
      <c r="P344">
        <v>28</v>
      </c>
      <c r="Q344">
        <f>SUMIFS(Snapshot2!H:H, Snapshot2!A:A, Table5[[#This Row],[Date]], Snapshot2!B:B, Table5[[#This Row],[license_no]])</f>
        <v>0</v>
      </c>
      <c r="R344" s="26">
        <f>SUMIF(Grant437!I:I, Table5[[#This Row],[license_no]], Grant437!N:N)</f>
        <v>0</v>
      </c>
      <c r="S344" s="26">
        <f>SUM(Table5[[#This Row],[Quality Dollars Received]], Table5[[#This Row],[fund paid in month (cash)]])</f>
        <v>18704.759999999998</v>
      </c>
      <c r="T344">
        <f>COUNTIFS(Visits!H:H, "&lt;&gt;", Visits!A:A, Table5[[#This Row],[license_no]])</f>
        <v>0</v>
      </c>
      <c r="U344">
        <f>COUNTIFS(Visits!I:I, "&lt;&gt;", Visits!A:A, Table5[[#This Row],[license_no]])</f>
        <v>0</v>
      </c>
      <c r="V344">
        <f>COUNTIFS(Visits!J:J, "&lt;&gt;", Visits!A:A, Table5[[#This Row],[license_no]])</f>
        <v>0</v>
      </c>
      <c r="W344">
        <f>SUM(Table5[[#This Row],[Total Visits - In Person]:[Total Visits - Virtual]])</f>
        <v>0</v>
      </c>
    </row>
    <row r="345" spans="1:23" x14ac:dyDescent="0.3">
      <c r="A345" s="10">
        <v>45292</v>
      </c>
      <c r="B345">
        <v>1552167</v>
      </c>
      <c r="C345" t="s">
        <v>837</v>
      </c>
      <c r="D345" t="s">
        <v>188</v>
      </c>
      <c r="E345" t="s">
        <v>51</v>
      </c>
      <c r="F345" t="s">
        <v>838</v>
      </c>
      <c r="G345" t="s">
        <v>62</v>
      </c>
      <c r="H345" t="s">
        <v>63</v>
      </c>
      <c r="I345" t="s">
        <v>64</v>
      </c>
      <c r="J345" s="1">
        <v>4363.87</v>
      </c>
      <c r="K345" s="1">
        <v>5570.68</v>
      </c>
      <c r="L345">
        <v>1</v>
      </c>
      <c r="M345">
        <v>2</v>
      </c>
      <c r="N345">
        <v>2</v>
      </c>
      <c r="O345">
        <v>5</v>
      </c>
      <c r="P345">
        <v>9</v>
      </c>
      <c r="Q345">
        <f>SUMIFS(Snapshot2!H:H, Snapshot2!A:A, Table5[[#This Row],[Date]], Snapshot2!B:B, Table5[[#This Row],[license_no]])</f>
        <v>1</v>
      </c>
      <c r="R345" s="26">
        <f>SUMIF(Grant437!I:I, Table5[[#This Row],[license_no]], Grant437!N:N)</f>
        <v>0</v>
      </c>
      <c r="S345" s="26">
        <f>SUM(Table5[[#This Row],[Quality Dollars Received]], Table5[[#This Row],[fund paid in month (cash)]])</f>
        <v>5570.68</v>
      </c>
      <c r="T345">
        <f>COUNTIFS(Visits!H:H, "&lt;&gt;", Visits!A:A, Table5[[#This Row],[license_no]])</f>
        <v>0</v>
      </c>
      <c r="U345">
        <f>COUNTIFS(Visits!I:I, "&lt;&gt;", Visits!A:A, Table5[[#This Row],[license_no]])</f>
        <v>0</v>
      </c>
      <c r="V345">
        <f>COUNTIFS(Visits!J:J, "&lt;&gt;", Visits!A:A, Table5[[#This Row],[license_no]])</f>
        <v>0</v>
      </c>
      <c r="W345">
        <f>SUM(Table5[[#This Row],[Total Visits - In Person]:[Total Visits - Virtual]])</f>
        <v>0</v>
      </c>
    </row>
    <row r="346" spans="1:23" x14ac:dyDescent="0.3">
      <c r="A346" s="10">
        <v>45292</v>
      </c>
      <c r="B346">
        <v>1553342</v>
      </c>
      <c r="C346" t="s">
        <v>839</v>
      </c>
      <c r="D346" t="s">
        <v>14</v>
      </c>
      <c r="E346" t="s">
        <v>15</v>
      </c>
      <c r="F346" t="s">
        <v>840</v>
      </c>
      <c r="G346" t="s">
        <v>101</v>
      </c>
      <c r="H346" t="s">
        <v>281</v>
      </c>
      <c r="I346" t="s">
        <v>19</v>
      </c>
      <c r="J346" s="1">
        <v>33027.06</v>
      </c>
      <c r="K346" s="1">
        <v>40212.730000000003</v>
      </c>
      <c r="L346">
        <v>5</v>
      </c>
      <c r="M346">
        <v>8</v>
      </c>
      <c r="N346">
        <v>13</v>
      </c>
      <c r="O346">
        <v>22</v>
      </c>
      <c r="P346">
        <v>47</v>
      </c>
      <c r="Q346">
        <f>SUMIFS(Snapshot2!H:H, Snapshot2!A:A, Table5[[#This Row],[Date]], Snapshot2!B:B, Table5[[#This Row],[license_no]])</f>
        <v>0</v>
      </c>
      <c r="R346" s="26">
        <f>SUMIF(Grant437!I:I, Table5[[#This Row],[license_no]], Grant437!N:N)</f>
        <v>0</v>
      </c>
      <c r="S346" s="26">
        <f>SUM(Table5[[#This Row],[Quality Dollars Received]], Table5[[#This Row],[fund paid in month (cash)]])</f>
        <v>40212.730000000003</v>
      </c>
      <c r="T346">
        <f>COUNTIFS(Visits!H:H, "&lt;&gt;", Visits!A:A, Table5[[#This Row],[license_no]])</f>
        <v>0</v>
      </c>
      <c r="U346">
        <f>COUNTIFS(Visits!I:I, "&lt;&gt;", Visits!A:A, Table5[[#This Row],[license_no]])</f>
        <v>0</v>
      </c>
      <c r="V346">
        <f>COUNTIFS(Visits!J:J, "&lt;&gt;", Visits!A:A, Table5[[#This Row],[license_no]])</f>
        <v>0</v>
      </c>
      <c r="W346">
        <f>SUM(Table5[[#This Row],[Total Visits - In Person]:[Total Visits - Virtual]])</f>
        <v>0</v>
      </c>
    </row>
    <row r="347" spans="1:23" x14ac:dyDescent="0.3">
      <c r="A347" s="10">
        <v>45292</v>
      </c>
      <c r="B347">
        <v>1560483</v>
      </c>
      <c r="C347" t="s">
        <v>841</v>
      </c>
      <c r="D347" t="s">
        <v>14</v>
      </c>
      <c r="E347" t="s">
        <v>27</v>
      </c>
      <c r="F347" t="s">
        <v>842</v>
      </c>
      <c r="G347" t="s">
        <v>17</v>
      </c>
      <c r="H347" t="s">
        <v>42</v>
      </c>
      <c r="I347" t="s">
        <v>19</v>
      </c>
      <c r="J347" s="1">
        <v>16113.4</v>
      </c>
      <c r="K347" s="1">
        <v>21889.24</v>
      </c>
      <c r="L347">
        <v>3</v>
      </c>
      <c r="M347">
        <v>4</v>
      </c>
      <c r="N347">
        <v>3</v>
      </c>
      <c r="O347">
        <v>13</v>
      </c>
      <c r="P347">
        <v>23</v>
      </c>
      <c r="Q347">
        <f>SUMIFS(Snapshot2!H:H, Snapshot2!A:A, Table5[[#This Row],[Date]], Snapshot2!B:B, Table5[[#This Row],[license_no]])</f>
        <v>0</v>
      </c>
      <c r="R347" s="26">
        <f>SUMIF(Grant437!I:I, Table5[[#This Row],[license_no]], Grant437!N:N)</f>
        <v>0</v>
      </c>
      <c r="S347" s="26">
        <f>SUM(Table5[[#This Row],[Quality Dollars Received]], Table5[[#This Row],[fund paid in month (cash)]])</f>
        <v>21889.24</v>
      </c>
      <c r="T347">
        <f>COUNTIFS(Visits!H:H, "&lt;&gt;", Visits!A:A, Table5[[#This Row],[license_no]])</f>
        <v>0</v>
      </c>
      <c r="U347">
        <f>COUNTIFS(Visits!I:I, "&lt;&gt;", Visits!A:A, Table5[[#This Row],[license_no]])</f>
        <v>0</v>
      </c>
      <c r="V347">
        <f>COUNTIFS(Visits!J:J, "&lt;&gt;", Visits!A:A, Table5[[#This Row],[license_no]])</f>
        <v>0</v>
      </c>
      <c r="W347">
        <f>SUM(Table5[[#This Row],[Total Visits - In Person]:[Total Visits - Virtual]])</f>
        <v>0</v>
      </c>
    </row>
    <row r="348" spans="1:23" x14ac:dyDescent="0.3">
      <c r="A348" s="10">
        <v>45292</v>
      </c>
      <c r="B348">
        <v>1563232</v>
      </c>
      <c r="C348" t="s">
        <v>843</v>
      </c>
      <c r="D348" t="s">
        <v>14</v>
      </c>
      <c r="E348" t="s">
        <v>51</v>
      </c>
      <c r="F348" t="s">
        <v>844</v>
      </c>
      <c r="G348" t="s">
        <v>291</v>
      </c>
      <c r="H348" t="s">
        <v>173</v>
      </c>
      <c r="I348" t="s">
        <v>292</v>
      </c>
      <c r="J348" s="1">
        <v>1404.16</v>
      </c>
      <c r="K348" s="1">
        <v>1685.05</v>
      </c>
      <c r="L348">
        <v>1</v>
      </c>
      <c r="M348">
        <v>1</v>
      </c>
      <c r="N348">
        <v>1</v>
      </c>
      <c r="O348">
        <v>3</v>
      </c>
      <c r="P348">
        <v>5</v>
      </c>
      <c r="Q348">
        <f>SUMIFS(Snapshot2!H:H, Snapshot2!A:A, Table5[[#This Row],[Date]], Snapshot2!B:B, Table5[[#This Row],[license_no]])</f>
        <v>0</v>
      </c>
      <c r="R348" s="26">
        <f>SUMIF(Grant437!I:I, Table5[[#This Row],[license_no]], Grant437!N:N)</f>
        <v>0</v>
      </c>
      <c r="S348" s="26">
        <f>SUM(Table5[[#This Row],[Quality Dollars Received]], Table5[[#This Row],[fund paid in month (cash)]])</f>
        <v>1685.05</v>
      </c>
      <c r="T348">
        <f>COUNTIFS(Visits!H:H, "&lt;&gt;", Visits!A:A, Table5[[#This Row],[license_no]])</f>
        <v>0</v>
      </c>
      <c r="U348">
        <f>COUNTIFS(Visits!I:I, "&lt;&gt;", Visits!A:A, Table5[[#This Row],[license_no]])</f>
        <v>0</v>
      </c>
      <c r="V348">
        <f>COUNTIFS(Visits!J:J, "&lt;&gt;", Visits!A:A, Table5[[#This Row],[license_no]])</f>
        <v>0</v>
      </c>
      <c r="W348">
        <f>SUM(Table5[[#This Row],[Total Visits - In Person]:[Total Visits - Virtual]])</f>
        <v>0</v>
      </c>
    </row>
    <row r="349" spans="1:23" x14ac:dyDescent="0.3">
      <c r="A349" s="10">
        <v>45292</v>
      </c>
      <c r="B349">
        <v>1565685</v>
      </c>
      <c r="C349" t="s">
        <v>845</v>
      </c>
      <c r="D349" t="s">
        <v>188</v>
      </c>
      <c r="E349" t="s">
        <v>27</v>
      </c>
      <c r="F349" t="s">
        <v>846</v>
      </c>
      <c r="G349" t="s">
        <v>17</v>
      </c>
      <c r="H349" t="s">
        <v>169</v>
      </c>
      <c r="I349" t="s">
        <v>19</v>
      </c>
      <c r="J349" s="1">
        <v>3452.72</v>
      </c>
      <c r="K349" s="1">
        <v>4465.6099999999997</v>
      </c>
      <c r="M349">
        <v>1</v>
      </c>
      <c r="N349">
        <v>4</v>
      </c>
      <c r="O349">
        <v>3</v>
      </c>
      <c r="P349">
        <v>8</v>
      </c>
      <c r="Q349">
        <f>SUMIFS(Snapshot2!H:H, Snapshot2!A:A, Table5[[#This Row],[Date]], Snapshot2!B:B, Table5[[#This Row],[license_no]])</f>
        <v>0</v>
      </c>
      <c r="R349" s="26">
        <f>SUMIF(Grant437!I:I, Table5[[#This Row],[license_no]], Grant437!N:N)</f>
        <v>0</v>
      </c>
      <c r="S349" s="26">
        <f>SUM(Table5[[#This Row],[Quality Dollars Received]], Table5[[#This Row],[fund paid in month (cash)]])</f>
        <v>4465.6099999999997</v>
      </c>
      <c r="T349">
        <f>COUNTIFS(Visits!H:H, "&lt;&gt;", Visits!A:A, Table5[[#This Row],[license_no]])</f>
        <v>0</v>
      </c>
      <c r="U349">
        <f>COUNTIFS(Visits!I:I, "&lt;&gt;", Visits!A:A, Table5[[#This Row],[license_no]])</f>
        <v>0</v>
      </c>
      <c r="V349">
        <f>COUNTIFS(Visits!J:J, "&lt;&gt;", Visits!A:A, Table5[[#This Row],[license_no]])</f>
        <v>0</v>
      </c>
      <c r="W349">
        <f>SUM(Table5[[#This Row],[Total Visits - In Person]:[Total Visits - Virtual]])</f>
        <v>0</v>
      </c>
    </row>
    <row r="350" spans="1:23" x14ac:dyDescent="0.3">
      <c r="A350" s="10">
        <v>45292</v>
      </c>
      <c r="B350">
        <v>1572138</v>
      </c>
      <c r="C350" t="s">
        <v>847</v>
      </c>
      <c r="D350" t="s">
        <v>14</v>
      </c>
      <c r="E350" t="s">
        <v>27</v>
      </c>
      <c r="F350" t="s">
        <v>848</v>
      </c>
      <c r="G350" t="s">
        <v>17</v>
      </c>
      <c r="H350" t="s">
        <v>444</v>
      </c>
      <c r="I350" t="s">
        <v>19</v>
      </c>
      <c r="J350" s="1">
        <v>104.89</v>
      </c>
      <c r="K350" s="1">
        <v>91.79</v>
      </c>
      <c r="O350">
        <v>1</v>
      </c>
      <c r="P350">
        <v>1</v>
      </c>
      <c r="Q350">
        <f>SUMIFS(Snapshot2!H:H, Snapshot2!A:A, Table5[[#This Row],[Date]], Snapshot2!B:B, Table5[[#This Row],[license_no]])</f>
        <v>0</v>
      </c>
      <c r="R350" s="26">
        <f>SUMIF(Grant437!I:I, Table5[[#This Row],[license_no]], Grant437!N:N)</f>
        <v>0</v>
      </c>
      <c r="S350" s="26">
        <f>SUM(Table5[[#This Row],[Quality Dollars Received]], Table5[[#This Row],[fund paid in month (cash)]])</f>
        <v>91.79</v>
      </c>
      <c r="T350">
        <f>COUNTIFS(Visits!H:H, "&lt;&gt;", Visits!A:A, Table5[[#This Row],[license_no]])</f>
        <v>0</v>
      </c>
      <c r="U350">
        <f>COUNTIFS(Visits!I:I, "&lt;&gt;", Visits!A:A, Table5[[#This Row],[license_no]])</f>
        <v>0</v>
      </c>
      <c r="V350">
        <f>COUNTIFS(Visits!J:J, "&lt;&gt;", Visits!A:A, Table5[[#This Row],[license_no]])</f>
        <v>0</v>
      </c>
      <c r="W350">
        <f>SUM(Table5[[#This Row],[Total Visits - In Person]:[Total Visits - Virtual]])</f>
        <v>0</v>
      </c>
    </row>
    <row r="351" spans="1:23" x14ac:dyDescent="0.3">
      <c r="A351" s="10">
        <v>45292</v>
      </c>
      <c r="B351">
        <v>1572980</v>
      </c>
      <c r="C351" t="s">
        <v>849</v>
      </c>
      <c r="D351" t="s">
        <v>14</v>
      </c>
      <c r="E351" t="s">
        <v>15</v>
      </c>
      <c r="F351" t="s">
        <v>850</v>
      </c>
      <c r="G351" t="s">
        <v>70</v>
      </c>
      <c r="H351" t="s">
        <v>851</v>
      </c>
      <c r="I351" t="s">
        <v>19</v>
      </c>
      <c r="J351" s="1">
        <v>7436.04</v>
      </c>
      <c r="K351" s="1">
        <v>10739.6</v>
      </c>
      <c r="L351">
        <v>1</v>
      </c>
      <c r="M351">
        <v>7</v>
      </c>
      <c r="N351">
        <v>3</v>
      </c>
      <c r="P351">
        <v>8</v>
      </c>
      <c r="Q351">
        <f>SUMIFS(Snapshot2!H:H, Snapshot2!A:A, Table5[[#This Row],[Date]], Snapshot2!B:B, Table5[[#This Row],[license_no]])</f>
        <v>0</v>
      </c>
      <c r="R351" s="26">
        <f>SUMIF(Grant437!I:I, Table5[[#This Row],[license_no]], Grant437!N:N)</f>
        <v>0</v>
      </c>
      <c r="S351" s="26">
        <f>SUM(Table5[[#This Row],[Quality Dollars Received]], Table5[[#This Row],[fund paid in month (cash)]])</f>
        <v>10739.6</v>
      </c>
      <c r="T351">
        <f>COUNTIFS(Visits!H:H, "&lt;&gt;", Visits!A:A, Table5[[#This Row],[license_no]])</f>
        <v>0</v>
      </c>
      <c r="U351">
        <f>COUNTIFS(Visits!I:I, "&lt;&gt;", Visits!A:A, Table5[[#This Row],[license_no]])</f>
        <v>0</v>
      </c>
      <c r="V351">
        <f>COUNTIFS(Visits!J:J, "&lt;&gt;", Visits!A:A, Table5[[#This Row],[license_no]])</f>
        <v>0</v>
      </c>
      <c r="W351">
        <f>SUM(Table5[[#This Row],[Total Visits - In Person]:[Total Visits - Virtual]])</f>
        <v>0</v>
      </c>
    </row>
    <row r="352" spans="1:23" x14ac:dyDescent="0.3">
      <c r="A352" s="10">
        <v>45292</v>
      </c>
      <c r="B352">
        <v>1573576</v>
      </c>
      <c r="C352" t="s">
        <v>852</v>
      </c>
      <c r="D352" t="s">
        <v>188</v>
      </c>
      <c r="E352" t="s">
        <v>15</v>
      </c>
      <c r="F352" t="s">
        <v>853</v>
      </c>
      <c r="G352" t="s">
        <v>55</v>
      </c>
      <c r="H352" t="s">
        <v>56</v>
      </c>
      <c r="I352" t="s">
        <v>19</v>
      </c>
      <c r="J352" s="1">
        <v>2394.46</v>
      </c>
      <c r="K352" s="1">
        <v>3089.04</v>
      </c>
      <c r="M352">
        <v>2</v>
      </c>
      <c r="N352">
        <v>1</v>
      </c>
      <c r="O352">
        <v>2</v>
      </c>
      <c r="P352">
        <v>5</v>
      </c>
      <c r="Q352">
        <f>SUMIFS(Snapshot2!H:H, Snapshot2!A:A, Table5[[#This Row],[Date]], Snapshot2!B:B, Table5[[#This Row],[license_no]])</f>
        <v>0</v>
      </c>
      <c r="R352" s="26">
        <f>SUMIF(Grant437!I:I, Table5[[#This Row],[license_no]], Grant437!N:N)</f>
        <v>0</v>
      </c>
      <c r="S352" s="26">
        <f>SUM(Table5[[#This Row],[Quality Dollars Received]], Table5[[#This Row],[fund paid in month (cash)]])</f>
        <v>3089.04</v>
      </c>
      <c r="T352">
        <f>COUNTIFS(Visits!H:H, "&lt;&gt;", Visits!A:A, Table5[[#This Row],[license_no]])</f>
        <v>0</v>
      </c>
      <c r="U352">
        <f>COUNTIFS(Visits!I:I, "&lt;&gt;", Visits!A:A, Table5[[#This Row],[license_no]])</f>
        <v>0</v>
      </c>
      <c r="V352">
        <f>COUNTIFS(Visits!J:J, "&lt;&gt;", Visits!A:A, Table5[[#This Row],[license_no]])</f>
        <v>0</v>
      </c>
      <c r="W352">
        <f>SUM(Table5[[#This Row],[Total Visits - In Person]:[Total Visits - Virtual]])</f>
        <v>0</v>
      </c>
    </row>
    <row r="353" spans="1:23" x14ac:dyDescent="0.3">
      <c r="A353" s="10">
        <v>45292</v>
      </c>
      <c r="B353">
        <v>1576356</v>
      </c>
      <c r="C353" t="s">
        <v>854</v>
      </c>
      <c r="D353" t="s">
        <v>14</v>
      </c>
      <c r="E353" t="s">
        <v>51</v>
      </c>
      <c r="F353" t="s">
        <v>855</v>
      </c>
      <c r="G353" t="s">
        <v>666</v>
      </c>
      <c r="H353" t="s">
        <v>856</v>
      </c>
      <c r="I353" t="s">
        <v>35</v>
      </c>
      <c r="J353" s="1">
        <v>3177.55</v>
      </c>
      <c r="K353" s="1">
        <v>4225.05</v>
      </c>
      <c r="L353">
        <v>1</v>
      </c>
      <c r="M353">
        <v>2</v>
      </c>
      <c r="N353">
        <v>1</v>
      </c>
      <c r="P353">
        <v>4</v>
      </c>
      <c r="Q353">
        <f>SUMIFS(Snapshot2!H:H, Snapshot2!A:A, Table5[[#This Row],[Date]], Snapshot2!B:B, Table5[[#This Row],[license_no]])</f>
        <v>0</v>
      </c>
      <c r="R353" s="26">
        <f>SUMIF(Grant437!I:I, Table5[[#This Row],[license_no]], Grant437!N:N)</f>
        <v>0</v>
      </c>
      <c r="S353" s="26">
        <f>SUM(Table5[[#This Row],[Quality Dollars Received]], Table5[[#This Row],[fund paid in month (cash)]])</f>
        <v>4225.05</v>
      </c>
      <c r="T353">
        <f>COUNTIFS(Visits!H:H, "&lt;&gt;", Visits!A:A, Table5[[#This Row],[license_no]])</f>
        <v>0</v>
      </c>
      <c r="U353">
        <f>COUNTIFS(Visits!I:I, "&lt;&gt;", Visits!A:A, Table5[[#This Row],[license_no]])</f>
        <v>0</v>
      </c>
      <c r="V353">
        <f>COUNTIFS(Visits!J:J, "&lt;&gt;", Visits!A:A, Table5[[#This Row],[license_no]])</f>
        <v>0</v>
      </c>
      <c r="W353">
        <f>SUM(Table5[[#This Row],[Total Visits - In Person]:[Total Visits - Virtual]])</f>
        <v>0</v>
      </c>
    </row>
    <row r="354" spans="1:23" x14ac:dyDescent="0.3">
      <c r="A354" s="10">
        <v>45292</v>
      </c>
      <c r="B354">
        <v>1576377</v>
      </c>
      <c r="C354" t="s">
        <v>857</v>
      </c>
      <c r="D354" t="s">
        <v>14</v>
      </c>
      <c r="F354" t="s">
        <v>858</v>
      </c>
      <c r="G354" t="s">
        <v>62</v>
      </c>
      <c r="H354" t="s">
        <v>271</v>
      </c>
      <c r="I354" t="s">
        <v>64</v>
      </c>
      <c r="J354" s="1">
        <v>2150.34</v>
      </c>
      <c r="K354" s="1">
        <v>2831.46</v>
      </c>
      <c r="M354">
        <v>1</v>
      </c>
      <c r="N354">
        <v>1</v>
      </c>
      <c r="O354">
        <v>1</v>
      </c>
      <c r="P354">
        <v>3</v>
      </c>
      <c r="Q354">
        <f>SUMIFS(Snapshot2!H:H, Snapshot2!A:A, Table5[[#This Row],[Date]], Snapshot2!B:B, Table5[[#This Row],[license_no]])</f>
        <v>0</v>
      </c>
      <c r="R354" s="26">
        <f>SUMIF(Grant437!I:I, Table5[[#This Row],[license_no]], Grant437!N:N)</f>
        <v>0</v>
      </c>
      <c r="S354" s="26">
        <f>SUM(Table5[[#This Row],[Quality Dollars Received]], Table5[[#This Row],[fund paid in month (cash)]])</f>
        <v>2831.46</v>
      </c>
      <c r="T354">
        <f>COUNTIFS(Visits!H:H, "&lt;&gt;", Visits!A:A, Table5[[#This Row],[license_no]])</f>
        <v>0</v>
      </c>
      <c r="U354">
        <f>COUNTIFS(Visits!I:I, "&lt;&gt;", Visits!A:A, Table5[[#This Row],[license_no]])</f>
        <v>0</v>
      </c>
      <c r="V354">
        <f>COUNTIFS(Visits!J:J, "&lt;&gt;", Visits!A:A, Table5[[#This Row],[license_no]])</f>
        <v>0</v>
      </c>
      <c r="W354">
        <f>SUM(Table5[[#This Row],[Total Visits - In Person]:[Total Visits - Virtual]])</f>
        <v>0</v>
      </c>
    </row>
    <row r="355" spans="1:23" x14ac:dyDescent="0.3">
      <c r="A355" s="10">
        <v>45292</v>
      </c>
      <c r="B355">
        <v>1576424</v>
      </c>
      <c r="C355" t="s">
        <v>859</v>
      </c>
      <c r="D355" t="s">
        <v>14</v>
      </c>
      <c r="E355" t="s">
        <v>175</v>
      </c>
      <c r="F355" t="s">
        <v>860</v>
      </c>
      <c r="G355" t="s">
        <v>74</v>
      </c>
      <c r="H355" t="s">
        <v>313</v>
      </c>
      <c r="I355" t="s">
        <v>49</v>
      </c>
      <c r="J355" s="1">
        <v>971.15</v>
      </c>
      <c r="K355" s="1">
        <v>1259.82</v>
      </c>
      <c r="L355">
        <v>1</v>
      </c>
      <c r="P355">
        <v>1</v>
      </c>
      <c r="Q355">
        <f>SUMIFS(Snapshot2!H:H, Snapshot2!A:A, Table5[[#This Row],[Date]], Snapshot2!B:B, Table5[[#This Row],[license_no]])</f>
        <v>0</v>
      </c>
      <c r="R355" s="26">
        <f>SUMIF(Grant437!I:I, Table5[[#This Row],[license_no]], Grant437!N:N)</f>
        <v>0</v>
      </c>
      <c r="S355" s="26">
        <f>SUM(Table5[[#This Row],[Quality Dollars Received]], Table5[[#This Row],[fund paid in month (cash)]])</f>
        <v>1259.82</v>
      </c>
      <c r="T355">
        <f>COUNTIFS(Visits!H:H, "&lt;&gt;", Visits!A:A, Table5[[#This Row],[license_no]])</f>
        <v>0</v>
      </c>
      <c r="U355">
        <f>COUNTIFS(Visits!I:I, "&lt;&gt;", Visits!A:A, Table5[[#This Row],[license_no]])</f>
        <v>0</v>
      </c>
      <c r="V355">
        <f>COUNTIFS(Visits!J:J, "&lt;&gt;", Visits!A:A, Table5[[#This Row],[license_no]])</f>
        <v>0</v>
      </c>
      <c r="W355">
        <f>SUM(Table5[[#This Row],[Total Visits - In Person]:[Total Visits - Virtual]])</f>
        <v>0</v>
      </c>
    </row>
    <row r="356" spans="1:23" x14ac:dyDescent="0.3">
      <c r="A356" s="10">
        <v>45292</v>
      </c>
      <c r="B356">
        <v>1576427</v>
      </c>
      <c r="C356" t="s">
        <v>861</v>
      </c>
      <c r="D356" t="s">
        <v>14</v>
      </c>
      <c r="E356" t="s">
        <v>15</v>
      </c>
      <c r="F356" t="s">
        <v>862</v>
      </c>
      <c r="G356" t="s">
        <v>29</v>
      </c>
      <c r="H356" t="s">
        <v>226</v>
      </c>
      <c r="I356" t="s">
        <v>49</v>
      </c>
      <c r="J356" s="1">
        <v>29317.97</v>
      </c>
      <c r="K356" s="1">
        <v>38482.69</v>
      </c>
      <c r="L356">
        <v>3</v>
      </c>
      <c r="M356">
        <v>5</v>
      </c>
      <c r="N356">
        <v>17</v>
      </c>
      <c r="O356">
        <v>10</v>
      </c>
      <c r="P356">
        <v>34</v>
      </c>
      <c r="Q356">
        <f>SUMIFS(Snapshot2!H:H, Snapshot2!A:A, Table5[[#This Row],[Date]], Snapshot2!B:B, Table5[[#This Row],[license_no]])</f>
        <v>0</v>
      </c>
      <c r="R356" s="26">
        <f>SUMIF(Grant437!I:I, Table5[[#This Row],[license_no]], Grant437!N:N)</f>
        <v>0</v>
      </c>
      <c r="S356" s="26">
        <f>SUM(Table5[[#This Row],[Quality Dollars Received]], Table5[[#This Row],[fund paid in month (cash)]])</f>
        <v>38482.69</v>
      </c>
      <c r="T356">
        <f>COUNTIFS(Visits!H:H, "&lt;&gt;", Visits!A:A, Table5[[#This Row],[license_no]])</f>
        <v>0</v>
      </c>
      <c r="U356">
        <f>COUNTIFS(Visits!I:I, "&lt;&gt;", Visits!A:A, Table5[[#This Row],[license_no]])</f>
        <v>0</v>
      </c>
      <c r="V356">
        <f>COUNTIFS(Visits!J:J, "&lt;&gt;", Visits!A:A, Table5[[#This Row],[license_no]])</f>
        <v>0</v>
      </c>
      <c r="W356">
        <f>SUM(Table5[[#This Row],[Total Visits - In Person]:[Total Visits - Virtual]])</f>
        <v>0</v>
      </c>
    </row>
    <row r="357" spans="1:23" x14ac:dyDescent="0.3">
      <c r="A357" s="10">
        <v>45292</v>
      </c>
      <c r="B357">
        <v>1578102</v>
      </c>
      <c r="C357" t="s">
        <v>863</v>
      </c>
      <c r="D357" t="s">
        <v>14</v>
      </c>
      <c r="E357" t="s">
        <v>51</v>
      </c>
      <c r="F357" t="s">
        <v>864</v>
      </c>
      <c r="G357" t="s">
        <v>33</v>
      </c>
      <c r="H357" t="s">
        <v>865</v>
      </c>
      <c r="I357" t="s">
        <v>35</v>
      </c>
      <c r="J357" s="1">
        <v>758.89</v>
      </c>
      <c r="K357" s="1">
        <v>926.66</v>
      </c>
      <c r="M357">
        <v>1</v>
      </c>
      <c r="P357">
        <v>1</v>
      </c>
      <c r="Q357">
        <f>SUMIFS(Snapshot2!H:H, Snapshot2!A:A, Table5[[#This Row],[Date]], Snapshot2!B:B, Table5[[#This Row],[license_no]])</f>
        <v>0</v>
      </c>
      <c r="R357" s="26">
        <f>SUMIF(Grant437!I:I, Table5[[#This Row],[license_no]], Grant437!N:N)</f>
        <v>0</v>
      </c>
      <c r="S357" s="26">
        <f>SUM(Table5[[#This Row],[Quality Dollars Received]], Table5[[#This Row],[fund paid in month (cash)]])</f>
        <v>926.66</v>
      </c>
      <c r="T357">
        <f>COUNTIFS(Visits!H:H, "&lt;&gt;", Visits!A:A, Table5[[#This Row],[license_no]])</f>
        <v>0</v>
      </c>
      <c r="U357">
        <f>COUNTIFS(Visits!I:I, "&lt;&gt;", Visits!A:A, Table5[[#This Row],[license_no]])</f>
        <v>0</v>
      </c>
      <c r="V357">
        <f>COUNTIFS(Visits!J:J, "&lt;&gt;", Visits!A:A, Table5[[#This Row],[license_no]])</f>
        <v>0</v>
      </c>
      <c r="W357">
        <f>SUM(Table5[[#This Row],[Total Visits - In Person]:[Total Visits - Virtual]])</f>
        <v>0</v>
      </c>
    </row>
    <row r="358" spans="1:23" x14ac:dyDescent="0.3">
      <c r="A358" s="10">
        <v>45292</v>
      </c>
      <c r="B358">
        <v>1578379</v>
      </c>
      <c r="C358" t="s">
        <v>866</v>
      </c>
      <c r="D358" t="s">
        <v>106</v>
      </c>
      <c r="E358" t="s">
        <v>15</v>
      </c>
      <c r="F358" t="s">
        <v>867</v>
      </c>
      <c r="G358" t="s">
        <v>17</v>
      </c>
      <c r="H358" t="s">
        <v>868</v>
      </c>
      <c r="I358" t="s">
        <v>19</v>
      </c>
      <c r="J358" s="1">
        <v>2698.69</v>
      </c>
      <c r="K358" s="1">
        <v>3480.46</v>
      </c>
      <c r="N358">
        <v>1</v>
      </c>
      <c r="O358">
        <v>4</v>
      </c>
      <c r="P358">
        <v>5</v>
      </c>
      <c r="Q358">
        <f>SUMIFS(Snapshot2!H:H, Snapshot2!A:A, Table5[[#This Row],[Date]], Snapshot2!B:B, Table5[[#This Row],[license_no]])</f>
        <v>0</v>
      </c>
      <c r="R358" s="26">
        <f>SUMIF(Grant437!I:I, Table5[[#This Row],[license_no]], Grant437!N:N)</f>
        <v>0</v>
      </c>
      <c r="S358" s="26">
        <f>SUM(Table5[[#This Row],[Quality Dollars Received]], Table5[[#This Row],[fund paid in month (cash)]])</f>
        <v>3480.46</v>
      </c>
      <c r="T358">
        <f>COUNTIFS(Visits!H:H, "&lt;&gt;", Visits!A:A, Table5[[#This Row],[license_no]])</f>
        <v>0</v>
      </c>
      <c r="U358">
        <f>COUNTIFS(Visits!I:I, "&lt;&gt;", Visits!A:A, Table5[[#This Row],[license_no]])</f>
        <v>1</v>
      </c>
      <c r="V358">
        <f>COUNTIFS(Visits!J:J, "&lt;&gt;", Visits!A:A, Table5[[#This Row],[license_no]])</f>
        <v>0</v>
      </c>
      <c r="W358">
        <f>SUM(Table5[[#This Row],[Total Visits - In Person]:[Total Visits - Virtual]])</f>
        <v>1</v>
      </c>
    </row>
    <row r="359" spans="1:23" x14ac:dyDescent="0.3">
      <c r="A359" s="10">
        <v>45292</v>
      </c>
      <c r="B359">
        <v>1578691</v>
      </c>
      <c r="C359" t="s">
        <v>869</v>
      </c>
      <c r="D359" t="s">
        <v>14</v>
      </c>
      <c r="E359" t="s">
        <v>51</v>
      </c>
      <c r="F359" t="s">
        <v>870</v>
      </c>
      <c r="G359" t="s">
        <v>666</v>
      </c>
      <c r="H359" t="s">
        <v>856</v>
      </c>
      <c r="I359" t="s">
        <v>35</v>
      </c>
      <c r="J359" s="1">
        <v>1487.96</v>
      </c>
      <c r="K359" s="1">
        <v>1925.21</v>
      </c>
      <c r="M359">
        <v>1</v>
      </c>
      <c r="O359">
        <v>1</v>
      </c>
      <c r="P359">
        <v>2</v>
      </c>
      <c r="Q359">
        <f>SUMIFS(Snapshot2!H:H, Snapshot2!A:A, Table5[[#This Row],[Date]], Snapshot2!B:B, Table5[[#This Row],[license_no]])</f>
        <v>0</v>
      </c>
      <c r="R359" s="26">
        <f>SUMIF(Grant437!I:I, Table5[[#This Row],[license_no]], Grant437!N:N)</f>
        <v>0</v>
      </c>
      <c r="S359" s="26">
        <f>SUM(Table5[[#This Row],[Quality Dollars Received]], Table5[[#This Row],[fund paid in month (cash)]])</f>
        <v>1925.21</v>
      </c>
      <c r="T359">
        <f>COUNTIFS(Visits!H:H, "&lt;&gt;", Visits!A:A, Table5[[#This Row],[license_no]])</f>
        <v>0</v>
      </c>
      <c r="U359">
        <f>COUNTIFS(Visits!I:I, "&lt;&gt;", Visits!A:A, Table5[[#This Row],[license_no]])</f>
        <v>0</v>
      </c>
      <c r="V359">
        <f>COUNTIFS(Visits!J:J, "&lt;&gt;", Visits!A:A, Table5[[#This Row],[license_no]])</f>
        <v>0</v>
      </c>
      <c r="W359">
        <f>SUM(Table5[[#This Row],[Total Visits - In Person]:[Total Visits - Virtual]])</f>
        <v>0</v>
      </c>
    </row>
    <row r="360" spans="1:23" x14ac:dyDescent="0.3">
      <c r="A360" s="10">
        <v>45292</v>
      </c>
      <c r="B360">
        <v>1580760</v>
      </c>
      <c r="C360" t="s">
        <v>871</v>
      </c>
      <c r="D360" t="s">
        <v>14</v>
      </c>
      <c r="E360" t="s">
        <v>27</v>
      </c>
      <c r="F360" t="s">
        <v>872</v>
      </c>
      <c r="G360" t="s">
        <v>284</v>
      </c>
      <c r="H360" t="s">
        <v>285</v>
      </c>
      <c r="I360" t="s">
        <v>19</v>
      </c>
      <c r="J360" s="1">
        <v>19929.59</v>
      </c>
      <c r="K360" s="1">
        <v>25959.69</v>
      </c>
      <c r="L360">
        <v>2</v>
      </c>
      <c r="M360">
        <v>9</v>
      </c>
      <c r="N360">
        <v>11</v>
      </c>
      <c r="O360">
        <v>5</v>
      </c>
      <c r="P360">
        <v>26</v>
      </c>
      <c r="Q360">
        <f>SUMIFS(Snapshot2!H:H, Snapshot2!A:A, Table5[[#This Row],[Date]], Snapshot2!B:B, Table5[[#This Row],[license_no]])</f>
        <v>0</v>
      </c>
      <c r="R360" s="26">
        <f>SUMIF(Grant437!I:I, Table5[[#This Row],[license_no]], Grant437!N:N)</f>
        <v>0</v>
      </c>
      <c r="S360" s="26">
        <f>SUM(Table5[[#This Row],[Quality Dollars Received]], Table5[[#This Row],[fund paid in month (cash)]])</f>
        <v>25959.69</v>
      </c>
      <c r="T360">
        <f>COUNTIFS(Visits!H:H, "&lt;&gt;", Visits!A:A, Table5[[#This Row],[license_no]])</f>
        <v>1</v>
      </c>
      <c r="U360">
        <f>COUNTIFS(Visits!I:I, "&lt;&gt;", Visits!A:A, Table5[[#This Row],[license_no]])</f>
        <v>0</v>
      </c>
      <c r="V360">
        <f>COUNTIFS(Visits!J:J, "&lt;&gt;", Visits!A:A, Table5[[#This Row],[license_no]])</f>
        <v>0</v>
      </c>
      <c r="W360">
        <f>SUM(Table5[[#This Row],[Total Visits - In Person]:[Total Visits - Virtual]])</f>
        <v>1</v>
      </c>
    </row>
    <row r="361" spans="1:23" x14ac:dyDescent="0.3">
      <c r="A361" s="10">
        <v>45292</v>
      </c>
      <c r="B361">
        <v>1582076</v>
      </c>
      <c r="C361" t="s">
        <v>873</v>
      </c>
      <c r="D361" t="s">
        <v>14</v>
      </c>
      <c r="E361" t="s">
        <v>15</v>
      </c>
      <c r="F361" t="s">
        <v>874</v>
      </c>
      <c r="G361" t="s">
        <v>136</v>
      </c>
      <c r="H361" t="s">
        <v>220</v>
      </c>
      <c r="I361" t="s">
        <v>19</v>
      </c>
      <c r="J361" s="1">
        <v>32215.01</v>
      </c>
      <c r="K361" s="1">
        <v>41961.62</v>
      </c>
      <c r="L361">
        <v>5</v>
      </c>
      <c r="M361">
        <v>8</v>
      </c>
      <c r="N361">
        <v>14</v>
      </c>
      <c r="O361">
        <v>11</v>
      </c>
      <c r="P361">
        <v>38</v>
      </c>
      <c r="Q361">
        <f>SUMIFS(Snapshot2!H:H, Snapshot2!A:A, Table5[[#This Row],[Date]], Snapshot2!B:B, Table5[[#This Row],[license_no]])</f>
        <v>0</v>
      </c>
      <c r="R361" s="26">
        <f>SUMIF(Grant437!I:I, Table5[[#This Row],[license_no]], Grant437!N:N)</f>
        <v>0</v>
      </c>
      <c r="S361" s="26">
        <f>SUM(Table5[[#This Row],[Quality Dollars Received]], Table5[[#This Row],[fund paid in month (cash)]])</f>
        <v>41961.62</v>
      </c>
      <c r="T361">
        <f>COUNTIFS(Visits!H:H, "&lt;&gt;", Visits!A:A, Table5[[#This Row],[license_no]])</f>
        <v>0</v>
      </c>
      <c r="U361">
        <f>COUNTIFS(Visits!I:I, "&lt;&gt;", Visits!A:A, Table5[[#This Row],[license_no]])</f>
        <v>0</v>
      </c>
      <c r="V361">
        <f>COUNTIFS(Visits!J:J, "&lt;&gt;", Visits!A:A, Table5[[#This Row],[license_no]])</f>
        <v>0</v>
      </c>
      <c r="W361">
        <f>SUM(Table5[[#This Row],[Total Visits - In Person]:[Total Visits - Virtual]])</f>
        <v>0</v>
      </c>
    </row>
    <row r="362" spans="1:23" x14ac:dyDescent="0.3">
      <c r="A362" s="10">
        <v>45292</v>
      </c>
      <c r="B362">
        <v>1595336</v>
      </c>
      <c r="C362" t="s">
        <v>875</v>
      </c>
      <c r="D362" t="s">
        <v>106</v>
      </c>
      <c r="E362" t="s">
        <v>27</v>
      </c>
      <c r="F362" t="s">
        <v>876</v>
      </c>
      <c r="G362" t="s">
        <v>55</v>
      </c>
      <c r="H362" t="s">
        <v>56</v>
      </c>
      <c r="I362" t="s">
        <v>19</v>
      </c>
      <c r="J362" s="1">
        <v>537.04</v>
      </c>
      <c r="K362" s="1">
        <v>691.73</v>
      </c>
      <c r="N362">
        <v>1</v>
      </c>
      <c r="P362">
        <v>1</v>
      </c>
      <c r="Q362">
        <f>SUMIFS(Snapshot2!H:H, Snapshot2!A:A, Table5[[#This Row],[Date]], Snapshot2!B:B, Table5[[#This Row],[license_no]])</f>
        <v>0</v>
      </c>
      <c r="R362" s="26">
        <f>SUMIF(Grant437!I:I, Table5[[#This Row],[license_no]], Grant437!N:N)</f>
        <v>0</v>
      </c>
      <c r="S362" s="26">
        <f>SUM(Table5[[#This Row],[Quality Dollars Received]], Table5[[#This Row],[fund paid in month (cash)]])</f>
        <v>691.73</v>
      </c>
      <c r="T362">
        <f>COUNTIFS(Visits!H:H, "&lt;&gt;", Visits!A:A, Table5[[#This Row],[license_no]])</f>
        <v>0</v>
      </c>
      <c r="U362">
        <f>COUNTIFS(Visits!I:I, "&lt;&gt;", Visits!A:A, Table5[[#This Row],[license_no]])</f>
        <v>0</v>
      </c>
      <c r="V362">
        <f>COUNTIFS(Visits!J:J, "&lt;&gt;", Visits!A:A, Table5[[#This Row],[license_no]])</f>
        <v>0</v>
      </c>
      <c r="W362">
        <f>SUM(Table5[[#This Row],[Total Visits - In Person]:[Total Visits - Virtual]])</f>
        <v>0</v>
      </c>
    </row>
    <row r="363" spans="1:23" x14ac:dyDescent="0.3">
      <c r="A363" s="10">
        <v>45292</v>
      </c>
      <c r="B363">
        <v>1595496</v>
      </c>
      <c r="C363" t="s">
        <v>877</v>
      </c>
      <c r="D363" t="s">
        <v>14</v>
      </c>
      <c r="E363" t="s">
        <v>27</v>
      </c>
      <c r="F363" t="s">
        <v>878</v>
      </c>
      <c r="G363" t="s">
        <v>17</v>
      </c>
      <c r="H363" t="s">
        <v>288</v>
      </c>
      <c r="I363" t="s">
        <v>19</v>
      </c>
      <c r="J363" s="1">
        <v>39915.69</v>
      </c>
      <c r="K363" s="1">
        <v>52643.83</v>
      </c>
      <c r="L363">
        <v>8</v>
      </c>
      <c r="M363">
        <v>9</v>
      </c>
      <c r="N363">
        <v>22</v>
      </c>
      <c r="O363">
        <v>29</v>
      </c>
      <c r="P363">
        <v>65</v>
      </c>
      <c r="Q363">
        <f>SUMIFS(Snapshot2!H:H, Snapshot2!A:A, Table5[[#This Row],[Date]], Snapshot2!B:B, Table5[[#This Row],[license_no]])</f>
        <v>0</v>
      </c>
      <c r="R363" s="26">
        <f>SUMIF(Grant437!I:I, Table5[[#This Row],[license_no]], Grant437!N:N)</f>
        <v>0</v>
      </c>
      <c r="S363" s="26">
        <f>SUM(Table5[[#This Row],[Quality Dollars Received]], Table5[[#This Row],[fund paid in month (cash)]])</f>
        <v>52643.83</v>
      </c>
      <c r="T363">
        <f>COUNTIFS(Visits!H:H, "&lt;&gt;", Visits!A:A, Table5[[#This Row],[license_no]])</f>
        <v>0</v>
      </c>
      <c r="U363">
        <f>COUNTIFS(Visits!I:I, "&lt;&gt;", Visits!A:A, Table5[[#This Row],[license_no]])</f>
        <v>0</v>
      </c>
      <c r="V363">
        <f>COUNTIFS(Visits!J:J, "&lt;&gt;", Visits!A:A, Table5[[#This Row],[license_no]])</f>
        <v>0</v>
      </c>
      <c r="W363">
        <f>SUM(Table5[[#This Row],[Total Visits - In Person]:[Total Visits - Virtual]])</f>
        <v>0</v>
      </c>
    </row>
    <row r="364" spans="1:23" x14ac:dyDescent="0.3">
      <c r="A364" s="10">
        <v>45292</v>
      </c>
      <c r="B364">
        <v>1596217</v>
      </c>
      <c r="C364" t="s">
        <v>879</v>
      </c>
      <c r="D364" t="s">
        <v>14</v>
      </c>
      <c r="E364" t="s">
        <v>51</v>
      </c>
      <c r="F364" t="s">
        <v>880</v>
      </c>
      <c r="G364" t="s">
        <v>38</v>
      </c>
      <c r="H364" t="s">
        <v>39</v>
      </c>
      <c r="I364" t="s">
        <v>19</v>
      </c>
      <c r="J364" s="1">
        <v>21302.98</v>
      </c>
      <c r="K364" s="1">
        <v>29169.51</v>
      </c>
      <c r="M364">
        <v>3</v>
      </c>
      <c r="N364">
        <v>19</v>
      </c>
      <c r="O364">
        <v>10</v>
      </c>
      <c r="P364">
        <v>31</v>
      </c>
      <c r="Q364">
        <f>SUMIFS(Snapshot2!H:H, Snapshot2!A:A, Table5[[#This Row],[Date]], Snapshot2!B:B, Table5[[#This Row],[license_no]])</f>
        <v>0</v>
      </c>
      <c r="R364" s="26">
        <f>SUMIF(Grant437!I:I, Table5[[#This Row],[license_no]], Grant437!N:N)</f>
        <v>0</v>
      </c>
      <c r="S364" s="26">
        <f>SUM(Table5[[#This Row],[Quality Dollars Received]], Table5[[#This Row],[fund paid in month (cash)]])</f>
        <v>29169.51</v>
      </c>
      <c r="T364">
        <f>COUNTIFS(Visits!H:H, "&lt;&gt;", Visits!A:A, Table5[[#This Row],[license_no]])</f>
        <v>0</v>
      </c>
      <c r="U364">
        <f>COUNTIFS(Visits!I:I, "&lt;&gt;", Visits!A:A, Table5[[#This Row],[license_no]])</f>
        <v>0</v>
      </c>
      <c r="V364">
        <f>COUNTIFS(Visits!J:J, "&lt;&gt;", Visits!A:A, Table5[[#This Row],[license_no]])</f>
        <v>1</v>
      </c>
      <c r="W364">
        <f>SUM(Table5[[#This Row],[Total Visits - In Person]:[Total Visits - Virtual]])</f>
        <v>1</v>
      </c>
    </row>
    <row r="365" spans="1:23" x14ac:dyDescent="0.3">
      <c r="A365" s="10">
        <v>45292</v>
      </c>
      <c r="B365">
        <v>1597020</v>
      </c>
      <c r="C365" t="s">
        <v>881</v>
      </c>
      <c r="D365" t="s">
        <v>14</v>
      </c>
      <c r="E365" t="s">
        <v>51</v>
      </c>
      <c r="F365" t="s">
        <v>882</v>
      </c>
      <c r="G365" t="s">
        <v>136</v>
      </c>
      <c r="H365" t="s">
        <v>198</v>
      </c>
      <c r="I365" t="s">
        <v>19</v>
      </c>
      <c r="J365" s="1">
        <v>19058.36</v>
      </c>
      <c r="K365" s="1">
        <v>25236.32</v>
      </c>
      <c r="L365">
        <v>2</v>
      </c>
      <c r="M365">
        <v>14</v>
      </c>
      <c r="N365">
        <v>11</v>
      </c>
      <c r="P365">
        <v>26</v>
      </c>
      <c r="Q365">
        <f>SUMIFS(Snapshot2!H:H, Snapshot2!A:A, Table5[[#This Row],[Date]], Snapshot2!B:B, Table5[[#This Row],[license_no]])</f>
        <v>0</v>
      </c>
      <c r="R365" s="26">
        <f>SUMIF(Grant437!I:I, Table5[[#This Row],[license_no]], Grant437!N:N)</f>
        <v>0</v>
      </c>
      <c r="S365" s="26">
        <f>SUM(Table5[[#This Row],[Quality Dollars Received]], Table5[[#This Row],[fund paid in month (cash)]])</f>
        <v>25236.32</v>
      </c>
      <c r="T365">
        <f>COUNTIFS(Visits!H:H, "&lt;&gt;", Visits!A:A, Table5[[#This Row],[license_no]])</f>
        <v>0</v>
      </c>
      <c r="U365">
        <f>COUNTIFS(Visits!I:I, "&lt;&gt;", Visits!A:A, Table5[[#This Row],[license_no]])</f>
        <v>1</v>
      </c>
      <c r="V365">
        <f>COUNTIFS(Visits!J:J, "&lt;&gt;", Visits!A:A, Table5[[#This Row],[license_no]])</f>
        <v>0</v>
      </c>
      <c r="W365">
        <f>SUM(Table5[[#This Row],[Total Visits - In Person]:[Total Visits - Virtual]])</f>
        <v>1</v>
      </c>
    </row>
    <row r="366" spans="1:23" x14ac:dyDescent="0.3">
      <c r="A366" s="10">
        <v>45292</v>
      </c>
      <c r="B366">
        <v>1599341</v>
      </c>
      <c r="C366" t="s">
        <v>883</v>
      </c>
      <c r="D366" t="s">
        <v>188</v>
      </c>
      <c r="E366" t="s">
        <v>15</v>
      </c>
      <c r="F366" t="s">
        <v>884</v>
      </c>
      <c r="G366" t="s">
        <v>17</v>
      </c>
      <c r="H366" t="s">
        <v>885</v>
      </c>
      <c r="I366" t="s">
        <v>19</v>
      </c>
      <c r="J366" s="1">
        <v>4258.92</v>
      </c>
      <c r="K366" s="1">
        <v>6576.27</v>
      </c>
      <c r="M366">
        <v>2</v>
      </c>
      <c r="N366">
        <v>5</v>
      </c>
      <c r="O366">
        <v>3</v>
      </c>
      <c r="P366">
        <v>9</v>
      </c>
      <c r="Q366">
        <f>SUMIFS(Snapshot2!H:H, Snapshot2!A:A, Table5[[#This Row],[Date]], Snapshot2!B:B, Table5[[#This Row],[license_no]])</f>
        <v>0</v>
      </c>
      <c r="R366" s="26">
        <f>SUMIF(Grant437!I:I, Table5[[#This Row],[license_no]], Grant437!N:N)</f>
        <v>0</v>
      </c>
      <c r="S366" s="26">
        <f>SUM(Table5[[#This Row],[Quality Dollars Received]], Table5[[#This Row],[fund paid in month (cash)]])</f>
        <v>6576.27</v>
      </c>
      <c r="T366">
        <f>COUNTIFS(Visits!H:H, "&lt;&gt;", Visits!A:A, Table5[[#This Row],[license_no]])</f>
        <v>0</v>
      </c>
      <c r="U366">
        <f>COUNTIFS(Visits!I:I, "&lt;&gt;", Visits!A:A, Table5[[#This Row],[license_no]])</f>
        <v>0</v>
      </c>
      <c r="V366">
        <f>COUNTIFS(Visits!J:J, "&lt;&gt;", Visits!A:A, Table5[[#This Row],[license_no]])</f>
        <v>1</v>
      </c>
      <c r="W366">
        <f>SUM(Table5[[#This Row],[Total Visits - In Person]:[Total Visits - Virtual]])</f>
        <v>1</v>
      </c>
    </row>
    <row r="367" spans="1:23" x14ac:dyDescent="0.3">
      <c r="A367" s="10">
        <v>45292</v>
      </c>
      <c r="B367">
        <v>1601225</v>
      </c>
      <c r="C367" t="s">
        <v>886</v>
      </c>
      <c r="D367" t="s">
        <v>14</v>
      </c>
      <c r="E367" t="s">
        <v>27</v>
      </c>
      <c r="F367" t="s">
        <v>887</v>
      </c>
      <c r="G367" t="s">
        <v>284</v>
      </c>
      <c r="H367" t="s">
        <v>888</v>
      </c>
      <c r="I367" t="s">
        <v>19</v>
      </c>
      <c r="J367" s="1">
        <v>15216.82</v>
      </c>
      <c r="K367" s="1">
        <v>18708.3</v>
      </c>
      <c r="L367">
        <v>3</v>
      </c>
      <c r="M367">
        <v>7</v>
      </c>
      <c r="N367">
        <v>11</v>
      </c>
      <c r="P367">
        <v>21</v>
      </c>
      <c r="Q367">
        <f>SUMIFS(Snapshot2!H:H, Snapshot2!A:A, Table5[[#This Row],[Date]], Snapshot2!B:B, Table5[[#This Row],[license_no]])</f>
        <v>1</v>
      </c>
      <c r="R367" s="26">
        <f>SUMIF(Grant437!I:I, Table5[[#This Row],[license_no]], Grant437!N:N)</f>
        <v>0</v>
      </c>
      <c r="S367" s="26">
        <f>SUM(Table5[[#This Row],[Quality Dollars Received]], Table5[[#This Row],[fund paid in month (cash)]])</f>
        <v>18708.3</v>
      </c>
      <c r="T367">
        <f>COUNTIFS(Visits!H:H, "&lt;&gt;", Visits!A:A, Table5[[#This Row],[license_no]])</f>
        <v>0</v>
      </c>
      <c r="U367">
        <f>COUNTIFS(Visits!I:I, "&lt;&gt;", Visits!A:A, Table5[[#This Row],[license_no]])</f>
        <v>1</v>
      </c>
      <c r="V367">
        <f>COUNTIFS(Visits!J:J, "&lt;&gt;", Visits!A:A, Table5[[#This Row],[license_no]])</f>
        <v>0</v>
      </c>
      <c r="W367">
        <f>SUM(Table5[[#This Row],[Total Visits - In Person]:[Total Visits - Virtual]])</f>
        <v>1</v>
      </c>
    </row>
    <row r="368" spans="1:23" x14ac:dyDescent="0.3">
      <c r="A368" s="10">
        <v>45292</v>
      </c>
      <c r="B368">
        <v>1603238</v>
      </c>
      <c r="C368" t="s">
        <v>889</v>
      </c>
      <c r="D368" t="s">
        <v>14</v>
      </c>
      <c r="E368" t="s">
        <v>15</v>
      </c>
      <c r="F368" t="s">
        <v>890</v>
      </c>
      <c r="G368" t="s">
        <v>101</v>
      </c>
      <c r="H368" t="s">
        <v>305</v>
      </c>
      <c r="I368" t="s">
        <v>19</v>
      </c>
      <c r="J368" s="1">
        <v>29518.2</v>
      </c>
      <c r="K368" s="1">
        <v>39679.199999999997</v>
      </c>
      <c r="L368">
        <v>1</v>
      </c>
      <c r="M368">
        <v>7</v>
      </c>
      <c r="N368">
        <v>24</v>
      </c>
      <c r="O368">
        <v>14</v>
      </c>
      <c r="P368">
        <v>46</v>
      </c>
      <c r="Q368">
        <f>SUMIFS(Snapshot2!H:H, Snapshot2!A:A, Table5[[#This Row],[Date]], Snapshot2!B:B, Table5[[#This Row],[license_no]])</f>
        <v>1</v>
      </c>
      <c r="R368" s="26">
        <f>SUMIF(Grant437!I:I, Table5[[#This Row],[license_no]], Grant437!N:N)</f>
        <v>0</v>
      </c>
      <c r="S368" s="26">
        <f>SUM(Table5[[#This Row],[Quality Dollars Received]], Table5[[#This Row],[fund paid in month (cash)]])</f>
        <v>39679.199999999997</v>
      </c>
      <c r="T368">
        <f>COUNTIFS(Visits!H:H, "&lt;&gt;", Visits!A:A, Table5[[#This Row],[license_no]])</f>
        <v>0</v>
      </c>
      <c r="U368">
        <f>COUNTIFS(Visits!I:I, "&lt;&gt;", Visits!A:A, Table5[[#This Row],[license_no]])</f>
        <v>0</v>
      </c>
      <c r="V368">
        <f>COUNTIFS(Visits!J:J, "&lt;&gt;", Visits!A:A, Table5[[#This Row],[license_no]])</f>
        <v>0</v>
      </c>
      <c r="W368">
        <f>SUM(Table5[[#This Row],[Total Visits - In Person]:[Total Visits - Virtual]])</f>
        <v>0</v>
      </c>
    </row>
    <row r="369" spans="1:23" x14ac:dyDescent="0.3">
      <c r="A369" s="10">
        <v>45292</v>
      </c>
      <c r="B369">
        <v>1606697</v>
      </c>
      <c r="C369" t="s">
        <v>891</v>
      </c>
      <c r="D369" t="s">
        <v>14</v>
      </c>
      <c r="E369" t="s">
        <v>27</v>
      </c>
      <c r="F369" t="s">
        <v>892</v>
      </c>
      <c r="G369" t="s">
        <v>17</v>
      </c>
      <c r="H369" t="s">
        <v>18</v>
      </c>
      <c r="I369" t="s">
        <v>19</v>
      </c>
      <c r="J369" s="1">
        <v>22867.97</v>
      </c>
      <c r="K369" s="1">
        <v>30143.57</v>
      </c>
      <c r="L369">
        <v>4</v>
      </c>
      <c r="M369">
        <v>11</v>
      </c>
      <c r="N369">
        <v>18</v>
      </c>
      <c r="O369">
        <v>35</v>
      </c>
      <c r="P369">
        <v>66</v>
      </c>
      <c r="Q369">
        <f>SUMIFS(Snapshot2!H:H, Snapshot2!A:A, Table5[[#This Row],[Date]], Snapshot2!B:B, Table5[[#This Row],[license_no]])</f>
        <v>0</v>
      </c>
      <c r="R369" s="26">
        <f>SUMIF(Grant437!I:I, Table5[[#This Row],[license_no]], Grant437!N:N)</f>
        <v>0</v>
      </c>
      <c r="S369" s="26">
        <f>SUM(Table5[[#This Row],[Quality Dollars Received]], Table5[[#This Row],[fund paid in month (cash)]])</f>
        <v>30143.57</v>
      </c>
      <c r="T369">
        <f>COUNTIFS(Visits!H:H, "&lt;&gt;", Visits!A:A, Table5[[#This Row],[license_no]])</f>
        <v>0</v>
      </c>
      <c r="U369">
        <f>COUNTIFS(Visits!I:I, "&lt;&gt;", Visits!A:A, Table5[[#This Row],[license_no]])</f>
        <v>0</v>
      </c>
      <c r="V369">
        <f>COUNTIFS(Visits!J:J, "&lt;&gt;", Visits!A:A, Table5[[#This Row],[license_no]])</f>
        <v>0</v>
      </c>
      <c r="W369">
        <f>SUM(Table5[[#This Row],[Total Visits - In Person]:[Total Visits - Virtual]])</f>
        <v>0</v>
      </c>
    </row>
    <row r="370" spans="1:23" x14ac:dyDescent="0.3">
      <c r="A370" s="10">
        <v>45292</v>
      </c>
      <c r="B370">
        <v>1613796</v>
      </c>
      <c r="C370" t="s">
        <v>893</v>
      </c>
      <c r="D370" t="s">
        <v>14</v>
      </c>
      <c r="E370" t="s">
        <v>27</v>
      </c>
      <c r="F370" t="s">
        <v>894</v>
      </c>
      <c r="G370" t="s">
        <v>101</v>
      </c>
      <c r="H370" t="s">
        <v>305</v>
      </c>
      <c r="I370" t="s">
        <v>19</v>
      </c>
      <c r="J370" s="1">
        <v>3477.88</v>
      </c>
      <c r="K370" s="1">
        <v>4290.88</v>
      </c>
      <c r="N370">
        <v>2</v>
      </c>
      <c r="O370">
        <v>12</v>
      </c>
      <c r="P370">
        <v>14</v>
      </c>
      <c r="Q370">
        <f>SUMIFS(Snapshot2!H:H, Snapshot2!A:A, Table5[[#This Row],[Date]], Snapshot2!B:B, Table5[[#This Row],[license_no]])</f>
        <v>0</v>
      </c>
      <c r="R370" s="26">
        <f>SUMIF(Grant437!I:I, Table5[[#This Row],[license_no]], Grant437!N:N)</f>
        <v>0</v>
      </c>
      <c r="S370" s="26">
        <f>SUM(Table5[[#This Row],[Quality Dollars Received]], Table5[[#This Row],[fund paid in month (cash)]])</f>
        <v>4290.88</v>
      </c>
      <c r="T370">
        <f>COUNTIFS(Visits!H:H, "&lt;&gt;", Visits!A:A, Table5[[#This Row],[license_no]])</f>
        <v>0</v>
      </c>
      <c r="U370">
        <f>COUNTIFS(Visits!I:I, "&lt;&gt;", Visits!A:A, Table5[[#This Row],[license_no]])</f>
        <v>0</v>
      </c>
      <c r="V370">
        <f>COUNTIFS(Visits!J:J, "&lt;&gt;", Visits!A:A, Table5[[#This Row],[license_no]])</f>
        <v>0</v>
      </c>
      <c r="W370">
        <f>SUM(Table5[[#This Row],[Total Visits - In Person]:[Total Visits - Virtual]])</f>
        <v>0</v>
      </c>
    </row>
    <row r="371" spans="1:23" x14ac:dyDescent="0.3">
      <c r="A371" s="10">
        <v>45292</v>
      </c>
      <c r="B371">
        <v>1613916</v>
      </c>
      <c r="C371" t="s">
        <v>895</v>
      </c>
      <c r="D371" t="s">
        <v>188</v>
      </c>
      <c r="E371" t="s">
        <v>51</v>
      </c>
      <c r="F371" t="s">
        <v>896</v>
      </c>
      <c r="G371" t="s">
        <v>136</v>
      </c>
      <c r="H371" t="s">
        <v>198</v>
      </c>
      <c r="I371" t="s">
        <v>19</v>
      </c>
      <c r="J371" s="1">
        <v>339.37</v>
      </c>
      <c r="K371" s="1">
        <v>424.89</v>
      </c>
      <c r="N371">
        <v>1</v>
      </c>
      <c r="P371">
        <v>1</v>
      </c>
      <c r="Q371">
        <f>SUMIFS(Snapshot2!H:H, Snapshot2!A:A, Table5[[#This Row],[Date]], Snapshot2!B:B, Table5[[#This Row],[license_no]])</f>
        <v>0</v>
      </c>
      <c r="R371" s="26">
        <f>SUMIF(Grant437!I:I, Table5[[#This Row],[license_no]], Grant437!N:N)</f>
        <v>0</v>
      </c>
      <c r="S371" s="26">
        <f>SUM(Table5[[#This Row],[Quality Dollars Received]], Table5[[#This Row],[fund paid in month (cash)]])</f>
        <v>424.89</v>
      </c>
      <c r="T371">
        <f>COUNTIFS(Visits!H:H, "&lt;&gt;", Visits!A:A, Table5[[#This Row],[license_no]])</f>
        <v>0</v>
      </c>
      <c r="U371">
        <f>COUNTIFS(Visits!I:I, "&lt;&gt;", Visits!A:A, Table5[[#This Row],[license_no]])</f>
        <v>0</v>
      </c>
      <c r="V371">
        <f>COUNTIFS(Visits!J:J, "&lt;&gt;", Visits!A:A, Table5[[#This Row],[license_no]])</f>
        <v>0</v>
      </c>
      <c r="W371">
        <f>SUM(Table5[[#This Row],[Total Visits - In Person]:[Total Visits - Virtual]])</f>
        <v>0</v>
      </c>
    </row>
    <row r="372" spans="1:23" x14ac:dyDescent="0.3">
      <c r="A372" s="10">
        <v>45292</v>
      </c>
      <c r="B372">
        <v>1617379</v>
      </c>
      <c r="C372" t="s">
        <v>897</v>
      </c>
      <c r="D372" t="s">
        <v>14</v>
      </c>
      <c r="E372" t="s">
        <v>51</v>
      </c>
      <c r="F372" t="s">
        <v>898</v>
      </c>
      <c r="G372" t="s">
        <v>223</v>
      </c>
      <c r="H372" t="s">
        <v>224</v>
      </c>
      <c r="I372" t="s">
        <v>64</v>
      </c>
      <c r="J372" s="1">
        <v>602.85</v>
      </c>
      <c r="K372" s="1">
        <v>321.52</v>
      </c>
      <c r="M372">
        <v>1</v>
      </c>
      <c r="P372">
        <v>1</v>
      </c>
      <c r="Q372">
        <f>SUMIFS(Snapshot2!H:H, Snapshot2!A:A, Table5[[#This Row],[Date]], Snapshot2!B:B, Table5[[#This Row],[license_no]])</f>
        <v>1</v>
      </c>
      <c r="R372" s="26">
        <f>SUMIF(Grant437!I:I, Table5[[#This Row],[license_no]], Grant437!N:N)</f>
        <v>0</v>
      </c>
      <c r="S372" s="26">
        <f>SUM(Table5[[#This Row],[Quality Dollars Received]], Table5[[#This Row],[fund paid in month (cash)]])</f>
        <v>321.52</v>
      </c>
      <c r="T372">
        <f>COUNTIFS(Visits!H:H, "&lt;&gt;", Visits!A:A, Table5[[#This Row],[license_no]])</f>
        <v>0</v>
      </c>
      <c r="U372">
        <f>COUNTIFS(Visits!I:I, "&lt;&gt;", Visits!A:A, Table5[[#This Row],[license_no]])</f>
        <v>0</v>
      </c>
      <c r="V372">
        <f>COUNTIFS(Visits!J:J, "&lt;&gt;", Visits!A:A, Table5[[#This Row],[license_no]])</f>
        <v>0</v>
      </c>
      <c r="W372">
        <f>SUM(Table5[[#This Row],[Total Visits - In Person]:[Total Visits - Virtual]])</f>
        <v>0</v>
      </c>
    </row>
    <row r="373" spans="1:23" x14ac:dyDescent="0.3">
      <c r="A373" s="10">
        <v>45292</v>
      </c>
      <c r="B373">
        <v>1618341</v>
      </c>
      <c r="C373" t="s">
        <v>899</v>
      </c>
      <c r="D373" t="s">
        <v>188</v>
      </c>
      <c r="E373" t="s">
        <v>27</v>
      </c>
      <c r="F373" t="s">
        <v>900</v>
      </c>
      <c r="G373" t="s">
        <v>55</v>
      </c>
      <c r="H373" t="s">
        <v>56</v>
      </c>
      <c r="I373" t="s">
        <v>19</v>
      </c>
      <c r="J373" s="1">
        <v>720.74</v>
      </c>
      <c r="K373" s="1">
        <v>915.74</v>
      </c>
      <c r="M373">
        <v>1</v>
      </c>
      <c r="N373">
        <v>1</v>
      </c>
      <c r="P373">
        <v>2</v>
      </c>
      <c r="Q373">
        <f>SUMIFS(Snapshot2!H:H, Snapshot2!A:A, Table5[[#This Row],[Date]], Snapshot2!B:B, Table5[[#This Row],[license_no]])</f>
        <v>0</v>
      </c>
      <c r="R373" s="26">
        <f>SUMIF(Grant437!I:I, Table5[[#This Row],[license_no]], Grant437!N:N)</f>
        <v>0</v>
      </c>
      <c r="S373" s="26">
        <f>SUM(Table5[[#This Row],[Quality Dollars Received]], Table5[[#This Row],[fund paid in month (cash)]])</f>
        <v>915.74</v>
      </c>
      <c r="T373">
        <f>COUNTIFS(Visits!H:H, "&lt;&gt;", Visits!A:A, Table5[[#This Row],[license_no]])</f>
        <v>0</v>
      </c>
      <c r="U373">
        <f>COUNTIFS(Visits!I:I, "&lt;&gt;", Visits!A:A, Table5[[#This Row],[license_no]])</f>
        <v>0</v>
      </c>
      <c r="V373">
        <f>COUNTIFS(Visits!J:J, "&lt;&gt;", Visits!A:A, Table5[[#This Row],[license_no]])</f>
        <v>0</v>
      </c>
      <c r="W373">
        <f>SUM(Table5[[#This Row],[Total Visits - In Person]:[Total Visits - Virtual]])</f>
        <v>0</v>
      </c>
    </row>
    <row r="374" spans="1:23" x14ac:dyDescent="0.3">
      <c r="A374" s="10">
        <v>45292</v>
      </c>
      <c r="B374">
        <v>1621558</v>
      </c>
      <c r="C374" t="s">
        <v>901</v>
      </c>
      <c r="D374" t="s">
        <v>188</v>
      </c>
      <c r="E374" t="s">
        <v>27</v>
      </c>
      <c r="F374" t="s">
        <v>902</v>
      </c>
      <c r="G374" t="s">
        <v>70</v>
      </c>
      <c r="H374" t="s">
        <v>130</v>
      </c>
      <c r="I374" t="s">
        <v>19</v>
      </c>
      <c r="J374" s="1">
        <v>673.6</v>
      </c>
      <c r="K374" s="1">
        <v>835.72</v>
      </c>
      <c r="M374">
        <v>1</v>
      </c>
      <c r="P374">
        <v>1</v>
      </c>
      <c r="Q374">
        <f>SUMIFS(Snapshot2!H:H, Snapshot2!A:A, Table5[[#This Row],[Date]], Snapshot2!B:B, Table5[[#This Row],[license_no]])</f>
        <v>0</v>
      </c>
      <c r="R374" s="26">
        <f>SUMIF(Grant437!I:I, Table5[[#This Row],[license_no]], Grant437!N:N)</f>
        <v>0</v>
      </c>
      <c r="S374" s="26">
        <f>SUM(Table5[[#This Row],[Quality Dollars Received]], Table5[[#This Row],[fund paid in month (cash)]])</f>
        <v>835.72</v>
      </c>
      <c r="T374">
        <f>COUNTIFS(Visits!H:H, "&lt;&gt;", Visits!A:A, Table5[[#This Row],[license_no]])</f>
        <v>0</v>
      </c>
      <c r="U374">
        <f>COUNTIFS(Visits!I:I, "&lt;&gt;", Visits!A:A, Table5[[#This Row],[license_no]])</f>
        <v>1</v>
      </c>
      <c r="V374">
        <f>COUNTIFS(Visits!J:J, "&lt;&gt;", Visits!A:A, Table5[[#This Row],[license_no]])</f>
        <v>0</v>
      </c>
      <c r="W374">
        <f>SUM(Table5[[#This Row],[Total Visits - In Person]:[Total Visits - Virtual]])</f>
        <v>1</v>
      </c>
    </row>
    <row r="375" spans="1:23" x14ac:dyDescent="0.3">
      <c r="A375" s="10">
        <v>45292</v>
      </c>
      <c r="B375">
        <v>1622261</v>
      </c>
      <c r="C375" t="s">
        <v>903</v>
      </c>
      <c r="D375" t="s">
        <v>188</v>
      </c>
      <c r="E375" t="s">
        <v>27</v>
      </c>
      <c r="F375" t="s">
        <v>904</v>
      </c>
      <c r="G375" t="s">
        <v>501</v>
      </c>
      <c r="H375" t="s">
        <v>502</v>
      </c>
      <c r="I375" t="s">
        <v>19</v>
      </c>
      <c r="J375" s="1">
        <v>1058.74</v>
      </c>
      <c r="K375" s="1">
        <v>1347.6</v>
      </c>
      <c r="M375">
        <v>2</v>
      </c>
      <c r="P375">
        <v>2</v>
      </c>
      <c r="Q375">
        <f>SUMIFS(Snapshot2!H:H, Snapshot2!A:A, Table5[[#This Row],[Date]], Snapshot2!B:B, Table5[[#This Row],[license_no]])</f>
        <v>0</v>
      </c>
      <c r="R375" s="26">
        <f>SUMIF(Grant437!I:I, Table5[[#This Row],[license_no]], Grant437!N:N)</f>
        <v>0</v>
      </c>
      <c r="S375" s="26">
        <f>SUM(Table5[[#This Row],[Quality Dollars Received]], Table5[[#This Row],[fund paid in month (cash)]])</f>
        <v>1347.6</v>
      </c>
      <c r="T375">
        <f>COUNTIFS(Visits!H:H, "&lt;&gt;", Visits!A:A, Table5[[#This Row],[license_no]])</f>
        <v>1</v>
      </c>
      <c r="U375">
        <f>COUNTIFS(Visits!I:I, "&lt;&gt;", Visits!A:A, Table5[[#This Row],[license_no]])</f>
        <v>0</v>
      </c>
      <c r="V375">
        <f>COUNTIFS(Visits!J:J, "&lt;&gt;", Visits!A:A, Table5[[#This Row],[license_no]])</f>
        <v>0</v>
      </c>
      <c r="W375">
        <f>SUM(Table5[[#This Row],[Total Visits - In Person]:[Total Visits - Virtual]])</f>
        <v>1</v>
      </c>
    </row>
    <row r="376" spans="1:23" x14ac:dyDescent="0.3">
      <c r="A376" s="10">
        <v>45292</v>
      </c>
      <c r="B376">
        <v>1622284</v>
      </c>
      <c r="C376" t="s">
        <v>905</v>
      </c>
      <c r="D376" t="s">
        <v>188</v>
      </c>
      <c r="E376" t="s">
        <v>27</v>
      </c>
      <c r="F376" t="s">
        <v>906</v>
      </c>
      <c r="G376" t="s">
        <v>55</v>
      </c>
      <c r="H376" t="s">
        <v>56</v>
      </c>
      <c r="I376" t="s">
        <v>19</v>
      </c>
      <c r="J376" s="1">
        <v>4332.34</v>
      </c>
      <c r="K376" s="1">
        <v>6720.61</v>
      </c>
      <c r="M376">
        <v>3</v>
      </c>
      <c r="N376">
        <v>3</v>
      </c>
      <c r="O376">
        <v>2</v>
      </c>
      <c r="P376">
        <v>8</v>
      </c>
      <c r="Q376">
        <f>SUMIFS(Snapshot2!H:H, Snapshot2!A:A, Table5[[#This Row],[Date]], Snapshot2!B:B, Table5[[#This Row],[license_no]])</f>
        <v>0</v>
      </c>
      <c r="R376" s="26">
        <f>SUMIF(Grant437!I:I, Table5[[#This Row],[license_no]], Grant437!N:N)</f>
        <v>0</v>
      </c>
      <c r="S376" s="26">
        <f>SUM(Table5[[#This Row],[Quality Dollars Received]], Table5[[#This Row],[fund paid in month (cash)]])</f>
        <v>6720.61</v>
      </c>
      <c r="T376">
        <f>COUNTIFS(Visits!H:H, "&lt;&gt;", Visits!A:A, Table5[[#This Row],[license_no]])</f>
        <v>0</v>
      </c>
      <c r="U376">
        <f>COUNTIFS(Visits!I:I, "&lt;&gt;", Visits!A:A, Table5[[#This Row],[license_no]])</f>
        <v>0</v>
      </c>
      <c r="V376">
        <f>COUNTIFS(Visits!J:J, "&lt;&gt;", Visits!A:A, Table5[[#This Row],[license_no]])</f>
        <v>0</v>
      </c>
      <c r="W376">
        <f>SUM(Table5[[#This Row],[Total Visits - In Person]:[Total Visits - Virtual]])</f>
        <v>0</v>
      </c>
    </row>
    <row r="377" spans="1:23" x14ac:dyDescent="0.3">
      <c r="A377" s="10">
        <v>45292</v>
      </c>
      <c r="B377">
        <v>1624709</v>
      </c>
      <c r="C377" t="s">
        <v>907</v>
      </c>
      <c r="D377" t="s">
        <v>14</v>
      </c>
      <c r="E377" t="s">
        <v>15</v>
      </c>
      <c r="F377" t="s">
        <v>908</v>
      </c>
      <c r="G377" t="s">
        <v>38</v>
      </c>
      <c r="H377" t="s">
        <v>372</v>
      </c>
      <c r="I377" t="s">
        <v>19</v>
      </c>
      <c r="J377" s="1">
        <v>16368.33</v>
      </c>
      <c r="K377" s="1">
        <v>21217.05</v>
      </c>
      <c r="N377">
        <v>15</v>
      </c>
      <c r="O377">
        <v>5</v>
      </c>
      <c r="P377">
        <v>20</v>
      </c>
      <c r="Q377">
        <f>SUMIFS(Snapshot2!H:H, Snapshot2!A:A, Table5[[#This Row],[Date]], Snapshot2!B:B, Table5[[#This Row],[license_no]])</f>
        <v>0</v>
      </c>
      <c r="R377" s="26">
        <f>SUMIF(Grant437!I:I, Table5[[#This Row],[license_no]], Grant437!N:N)</f>
        <v>0</v>
      </c>
      <c r="S377" s="26">
        <f>SUM(Table5[[#This Row],[Quality Dollars Received]], Table5[[#This Row],[fund paid in month (cash)]])</f>
        <v>21217.05</v>
      </c>
      <c r="T377">
        <f>COUNTIFS(Visits!H:H, "&lt;&gt;", Visits!A:A, Table5[[#This Row],[license_no]])</f>
        <v>0</v>
      </c>
      <c r="U377">
        <f>COUNTIFS(Visits!I:I, "&lt;&gt;", Visits!A:A, Table5[[#This Row],[license_no]])</f>
        <v>0</v>
      </c>
      <c r="V377">
        <f>COUNTIFS(Visits!J:J, "&lt;&gt;", Visits!A:A, Table5[[#This Row],[license_no]])</f>
        <v>0</v>
      </c>
      <c r="W377">
        <f>SUM(Table5[[#This Row],[Total Visits - In Person]:[Total Visits - Virtual]])</f>
        <v>0</v>
      </c>
    </row>
    <row r="378" spans="1:23" x14ac:dyDescent="0.3">
      <c r="A378" s="10">
        <v>45292</v>
      </c>
      <c r="B378">
        <v>1626145</v>
      </c>
      <c r="C378" t="s">
        <v>909</v>
      </c>
      <c r="D378" t="s">
        <v>188</v>
      </c>
      <c r="E378" t="s">
        <v>27</v>
      </c>
      <c r="F378" t="s">
        <v>910</v>
      </c>
      <c r="G378" t="s">
        <v>501</v>
      </c>
      <c r="H378" t="s">
        <v>502</v>
      </c>
      <c r="I378" t="s">
        <v>19</v>
      </c>
      <c r="J378" s="1">
        <v>3310.35</v>
      </c>
      <c r="K378" s="1">
        <v>4307.1000000000004</v>
      </c>
      <c r="L378">
        <v>1</v>
      </c>
      <c r="M378">
        <v>2</v>
      </c>
      <c r="N378">
        <v>2</v>
      </c>
      <c r="P378">
        <v>5</v>
      </c>
      <c r="Q378">
        <f>SUMIFS(Snapshot2!H:H, Snapshot2!A:A, Table5[[#This Row],[Date]], Snapshot2!B:B, Table5[[#This Row],[license_no]])</f>
        <v>0</v>
      </c>
      <c r="R378" s="26">
        <f>SUMIF(Grant437!I:I, Table5[[#This Row],[license_no]], Grant437!N:N)</f>
        <v>0</v>
      </c>
      <c r="S378" s="26">
        <f>SUM(Table5[[#This Row],[Quality Dollars Received]], Table5[[#This Row],[fund paid in month (cash)]])</f>
        <v>4307.1000000000004</v>
      </c>
      <c r="T378">
        <f>COUNTIFS(Visits!H:H, "&lt;&gt;", Visits!A:A, Table5[[#This Row],[license_no]])</f>
        <v>0</v>
      </c>
      <c r="U378">
        <f>COUNTIFS(Visits!I:I, "&lt;&gt;", Visits!A:A, Table5[[#This Row],[license_no]])</f>
        <v>1</v>
      </c>
      <c r="V378">
        <f>COUNTIFS(Visits!J:J, "&lt;&gt;", Visits!A:A, Table5[[#This Row],[license_no]])</f>
        <v>0</v>
      </c>
      <c r="W378">
        <f>SUM(Table5[[#This Row],[Total Visits - In Person]:[Total Visits - Virtual]])</f>
        <v>1</v>
      </c>
    </row>
    <row r="379" spans="1:23" x14ac:dyDescent="0.3">
      <c r="A379" s="10">
        <v>45292</v>
      </c>
      <c r="B379">
        <v>1626786</v>
      </c>
      <c r="C379" t="s">
        <v>911</v>
      </c>
      <c r="D379" t="s">
        <v>14</v>
      </c>
      <c r="E379" t="s">
        <v>27</v>
      </c>
      <c r="F379" t="s">
        <v>411</v>
      </c>
      <c r="G379" t="s">
        <v>17</v>
      </c>
      <c r="H379" t="s">
        <v>22</v>
      </c>
      <c r="I379" t="s">
        <v>19</v>
      </c>
      <c r="J379" s="1">
        <v>3774.64</v>
      </c>
      <c r="K379" s="1">
        <v>4432.5600000000004</v>
      </c>
      <c r="M379">
        <v>2</v>
      </c>
      <c r="N379">
        <v>4</v>
      </c>
      <c r="P379">
        <v>6</v>
      </c>
      <c r="Q379">
        <f>SUMIFS(Snapshot2!H:H, Snapshot2!A:A, Table5[[#This Row],[Date]], Snapshot2!B:B, Table5[[#This Row],[license_no]])</f>
        <v>0</v>
      </c>
      <c r="R379" s="26">
        <f>SUMIF(Grant437!I:I, Table5[[#This Row],[license_no]], Grant437!N:N)</f>
        <v>0</v>
      </c>
      <c r="S379" s="26">
        <f>SUM(Table5[[#This Row],[Quality Dollars Received]], Table5[[#This Row],[fund paid in month (cash)]])</f>
        <v>4432.5600000000004</v>
      </c>
      <c r="T379">
        <f>COUNTIFS(Visits!H:H, "&lt;&gt;", Visits!A:A, Table5[[#This Row],[license_no]])</f>
        <v>0</v>
      </c>
      <c r="U379">
        <f>COUNTIFS(Visits!I:I, "&lt;&gt;", Visits!A:A, Table5[[#This Row],[license_no]])</f>
        <v>0</v>
      </c>
      <c r="V379">
        <f>COUNTIFS(Visits!J:J, "&lt;&gt;", Visits!A:A, Table5[[#This Row],[license_no]])</f>
        <v>0</v>
      </c>
      <c r="W379">
        <f>SUM(Table5[[#This Row],[Total Visits - In Person]:[Total Visits - Virtual]])</f>
        <v>0</v>
      </c>
    </row>
    <row r="380" spans="1:23" x14ac:dyDescent="0.3">
      <c r="A380" s="10">
        <v>45292</v>
      </c>
      <c r="B380">
        <v>1627276</v>
      </c>
      <c r="C380" t="s">
        <v>912</v>
      </c>
      <c r="D380" t="s">
        <v>14</v>
      </c>
      <c r="E380" t="s">
        <v>51</v>
      </c>
      <c r="F380" t="s">
        <v>913</v>
      </c>
      <c r="G380" t="s">
        <v>136</v>
      </c>
      <c r="H380" t="s">
        <v>198</v>
      </c>
      <c r="I380" t="s">
        <v>19</v>
      </c>
      <c r="J380" s="1">
        <v>32421.18</v>
      </c>
      <c r="K380" s="1">
        <v>40646.68</v>
      </c>
      <c r="L380">
        <v>6</v>
      </c>
      <c r="M380">
        <v>6</v>
      </c>
      <c r="N380">
        <v>20</v>
      </c>
      <c r="O380">
        <v>14</v>
      </c>
      <c r="P380">
        <v>44</v>
      </c>
      <c r="Q380">
        <f>SUMIFS(Snapshot2!H:H, Snapshot2!A:A, Table5[[#This Row],[Date]], Snapshot2!B:B, Table5[[#This Row],[license_no]])</f>
        <v>0</v>
      </c>
      <c r="R380" s="26">
        <f>SUMIF(Grant437!I:I, Table5[[#This Row],[license_no]], Grant437!N:N)</f>
        <v>0</v>
      </c>
      <c r="S380" s="26">
        <f>SUM(Table5[[#This Row],[Quality Dollars Received]], Table5[[#This Row],[fund paid in month (cash)]])</f>
        <v>40646.68</v>
      </c>
      <c r="T380">
        <f>COUNTIFS(Visits!H:H, "&lt;&gt;", Visits!A:A, Table5[[#This Row],[license_no]])</f>
        <v>0</v>
      </c>
      <c r="U380">
        <f>COUNTIFS(Visits!I:I, "&lt;&gt;", Visits!A:A, Table5[[#This Row],[license_no]])</f>
        <v>1</v>
      </c>
      <c r="V380">
        <f>COUNTIFS(Visits!J:J, "&lt;&gt;", Visits!A:A, Table5[[#This Row],[license_no]])</f>
        <v>0</v>
      </c>
      <c r="W380">
        <f>SUM(Table5[[#This Row],[Total Visits - In Person]:[Total Visits - Virtual]])</f>
        <v>1</v>
      </c>
    </row>
    <row r="381" spans="1:23" x14ac:dyDescent="0.3">
      <c r="A381" s="10">
        <v>45292</v>
      </c>
      <c r="B381">
        <v>1628075</v>
      </c>
      <c r="C381" t="s">
        <v>914</v>
      </c>
      <c r="D381" t="s">
        <v>915</v>
      </c>
      <c r="F381" t="s">
        <v>916</v>
      </c>
      <c r="G381" t="s">
        <v>17</v>
      </c>
      <c r="H381" t="s">
        <v>256</v>
      </c>
      <c r="I381" t="s">
        <v>19</v>
      </c>
      <c r="J381" s="1">
        <v>223.65</v>
      </c>
      <c r="K381" s="1">
        <v>276.25</v>
      </c>
      <c r="N381">
        <v>1</v>
      </c>
      <c r="O381">
        <v>1</v>
      </c>
      <c r="P381">
        <v>2</v>
      </c>
      <c r="Q381">
        <f>SUMIFS(Snapshot2!H:H, Snapshot2!A:A, Table5[[#This Row],[Date]], Snapshot2!B:B, Table5[[#This Row],[license_no]])</f>
        <v>0</v>
      </c>
      <c r="R381" s="26">
        <f>SUMIF(Grant437!I:I, Table5[[#This Row],[license_no]], Grant437!N:N)</f>
        <v>0</v>
      </c>
      <c r="S381" s="26">
        <f>SUM(Table5[[#This Row],[Quality Dollars Received]], Table5[[#This Row],[fund paid in month (cash)]])</f>
        <v>276.25</v>
      </c>
      <c r="T381">
        <f>COUNTIFS(Visits!H:H, "&lt;&gt;", Visits!A:A, Table5[[#This Row],[license_no]])</f>
        <v>0</v>
      </c>
      <c r="U381">
        <f>COUNTIFS(Visits!I:I, "&lt;&gt;", Visits!A:A, Table5[[#This Row],[license_no]])</f>
        <v>0</v>
      </c>
      <c r="V381">
        <f>COUNTIFS(Visits!J:J, "&lt;&gt;", Visits!A:A, Table5[[#This Row],[license_no]])</f>
        <v>0</v>
      </c>
      <c r="W381">
        <f>SUM(Table5[[#This Row],[Total Visits - In Person]:[Total Visits - Virtual]])</f>
        <v>0</v>
      </c>
    </row>
    <row r="382" spans="1:23" x14ac:dyDescent="0.3">
      <c r="A382" s="10">
        <v>45292</v>
      </c>
      <c r="B382">
        <v>1629311</v>
      </c>
      <c r="C382" t="s">
        <v>917</v>
      </c>
      <c r="D382" t="s">
        <v>14</v>
      </c>
      <c r="E382" t="s">
        <v>27</v>
      </c>
      <c r="F382" t="s">
        <v>918</v>
      </c>
      <c r="G382" t="s">
        <v>110</v>
      </c>
      <c r="H382" t="s">
        <v>111</v>
      </c>
      <c r="I382" t="s">
        <v>19</v>
      </c>
      <c r="J382" s="1">
        <v>2122.1999999999998</v>
      </c>
      <c r="K382" s="1">
        <v>2725.05</v>
      </c>
      <c r="M382">
        <v>1</v>
      </c>
      <c r="N382">
        <v>2</v>
      </c>
      <c r="P382">
        <v>3</v>
      </c>
      <c r="Q382">
        <f>SUMIFS(Snapshot2!H:H, Snapshot2!A:A, Table5[[#This Row],[Date]], Snapshot2!B:B, Table5[[#This Row],[license_no]])</f>
        <v>0</v>
      </c>
      <c r="R382" s="26">
        <f>SUMIF(Grant437!I:I, Table5[[#This Row],[license_no]], Grant437!N:N)</f>
        <v>0</v>
      </c>
      <c r="S382" s="26">
        <f>SUM(Table5[[#This Row],[Quality Dollars Received]], Table5[[#This Row],[fund paid in month (cash)]])</f>
        <v>2725.05</v>
      </c>
      <c r="T382">
        <f>COUNTIFS(Visits!H:H, "&lt;&gt;", Visits!A:A, Table5[[#This Row],[license_no]])</f>
        <v>0</v>
      </c>
      <c r="U382">
        <f>COUNTIFS(Visits!I:I, "&lt;&gt;", Visits!A:A, Table5[[#This Row],[license_no]])</f>
        <v>0</v>
      </c>
      <c r="V382">
        <f>COUNTIFS(Visits!J:J, "&lt;&gt;", Visits!A:A, Table5[[#This Row],[license_no]])</f>
        <v>0</v>
      </c>
      <c r="W382">
        <f>SUM(Table5[[#This Row],[Total Visits - In Person]:[Total Visits - Virtual]])</f>
        <v>0</v>
      </c>
    </row>
    <row r="383" spans="1:23" x14ac:dyDescent="0.3">
      <c r="A383" s="10">
        <v>45292</v>
      </c>
      <c r="B383">
        <v>1629321</v>
      </c>
      <c r="C383" t="s">
        <v>919</v>
      </c>
      <c r="D383" t="s">
        <v>14</v>
      </c>
      <c r="E383" t="s">
        <v>51</v>
      </c>
      <c r="F383" t="s">
        <v>920</v>
      </c>
      <c r="G383" t="s">
        <v>921</v>
      </c>
      <c r="H383" t="s">
        <v>922</v>
      </c>
      <c r="I383" t="s">
        <v>292</v>
      </c>
      <c r="J383" s="1">
        <v>2147.27</v>
      </c>
      <c r="K383" s="1">
        <v>2441.0300000000002</v>
      </c>
      <c r="M383">
        <v>2</v>
      </c>
      <c r="N383">
        <v>1</v>
      </c>
      <c r="O383">
        <v>1</v>
      </c>
      <c r="P383">
        <v>4</v>
      </c>
      <c r="Q383">
        <f>SUMIFS(Snapshot2!H:H, Snapshot2!A:A, Table5[[#This Row],[Date]], Snapshot2!B:B, Table5[[#This Row],[license_no]])</f>
        <v>0</v>
      </c>
      <c r="R383" s="26">
        <f>SUMIF(Grant437!I:I, Table5[[#This Row],[license_no]], Grant437!N:N)</f>
        <v>0</v>
      </c>
      <c r="S383" s="26">
        <f>SUM(Table5[[#This Row],[Quality Dollars Received]], Table5[[#This Row],[fund paid in month (cash)]])</f>
        <v>2441.0300000000002</v>
      </c>
      <c r="T383">
        <f>COUNTIFS(Visits!H:H, "&lt;&gt;", Visits!A:A, Table5[[#This Row],[license_no]])</f>
        <v>0</v>
      </c>
      <c r="U383">
        <f>COUNTIFS(Visits!I:I, "&lt;&gt;", Visits!A:A, Table5[[#This Row],[license_no]])</f>
        <v>0</v>
      </c>
      <c r="V383">
        <f>COUNTIFS(Visits!J:J, "&lt;&gt;", Visits!A:A, Table5[[#This Row],[license_no]])</f>
        <v>0</v>
      </c>
      <c r="W383">
        <f>SUM(Table5[[#This Row],[Total Visits - In Person]:[Total Visits - Virtual]])</f>
        <v>0</v>
      </c>
    </row>
    <row r="384" spans="1:23" x14ac:dyDescent="0.3">
      <c r="A384" s="10">
        <v>45292</v>
      </c>
      <c r="B384">
        <v>1630090</v>
      </c>
      <c r="C384" t="s">
        <v>923</v>
      </c>
      <c r="D384" t="s">
        <v>14</v>
      </c>
      <c r="E384" t="s">
        <v>27</v>
      </c>
      <c r="F384" t="s">
        <v>924</v>
      </c>
      <c r="G384" t="s">
        <v>17</v>
      </c>
      <c r="H384" t="s">
        <v>25</v>
      </c>
      <c r="I384" t="s">
        <v>19</v>
      </c>
      <c r="J384" s="1">
        <v>69518.399999999994</v>
      </c>
      <c r="K384" s="1">
        <v>90023.06</v>
      </c>
      <c r="L384">
        <v>5</v>
      </c>
      <c r="M384">
        <v>23</v>
      </c>
      <c r="N384">
        <v>40</v>
      </c>
      <c r="O384">
        <v>40</v>
      </c>
      <c r="P384">
        <v>105</v>
      </c>
      <c r="Q384">
        <f>SUMIFS(Snapshot2!H:H, Snapshot2!A:A, Table5[[#This Row],[Date]], Snapshot2!B:B, Table5[[#This Row],[license_no]])</f>
        <v>1</v>
      </c>
      <c r="R384" s="26">
        <f>SUMIF(Grant437!I:I, Table5[[#This Row],[license_no]], Grant437!N:N)</f>
        <v>0</v>
      </c>
      <c r="S384" s="26">
        <f>SUM(Table5[[#This Row],[Quality Dollars Received]], Table5[[#This Row],[fund paid in month (cash)]])</f>
        <v>90023.06</v>
      </c>
      <c r="T384">
        <f>COUNTIFS(Visits!H:H, "&lt;&gt;", Visits!A:A, Table5[[#This Row],[license_no]])</f>
        <v>1</v>
      </c>
      <c r="U384">
        <f>COUNTIFS(Visits!I:I, "&lt;&gt;", Visits!A:A, Table5[[#This Row],[license_no]])</f>
        <v>0</v>
      </c>
      <c r="V384">
        <f>COUNTIFS(Visits!J:J, "&lt;&gt;", Visits!A:A, Table5[[#This Row],[license_no]])</f>
        <v>1</v>
      </c>
      <c r="W384">
        <f>SUM(Table5[[#This Row],[Total Visits - In Person]:[Total Visits - Virtual]])</f>
        <v>2</v>
      </c>
    </row>
    <row r="385" spans="1:23" x14ac:dyDescent="0.3">
      <c r="A385" s="10">
        <v>45292</v>
      </c>
      <c r="B385">
        <v>1630566</v>
      </c>
      <c r="C385" t="s">
        <v>925</v>
      </c>
      <c r="D385" t="s">
        <v>14</v>
      </c>
      <c r="E385" t="s">
        <v>51</v>
      </c>
      <c r="F385" t="s">
        <v>926</v>
      </c>
      <c r="G385" t="s">
        <v>17</v>
      </c>
      <c r="H385" t="s">
        <v>190</v>
      </c>
      <c r="I385" t="s">
        <v>19</v>
      </c>
      <c r="J385" s="1">
        <v>11444.42</v>
      </c>
      <c r="K385" s="1">
        <v>13882.91</v>
      </c>
      <c r="M385">
        <v>1</v>
      </c>
      <c r="N385">
        <v>7</v>
      </c>
      <c r="O385">
        <v>9</v>
      </c>
      <c r="P385">
        <v>17</v>
      </c>
      <c r="Q385">
        <f>SUMIFS(Snapshot2!H:H, Snapshot2!A:A, Table5[[#This Row],[Date]], Snapshot2!B:B, Table5[[#This Row],[license_no]])</f>
        <v>0</v>
      </c>
      <c r="R385" s="26">
        <f>SUMIF(Grant437!I:I, Table5[[#This Row],[license_no]], Grant437!N:N)</f>
        <v>0</v>
      </c>
      <c r="S385" s="26">
        <f>SUM(Table5[[#This Row],[Quality Dollars Received]], Table5[[#This Row],[fund paid in month (cash)]])</f>
        <v>13882.91</v>
      </c>
      <c r="T385">
        <f>COUNTIFS(Visits!H:H, "&lt;&gt;", Visits!A:A, Table5[[#This Row],[license_no]])</f>
        <v>0</v>
      </c>
      <c r="U385">
        <f>COUNTIFS(Visits!I:I, "&lt;&gt;", Visits!A:A, Table5[[#This Row],[license_no]])</f>
        <v>0</v>
      </c>
      <c r="V385">
        <f>COUNTIFS(Visits!J:J, "&lt;&gt;", Visits!A:A, Table5[[#This Row],[license_no]])</f>
        <v>0</v>
      </c>
      <c r="W385">
        <f>SUM(Table5[[#This Row],[Total Visits - In Person]:[Total Visits - Virtual]])</f>
        <v>0</v>
      </c>
    </row>
    <row r="386" spans="1:23" x14ac:dyDescent="0.3">
      <c r="A386" s="10">
        <v>45292</v>
      </c>
      <c r="B386">
        <v>1630926</v>
      </c>
      <c r="C386" t="s">
        <v>927</v>
      </c>
      <c r="D386" t="s">
        <v>14</v>
      </c>
      <c r="E386" t="s">
        <v>27</v>
      </c>
      <c r="F386" t="s">
        <v>928</v>
      </c>
      <c r="G386" t="s">
        <v>17</v>
      </c>
      <c r="H386" t="s">
        <v>329</v>
      </c>
      <c r="I386" t="s">
        <v>19</v>
      </c>
      <c r="J386" s="1">
        <v>2993.76</v>
      </c>
      <c r="K386" s="1">
        <v>3742.2</v>
      </c>
      <c r="N386">
        <v>1</v>
      </c>
      <c r="O386">
        <v>9</v>
      </c>
      <c r="P386">
        <v>10</v>
      </c>
      <c r="Q386">
        <f>SUMIFS(Snapshot2!H:H, Snapshot2!A:A, Table5[[#This Row],[Date]], Snapshot2!B:B, Table5[[#This Row],[license_no]])</f>
        <v>0</v>
      </c>
      <c r="R386" s="26">
        <f>SUMIF(Grant437!I:I, Table5[[#This Row],[license_no]], Grant437!N:N)</f>
        <v>0</v>
      </c>
      <c r="S386" s="26">
        <f>SUM(Table5[[#This Row],[Quality Dollars Received]], Table5[[#This Row],[fund paid in month (cash)]])</f>
        <v>3742.2</v>
      </c>
      <c r="T386">
        <f>COUNTIFS(Visits!H:H, "&lt;&gt;", Visits!A:A, Table5[[#This Row],[license_no]])</f>
        <v>0</v>
      </c>
      <c r="U386">
        <f>COUNTIFS(Visits!I:I, "&lt;&gt;", Visits!A:A, Table5[[#This Row],[license_no]])</f>
        <v>0</v>
      </c>
      <c r="V386">
        <f>COUNTIFS(Visits!J:J, "&lt;&gt;", Visits!A:A, Table5[[#This Row],[license_no]])</f>
        <v>0</v>
      </c>
      <c r="W386">
        <f>SUM(Table5[[#This Row],[Total Visits - In Person]:[Total Visits - Virtual]])</f>
        <v>0</v>
      </c>
    </row>
    <row r="387" spans="1:23" x14ac:dyDescent="0.3">
      <c r="A387" s="10">
        <v>45292</v>
      </c>
      <c r="B387">
        <v>1631462</v>
      </c>
      <c r="C387" t="s">
        <v>929</v>
      </c>
      <c r="D387" t="s">
        <v>188</v>
      </c>
      <c r="E387" t="s">
        <v>15</v>
      </c>
      <c r="F387" t="s">
        <v>930</v>
      </c>
      <c r="G387" t="s">
        <v>17</v>
      </c>
      <c r="H387" t="s">
        <v>429</v>
      </c>
      <c r="I387" t="s">
        <v>19</v>
      </c>
      <c r="J387" s="1">
        <v>3495</v>
      </c>
      <c r="K387" s="1">
        <v>4518.63</v>
      </c>
      <c r="M387">
        <v>2</v>
      </c>
      <c r="N387">
        <v>2</v>
      </c>
      <c r="O387">
        <v>2</v>
      </c>
      <c r="P387">
        <v>6</v>
      </c>
      <c r="Q387">
        <f>SUMIFS(Snapshot2!H:H, Snapshot2!A:A, Table5[[#This Row],[Date]], Snapshot2!B:B, Table5[[#This Row],[license_no]])</f>
        <v>0</v>
      </c>
      <c r="R387" s="26">
        <f>SUMIF(Grant437!I:I, Table5[[#This Row],[license_no]], Grant437!N:N)</f>
        <v>0</v>
      </c>
      <c r="S387" s="26">
        <f>SUM(Table5[[#This Row],[Quality Dollars Received]], Table5[[#This Row],[fund paid in month (cash)]])</f>
        <v>4518.63</v>
      </c>
      <c r="T387">
        <f>COUNTIFS(Visits!H:H, "&lt;&gt;", Visits!A:A, Table5[[#This Row],[license_no]])</f>
        <v>0</v>
      </c>
      <c r="U387">
        <f>COUNTIFS(Visits!I:I, "&lt;&gt;", Visits!A:A, Table5[[#This Row],[license_no]])</f>
        <v>0</v>
      </c>
      <c r="V387">
        <f>COUNTIFS(Visits!J:J, "&lt;&gt;", Visits!A:A, Table5[[#This Row],[license_no]])</f>
        <v>0</v>
      </c>
      <c r="W387">
        <f>SUM(Table5[[#This Row],[Total Visits - In Person]:[Total Visits - Virtual]])</f>
        <v>0</v>
      </c>
    </row>
    <row r="388" spans="1:23" x14ac:dyDescent="0.3">
      <c r="A388" s="10">
        <v>45292</v>
      </c>
      <c r="B388">
        <v>1631906</v>
      </c>
      <c r="C388" t="s">
        <v>931</v>
      </c>
      <c r="D388" t="s">
        <v>14</v>
      </c>
      <c r="E388" t="s">
        <v>15</v>
      </c>
      <c r="F388" t="s">
        <v>932</v>
      </c>
      <c r="G388" t="s">
        <v>17</v>
      </c>
      <c r="H388" t="s">
        <v>329</v>
      </c>
      <c r="I388" t="s">
        <v>19</v>
      </c>
      <c r="J388" s="1">
        <v>18975.150000000001</v>
      </c>
      <c r="K388" s="1">
        <v>25505.51</v>
      </c>
      <c r="N388">
        <v>11</v>
      </c>
      <c r="O388">
        <v>17</v>
      </c>
      <c r="P388">
        <v>27</v>
      </c>
      <c r="Q388">
        <f>SUMIFS(Snapshot2!H:H, Snapshot2!A:A, Table5[[#This Row],[Date]], Snapshot2!B:B, Table5[[#This Row],[license_no]])</f>
        <v>0</v>
      </c>
      <c r="R388" s="26">
        <f>SUMIF(Grant437!I:I, Table5[[#This Row],[license_no]], Grant437!N:N)</f>
        <v>0</v>
      </c>
      <c r="S388" s="26">
        <f>SUM(Table5[[#This Row],[Quality Dollars Received]], Table5[[#This Row],[fund paid in month (cash)]])</f>
        <v>25505.51</v>
      </c>
      <c r="T388">
        <f>COUNTIFS(Visits!H:H, "&lt;&gt;", Visits!A:A, Table5[[#This Row],[license_no]])</f>
        <v>0</v>
      </c>
      <c r="U388">
        <f>COUNTIFS(Visits!I:I, "&lt;&gt;", Visits!A:A, Table5[[#This Row],[license_no]])</f>
        <v>0</v>
      </c>
      <c r="V388">
        <f>COUNTIFS(Visits!J:J, "&lt;&gt;", Visits!A:A, Table5[[#This Row],[license_no]])</f>
        <v>0</v>
      </c>
      <c r="W388">
        <f>SUM(Table5[[#This Row],[Total Visits - In Person]:[Total Visits - Virtual]])</f>
        <v>0</v>
      </c>
    </row>
    <row r="389" spans="1:23" x14ac:dyDescent="0.3">
      <c r="A389" s="10">
        <v>45292</v>
      </c>
      <c r="B389">
        <v>1632492</v>
      </c>
      <c r="C389" t="s">
        <v>933</v>
      </c>
      <c r="D389" t="s">
        <v>14</v>
      </c>
      <c r="E389" t="s">
        <v>15</v>
      </c>
      <c r="F389" t="s">
        <v>934</v>
      </c>
      <c r="G389" t="s">
        <v>261</v>
      </c>
      <c r="H389" t="s">
        <v>935</v>
      </c>
      <c r="I389" t="s">
        <v>49</v>
      </c>
      <c r="J389" s="1">
        <v>815.05</v>
      </c>
      <c r="K389" s="1">
        <v>1047.51</v>
      </c>
      <c r="M389">
        <v>1</v>
      </c>
      <c r="P389">
        <v>1</v>
      </c>
      <c r="Q389">
        <f>SUMIFS(Snapshot2!H:H, Snapshot2!A:A, Table5[[#This Row],[Date]], Snapshot2!B:B, Table5[[#This Row],[license_no]])</f>
        <v>0</v>
      </c>
      <c r="R389" s="26">
        <f>SUMIF(Grant437!I:I, Table5[[#This Row],[license_no]], Grant437!N:N)</f>
        <v>0</v>
      </c>
      <c r="S389" s="26">
        <f>SUM(Table5[[#This Row],[Quality Dollars Received]], Table5[[#This Row],[fund paid in month (cash)]])</f>
        <v>1047.51</v>
      </c>
      <c r="T389">
        <f>COUNTIFS(Visits!H:H, "&lt;&gt;", Visits!A:A, Table5[[#This Row],[license_no]])</f>
        <v>0</v>
      </c>
      <c r="U389">
        <f>COUNTIFS(Visits!I:I, "&lt;&gt;", Visits!A:A, Table5[[#This Row],[license_no]])</f>
        <v>0</v>
      </c>
      <c r="V389">
        <f>COUNTIFS(Visits!J:J, "&lt;&gt;", Visits!A:A, Table5[[#This Row],[license_no]])</f>
        <v>0</v>
      </c>
      <c r="W389">
        <f>SUM(Table5[[#This Row],[Total Visits - In Person]:[Total Visits - Virtual]])</f>
        <v>0</v>
      </c>
    </row>
    <row r="390" spans="1:23" x14ac:dyDescent="0.3">
      <c r="A390" s="10">
        <v>45292</v>
      </c>
      <c r="B390">
        <v>1633126</v>
      </c>
      <c r="C390" t="s">
        <v>936</v>
      </c>
      <c r="D390" t="s">
        <v>14</v>
      </c>
      <c r="E390" t="s">
        <v>27</v>
      </c>
      <c r="F390" t="s">
        <v>937</v>
      </c>
      <c r="G390" t="s">
        <v>101</v>
      </c>
      <c r="H390" t="s">
        <v>144</v>
      </c>
      <c r="I390" t="s">
        <v>19</v>
      </c>
      <c r="J390" s="1">
        <v>21582.54</v>
      </c>
      <c r="K390" s="1">
        <v>26989.83</v>
      </c>
      <c r="M390">
        <v>5</v>
      </c>
      <c r="N390">
        <v>15</v>
      </c>
      <c r="O390">
        <v>10</v>
      </c>
      <c r="P390">
        <v>29</v>
      </c>
      <c r="Q390">
        <f>SUMIFS(Snapshot2!H:H, Snapshot2!A:A, Table5[[#This Row],[Date]], Snapshot2!B:B, Table5[[#This Row],[license_no]])</f>
        <v>0</v>
      </c>
      <c r="R390" s="26">
        <f>SUMIF(Grant437!I:I, Table5[[#This Row],[license_no]], Grant437!N:N)</f>
        <v>0</v>
      </c>
      <c r="S390" s="26">
        <f>SUM(Table5[[#This Row],[Quality Dollars Received]], Table5[[#This Row],[fund paid in month (cash)]])</f>
        <v>26989.83</v>
      </c>
      <c r="T390">
        <f>COUNTIFS(Visits!H:H, "&lt;&gt;", Visits!A:A, Table5[[#This Row],[license_no]])</f>
        <v>0</v>
      </c>
      <c r="U390">
        <f>COUNTIFS(Visits!I:I, "&lt;&gt;", Visits!A:A, Table5[[#This Row],[license_no]])</f>
        <v>1</v>
      </c>
      <c r="V390">
        <f>COUNTIFS(Visits!J:J, "&lt;&gt;", Visits!A:A, Table5[[#This Row],[license_no]])</f>
        <v>0</v>
      </c>
      <c r="W390">
        <f>SUM(Table5[[#This Row],[Total Visits - In Person]:[Total Visits - Virtual]])</f>
        <v>1</v>
      </c>
    </row>
    <row r="391" spans="1:23" x14ac:dyDescent="0.3">
      <c r="A391" s="10">
        <v>45292</v>
      </c>
      <c r="B391">
        <v>1635036</v>
      </c>
      <c r="C391" t="s">
        <v>938</v>
      </c>
      <c r="D391" t="s">
        <v>14</v>
      </c>
      <c r="E391" t="s">
        <v>27</v>
      </c>
      <c r="F391" t="s">
        <v>939</v>
      </c>
      <c r="G391" t="s">
        <v>17</v>
      </c>
      <c r="H391" t="s">
        <v>274</v>
      </c>
      <c r="I391" t="s">
        <v>19</v>
      </c>
      <c r="J391" s="1">
        <v>329.94</v>
      </c>
      <c r="K391" s="1">
        <v>403.26</v>
      </c>
      <c r="N391">
        <v>1</v>
      </c>
      <c r="P391">
        <v>1</v>
      </c>
      <c r="Q391">
        <f>SUMIFS(Snapshot2!H:H, Snapshot2!A:A, Table5[[#This Row],[Date]], Snapshot2!B:B, Table5[[#This Row],[license_no]])</f>
        <v>0</v>
      </c>
      <c r="R391" s="26">
        <f>SUMIF(Grant437!I:I, Table5[[#This Row],[license_no]], Grant437!N:N)</f>
        <v>0</v>
      </c>
      <c r="S391" s="26">
        <f>SUM(Table5[[#This Row],[Quality Dollars Received]], Table5[[#This Row],[fund paid in month (cash)]])</f>
        <v>403.26</v>
      </c>
      <c r="T391">
        <f>COUNTIFS(Visits!H:H, "&lt;&gt;", Visits!A:A, Table5[[#This Row],[license_no]])</f>
        <v>0</v>
      </c>
      <c r="U391">
        <f>COUNTIFS(Visits!I:I, "&lt;&gt;", Visits!A:A, Table5[[#This Row],[license_no]])</f>
        <v>0</v>
      </c>
      <c r="V391">
        <f>COUNTIFS(Visits!J:J, "&lt;&gt;", Visits!A:A, Table5[[#This Row],[license_no]])</f>
        <v>1</v>
      </c>
      <c r="W391">
        <f>SUM(Table5[[#This Row],[Total Visits - In Person]:[Total Visits - Virtual]])</f>
        <v>1</v>
      </c>
    </row>
    <row r="392" spans="1:23" x14ac:dyDescent="0.3">
      <c r="A392" s="10">
        <v>45292</v>
      </c>
      <c r="B392">
        <v>1638148</v>
      </c>
      <c r="C392" t="s">
        <v>940</v>
      </c>
      <c r="D392" t="s">
        <v>915</v>
      </c>
      <c r="F392" t="s">
        <v>941</v>
      </c>
      <c r="G392" t="s">
        <v>291</v>
      </c>
      <c r="H392" t="s">
        <v>173</v>
      </c>
      <c r="I392" t="s">
        <v>292</v>
      </c>
      <c r="J392" s="1">
        <v>144.30000000000001</v>
      </c>
      <c r="K392" s="1">
        <v>111.9</v>
      </c>
      <c r="O392">
        <v>2</v>
      </c>
      <c r="P392">
        <v>2</v>
      </c>
      <c r="Q392">
        <f>SUMIFS(Snapshot2!H:H, Snapshot2!A:A, Table5[[#This Row],[Date]], Snapshot2!B:B, Table5[[#This Row],[license_no]])</f>
        <v>0</v>
      </c>
      <c r="R392" s="26">
        <f>SUMIF(Grant437!I:I, Table5[[#This Row],[license_no]], Grant437!N:N)</f>
        <v>0</v>
      </c>
      <c r="S392" s="26">
        <f>SUM(Table5[[#This Row],[Quality Dollars Received]], Table5[[#This Row],[fund paid in month (cash)]])</f>
        <v>111.9</v>
      </c>
      <c r="T392">
        <f>COUNTIFS(Visits!H:H, "&lt;&gt;", Visits!A:A, Table5[[#This Row],[license_no]])</f>
        <v>0</v>
      </c>
      <c r="U392">
        <f>COUNTIFS(Visits!I:I, "&lt;&gt;", Visits!A:A, Table5[[#This Row],[license_no]])</f>
        <v>0</v>
      </c>
      <c r="V392">
        <f>COUNTIFS(Visits!J:J, "&lt;&gt;", Visits!A:A, Table5[[#This Row],[license_no]])</f>
        <v>0</v>
      </c>
      <c r="W392">
        <f>SUM(Table5[[#This Row],[Total Visits - In Person]:[Total Visits - Virtual]])</f>
        <v>0</v>
      </c>
    </row>
    <row r="393" spans="1:23" x14ac:dyDescent="0.3">
      <c r="A393" s="10">
        <v>45292</v>
      </c>
      <c r="B393">
        <v>1638164</v>
      </c>
      <c r="C393" t="s">
        <v>942</v>
      </c>
      <c r="D393" t="s">
        <v>14</v>
      </c>
      <c r="E393" t="s">
        <v>27</v>
      </c>
      <c r="F393" t="s">
        <v>943</v>
      </c>
      <c r="G393" t="s">
        <v>17</v>
      </c>
      <c r="H393" t="s">
        <v>96</v>
      </c>
      <c r="I393" t="s">
        <v>19</v>
      </c>
      <c r="J393" s="1">
        <v>922.28</v>
      </c>
      <c r="K393" s="1">
        <v>967.93</v>
      </c>
      <c r="N393">
        <v>1</v>
      </c>
      <c r="O393">
        <v>2</v>
      </c>
      <c r="P393">
        <v>3</v>
      </c>
      <c r="Q393">
        <f>SUMIFS(Snapshot2!H:H, Snapshot2!A:A, Table5[[#This Row],[Date]], Snapshot2!B:B, Table5[[#This Row],[license_no]])</f>
        <v>0</v>
      </c>
      <c r="R393" s="26">
        <f>SUMIF(Grant437!I:I, Table5[[#This Row],[license_no]], Grant437!N:N)</f>
        <v>0</v>
      </c>
      <c r="S393" s="26">
        <f>SUM(Table5[[#This Row],[Quality Dollars Received]], Table5[[#This Row],[fund paid in month (cash)]])</f>
        <v>967.93</v>
      </c>
      <c r="T393">
        <f>COUNTIFS(Visits!H:H, "&lt;&gt;", Visits!A:A, Table5[[#This Row],[license_no]])</f>
        <v>0</v>
      </c>
      <c r="U393">
        <f>COUNTIFS(Visits!I:I, "&lt;&gt;", Visits!A:A, Table5[[#This Row],[license_no]])</f>
        <v>0</v>
      </c>
      <c r="V393">
        <f>COUNTIFS(Visits!J:J, "&lt;&gt;", Visits!A:A, Table5[[#This Row],[license_no]])</f>
        <v>0</v>
      </c>
      <c r="W393">
        <f>SUM(Table5[[#This Row],[Total Visits - In Person]:[Total Visits - Virtual]])</f>
        <v>0</v>
      </c>
    </row>
    <row r="394" spans="1:23" x14ac:dyDescent="0.3">
      <c r="A394" s="10">
        <v>45292</v>
      </c>
      <c r="B394">
        <v>1638625</v>
      </c>
      <c r="C394" t="s">
        <v>944</v>
      </c>
      <c r="D394" t="s">
        <v>14</v>
      </c>
      <c r="E394" t="s">
        <v>27</v>
      </c>
      <c r="F394" t="s">
        <v>945</v>
      </c>
      <c r="G394" t="s">
        <v>55</v>
      </c>
      <c r="H394" t="s">
        <v>56</v>
      </c>
      <c r="I394" t="s">
        <v>19</v>
      </c>
      <c r="J394" s="1">
        <v>6202.99</v>
      </c>
      <c r="K394" s="1">
        <v>8503.58</v>
      </c>
      <c r="M394">
        <v>5</v>
      </c>
      <c r="N394">
        <v>8</v>
      </c>
      <c r="O394">
        <v>1</v>
      </c>
      <c r="P394">
        <v>13</v>
      </c>
      <c r="Q394">
        <f>SUMIFS(Snapshot2!H:H, Snapshot2!A:A, Table5[[#This Row],[Date]], Snapshot2!B:B, Table5[[#This Row],[license_no]])</f>
        <v>0</v>
      </c>
      <c r="R394" s="26">
        <f>SUMIF(Grant437!I:I, Table5[[#This Row],[license_no]], Grant437!N:N)</f>
        <v>0</v>
      </c>
      <c r="S394" s="26">
        <f>SUM(Table5[[#This Row],[Quality Dollars Received]], Table5[[#This Row],[fund paid in month (cash)]])</f>
        <v>8503.58</v>
      </c>
      <c r="T394">
        <f>COUNTIFS(Visits!H:H, "&lt;&gt;", Visits!A:A, Table5[[#This Row],[license_no]])</f>
        <v>0</v>
      </c>
      <c r="U394">
        <f>COUNTIFS(Visits!I:I, "&lt;&gt;", Visits!A:A, Table5[[#This Row],[license_no]])</f>
        <v>0</v>
      </c>
      <c r="V394">
        <f>COUNTIFS(Visits!J:J, "&lt;&gt;", Visits!A:A, Table5[[#This Row],[license_no]])</f>
        <v>0</v>
      </c>
      <c r="W394">
        <f>SUM(Table5[[#This Row],[Total Visits - In Person]:[Total Visits - Virtual]])</f>
        <v>0</v>
      </c>
    </row>
    <row r="395" spans="1:23" x14ac:dyDescent="0.3">
      <c r="A395" s="10">
        <v>45292</v>
      </c>
      <c r="B395">
        <v>1641308</v>
      </c>
      <c r="C395" t="s">
        <v>889</v>
      </c>
      <c r="D395" t="s">
        <v>14</v>
      </c>
      <c r="E395" t="s">
        <v>27</v>
      </c>
      <c r="F395" t="s">
        <v>946</v>
      </c>
      <c r="G395" t="s">
        <v>33</v>
      </c>
      <c r="H395" t="s">
        <v>865</v>
      </c>
      <c r="I395" t="s">
        <v>35</v>
      </c>
      <c r="J395" s="1">
        <v>6003</v>
      </c>
      <c r="K395" s="1">
        <v>7785.7</v>
      </c>
      <c r="L395">
        <v>1</v>
      </c>
      <c r="M395">
        <v>3</v>
      </c>
      <c r="N395">
        <v>3</v>
      </c>
      <c r="P395">
        <v>7</v>
      </c>
      <c r="Q395">
        <f>SUMIFS(Snapshot2!H:H, Snapshot2!A:A, Table5[[#This Row],[Date]], Snapshot2!B:B, Table5[[#This Row],[license_no]])</f>
        <v>0</v>
      </c>
      <c r="R395" s="26">
        <f>SUMIF(Grant437!I:I, Table5[[#This Row],[license_no]], Grant437!N:N)</f>
        <v>0</v>
      </c>
      <c r="S395" s="26">
        <f>SUM(Table5[[#This Row],[Quality Dollars Received]], Table5[[#This Row],[fund paid in month (cash)]])</f>
        <v>7785.7</v>
      </c>
      <c r="T395">
        <f>COUNTIFS(Visits!H:H, "&lt;&gt;", Visits!A:A, Table5[[#This Row],[license_no]])</f>
        <v>0</v>
      </c>
      <c r="U395">
        <f>COUNTIFS(Visits!I:I, "&lt;&gt;", Visits!A:A, Table5[[#This Row],[license_no]])</f>
        <v>0</v>
      </c>
      <c r="V395">
        <f>COUNTIFS(Visits!J:J, "&lt;&gt;", Visits!A:A, Table5[[#This Row],[license_no]])</f>
        <v>0</v>
      </c>
      <c r="W395">
        <f>SUM(Table5[[#This Row],[Total Visits - In Person]:[Total Visits - Virtual]])</f>
        <v>0</v>
      </c>
    </row>
    <row r="396" spans="1:23" x14ac:dyDescent="0.3">
      <c r="A396" s="10">
        <v>45292</v>
      </c>
      <c r="B396">
        <v>1642886</v>
      </c>
      <c r="C396" t="s">
        <v>947</v>
      </c>
      <c r="D396" t="s">
        <v>14</v>
      </c>
      <c r="E396" t="s">
        <v>51</v>
      </c>
      <c r="F396" t="s">
        <v>948</v>
      </c>
      <c r="G396" t="s">
        <v>17</v>
      </c>
      <c r="H396" t="s">
        <v>25</v>
      </c>
      <c r="I396" t="s">
        <v>19</v>
      </c>
      <c r="J396" s="1">
        <v>37196.47</v>
      </c>
      <c r="K396" s="1">
        <v>48637.34</v>
      </c>
      <c r="L396">
        <v>10</v>
      </c>
      <c r="M396">
        <v>5</v>
      </c>
      <c r="N396">
        <v>17</v>
      </c>
      <c r="O396">
        <v>13</v>
      </c>
      <c r="P396">
        <v>45</v>
      </c>
      <c r="Q396">
        <f>SUMIFS(Snapshot2!H:H, Snapshot2!A:A, Table5[[#This Row],[Date]], Snapshot2!B:B, Table5[[#This Row],[license_no]])</f>
        <v>0</v>
      </c>
      <c r="R396" s="26">
        <f>SUMIF(Grant437!I:I, Table5[[#This Row],[license_no]], Grant437!N:N)</f>
        <v>0</v>
      </c>
      <c r="S396" s="26">
        <f>SUM(Table5[[#This Row],[Quality Dollars Received]], Table5[[#This Row],[fund paid in month (cash)]])</f>
        <v>48637.34</v>
      </c>
      <c r="T396">
        <f>COUNTIFS(Visits!H:H, "&lt;&gt;", Visits!A:A, Table5[[#This Row],[license_no]])</f>
        <v>0</v>
      </c>
      <c r="U396">
        <f>COUNTIFS(Visits!I:I, "&lt;&gt;", Visits!A:A, Table5[[#This Row],[license_no]])</f>
        <v>0</v>
      </c>
      <c r="V396">
        <f>COUNTIFS(Visits!J:J, "&lt;&gt;", Visits!A:A, Table5[[#This Row],[license_no]])</f>
        <v>0</v>
      </c>
      <c r="W396">
        <f>SUM(Table5[[#This Row],[Total Visits - In Person]:[Total Visits - Virtual]])</f>
        <v>0</v>
      </c>
    </row>
    <row r="397" spans="1:23" x14ac:dyDescent="0.3">
      <c r="A397" s="10">
        <v>45292</v>
      </c>
      <c r="B397">
        <v>1643707</v>
      </c>
      <c r="C397" t="s">
        <v>949</v>
      </c>
      <c r="D397" t="s">
        <v>14</v>
      </c>
      <c r="E397" t="s">
        <v>15</v>
      </c>
      <c r="F397" t="s">
        <v>950</v>
      </c>
      <c r="G397" t="s">
        <v>17</v>
      </c>
      <c r="H397" t="s">
        <v>885</v>
      </c>
      <c r="I397" t="s">
        <v>19</v>
      </c>
      <c r="J397" s="1">
        <v>36899.14</v>
      </c>
      <c r="K397" s="1">
        <v>42991.49</v>
      </c>
      <c r="L397">
        <v>2</v>
      </c>
      <c r="M397">
        <v>12</v>
      </c>
      <c r="N397">
        <v>17</v>
      </c>
      <c r="O397">
        <v>15</v>
      </c>
      <c r="P397">
        <v>44</v>
      </c>
      <c r="Q397">
        <f>SUMIFS(Snapshot2!H:H, Snapshot2!A:A, Table5[[#This Row],[Date]], Snapshot2!B:B, Table5[[#This Row],[license_no]])</f>
        <v>0</v>
      </c>
      <c r="R397" s="26">
        <f>SUMIF(Grant437!I:I, Table5[[#This Row],[license_no]], Grant437!N:N)</f>
        <v>0</v>
      </c>
      <c r="S397" s="26">
        <f>SUM(Table5[[#This Row],[Quality Dollars Received]], Table5[[#This Row],[fund paid in month (cash)]])</f>
        <v>42991.49</v>
      </c>
      <c r="T397">
        <f>COUNTIFS(Visits!H:H, "&lt;&gt;", Visits!A:A, Table5[[#This Row],[license_no]])</f>
        <v>0</v>
      </c>
      <c r="U397">
        <f>COUNTIFS(Visits!I:I, "&lt;&gt;", Visits!A:A, Table5[[#This Row],[license_no]])</f>
        <v>0</v>
      </c>
      <c r="V397">
        <f>COUNTIFS(Visits!J:J, "&lt;&gt;", Visits!A:A, Table5[[#This Row],[license_no]])</f>
        <v>0</v>
      </c>
      <c r="W397">
        <f>SUM(Table5[[#This Row],[Total Visits - In Person]:[Total Visits - Virtual]])</f>
        <v>0</v>
      </c>
    </row>
    <row r="398" spans="1:23" x14ac:dyDescent="0.3">
      <c r="A398" s="10">
        <v>45292</v>
      </c>
      <c r="B398">
        <v>1644586</v>
      </c>
      <c r="C398" t="s">
        <v>951</v>
      </c>
      <c r="D398" t="s">
        <v>14</v>
      </c>
      <c r="E398" t="s">
        <v>27</v>
      </c>
      <c r="F398" t="s">
        <v>952</v>
      </c>
      <c r="G398" t="s">
        <v>17</v>
      </c>
      <c r="H398" t="s">
        <v>256</v>
      </c>
      <c r="I398" t="s">
        <v>19</v>
      </c>
      <c r="J398" s="1">
        <v>11239.08</v>
      </c>
      <c r="K398" s="1">
        <v>15013.11</v>
      </c>
      <c r="M398">
        <v>2</v>
      </c>
      <c r="N398">
        <v>10</v>
      </c>
      <c r="O398">
        <v>11</v>
      </c>
      <c r="P398">
        <v>23</v>
      </c>
      <c r="Q398">
        <f>SUMIFS(Snapshot2!H:H, Snapshot2!A:A, Table5[[#This Row],[Date]], Snapshot2!B:B, Table5[[#This Row],[license_no]])</f>
        <v>0</v>
      </c>
      <c r="R398" s="26">
        <f>SUMIF(Grant437!I:I, Table5[[#This Row],[license_no]], Grant437!N:N)</f>
        <v>0</v>
      </c>
      <c r="S398" s="26">
        <f>SUM(Table5[[#This Row],[Quality Dollars Received]], Table5[[#This Row],[fund paid in month (cash)]])</f>
        <v>15013.11</v>
      </c>
      <c r="T398">
        <f>COUNTIFS(Visits!H:H, "&lt;&gt;", Visits!A:A, Table5[[#This Row],[license_no]])</f>
        <v>0</v>
      </c>
      <c r="U398">
        <f>COUNTIFS(Visits!I:I, "&lt;&gt;", Visits!A:A, Table5[[#This Row],[license_no]])</f>
        <v>0</v>
      </c>
      <c r="V398">
        <f>COUNTIFS(Visits!J:J, "&lt;&gt;", Visits!A:A, Table5[[#This Row],[license_no]])</f>
        <v>0</v>
      </c>
      <c r="W398">
        <f>SUM(Table5[[#This Row],[Total Visits - In Person]:[Total Visits - Virtual]])</f>
        <v>0</v>
      </c>
    </row>
    <row r="399" spans="1:23" x14ac:dyDescent="0.3">
      <c r="A399" s="10">
        <v>45292</v>
      </c>
      <c r="B399">
        <v>1645333</v>
      </c>
      <c r="C399" t="s">
        <v>953</v>
      </c>
      <c r="D399" t="s">
        <v>106</v>
      </c>
      <c r="E399" t="s">
        <v>27</v>
      </c>
      <c r="F399" t="s">
        <v>954</v>
      </c>
      <c r="G399" t="s">
        <v>955</v>
      </c>
      <c r="H399" t="s">
        <v>956</v>
      </c>
      <c r="I399" t="s">
        <v>957</v>
      </c>
      <c r="J399" s="1">
        <v>1470.19</v>
      </c>
      <c r="K399" s="1">
        <v>1915.34</v>
      </c>
      <c r="L399">
        <v>1</v>
      </c>
      <c r="O399">
        <v>1</v>
      </c>
      <c r="P399">
        <v>2</v>
      </c>
      <c r="Q399">
        <f>SUMIFS(Snapshot2!H:H, Snapshot2!A:A, Table5[[#This Row],[Date]], Snapshot2!B:B, Table5[[#This Row],[license_no]])</f>
        <v>0</v>
      </c>
      <c r="R399" s="26">
        <f>SUMIF(Grant437!I:I, Table5[[#This Row],[license_no]], Grant437!N:N)</f>
        <v>0</v>
      </c>
      <c r="S399" s="26">
        <f>SUM(Table5[[#This Row],[Quality Dollars Received]], Table5[[#This Row],[fund paid in month (cash)]])</f>
        <v>1915.34</v>
      </c>
      <c r="T399">
        <f>COUNTIFS(Visits!H:H, "&lt;&gt;", Visits!A:A, Table5[[#This Row],[license_no]])</f>
        <v>0</v>
      </c>
      <c r="U399">
        <f>COUNTIFS(Visits!I:I, "&lt;&gt;", Visits!A:A, Table5[[#This Row],[license_no]])</f>
        <v>0</v>
      </c>
      <c r="V399">
        <f>COUNTIFS(Visits!J:J, "&lt;&gt;", Visits!A:A, Table5[[#This Row],[license_no]])</f>
        <v>0</v>
      </c>
      <c r="W399">
        <f>SUM(Table5[[#This Row],[Total Visits - In Person]:[Total Visits - Virtual]])</f>
        <v>0</v>
      </c>
    </row>
    <row r="400" spans="1:23" x14ac:dyDescent="0.3">
      <c r="A400" s="10">
        <v>45292</v>
      </c>
      <c r="B400">
        <v>1645732</v>
      </c>
      <c r="C400" t="s">
        <v>958</v>
      </c>
      <c r="D400" t="s">
        <v>14</v>
      </c>
      <c r="E400" t="s">
        <v>27</v>
      </c>
      <c r="F400" t="s">
        <v>959</v>
      </c>
      <c r="G400" t="s">
        <v>33</v>
      </c>
      <c r="H400" t="s">
        <v>865</v>
      </c>
      <c r="I400" t="s">
        <v>35</v>
      </c>
      <c r="J400" s="1">
        <v>2766.81</v>
      </c>
      <c r="K400" s="1">
        <v>3730.12</v>
      </c>
      <c r="M400">
        <v>1</v>
      </c>
      <c r="N400">
        <v>4</v>
      </c>
      <c r="P400">
        <v>4</v>
      </c>
      <c r="Q400">
        <f>SUMIFS(Snapshot2!H:H, Snapshot2!A:A, Table5[[#This Row],[Date]], Snapshot2!B:B, Table5[[#This Row],[license_no]])</f>
        <v>0</v>
      </c>
      <c r="R400" s="26">
        <f>SUMIF(Grant437!I:I, Table5[[#This Row],[license_no]], Grant437!N:N)</f>
        <v>0</v>
      </c>
      <c r="S400" s="26">
        <f>SUM(Table5[[#This Row],[Quality Dollars Received]], Table5[[#This Row],[fund paid in month (cash)]])</f>
        <v>3730.12</v>
      </c>
      <c r="T400">
        <f>COUNTIFS(Visits!H:H, "&lt;&gt;", Visits!A:A, Table5[[#This Row],[license_no]])</f>
        <v>0</v>
      </c>
      <c r="U400">
        <f>COUNTIFS(Visits!I:I, "&lt;&gt;", Visits!A:A, Table5[[#This Row],[license_no]])</f>
        <v>0</v>
      </c>
      <c r="V400">
        <f>COUNTIFS(Visits!J:J, "&lt;&gt;", Visits!A:A, Table5[[#This Row],[license_no]])</f>
        <v>0</v>
      </c>
      <c r="W400">
        <f>SUM(Table5[[#This Row],[Total Visits - In Person]:[Total Visits - Virtual]])</f>
        <v>0</v>
      </c>
    </row>
    <row r="401" spans="1:23" x14ac:dyDescent="0.3">
      <c r="A401" s="10">
        <v>45292</v>
      </c>
      <c r="B401">
        <v>1645733</v>
      </c>
      <c r="C401" t="s">
        <v>960</v>
      </c>
      <c r="D401" t="s">
        <v>188</v>
      </c>
      <c r="E401" t="s">
        <v>27</v>
      </c>
      <c r="F401" t="s">
        <v>961</v>
      </c>
      <c r="G401" t="s">
        <v>291</v>
      </c>
      <c r="H401" t="s">
        <v>173</v>
      </c>
      <c r="I401" t="s">
        <v>292</v>
      </c>
      <c r="J401" s="1">
        <v>3768.8</v>
      </c>
      <c r="K401" s="1">
        <v>5246.78</v>
      </c>
      <c r="L401">
        <v>2</v>
      </c>
      <c r="M401">
        <v>2</v>
      </c>
      <c r="N401">
        <v>3</v>
      </c>
      <c r="P401">
        <v>6</v>
      </c>
      <c r="Q401">
        <f>SUMIFS(Snapshot2!H:H, Snapshot2!A:A, Table5[[#This Row],[Date]], Snapshot2!B:B, Table5[[#This Row],[license_no]])</f>
        <v>0</v>
      </c>
      <c r="R401" s="26">
        <f>SUMIF(Grant437!I:I, Table5[[#This Row],[license_no]], Grant437!N:N)</f>
        <v>0</v>
      </c>
      <c r="S401" s="26">
        <f>SUM(Table5[[#This Row],[Quality Dollars Received]], Table5[[#This Row],[fund paid in month (cash)]])</f>
        <v>5246.78</v>
      </c>
      <c r="T401">
        <f>COUNTIFS(Visits!H:H, "&lt;&gt;", Visits!A:A, Table5[[#This Row],[license_no]])</f>
        <v>0</v>
      </c>
      <c r="U401">
        <f>COUNTIFS(Visits!I:I, "&lt;&gt;", Visits!A:A, Table5[[#This Row],[license_no]])</f>
        <v>0</v>
      </c>
      <c r="V401">
        <f>COUNTIFS(Visits!J:J, "&lt;&gt;", Visits!A:A, Table5[[#This Row],[license_no]])</f>
        <v>0</v>
      </c>
      <c r="W401">
        <f>SUM(Table5[[#This Row],[Total Visits - In Person]:[Total Visits - Virtual]])</f>
        <v>0</v>
      </c>
    </row>
    <row r="402" spans="1:23" x14ac:dyDescent="0.3">
      <c r="A402" s="10">
        <v>45292</v>
      </c>
      <c r="B402">
        <v>1645740</v>
      </c>
      <c r="C402" t="s">
        <v>962</v>
      </c>
      <c r="D402" t="s">
        <v>14</v>
      </c>
      <c r="E402" t="s">
        <v>27</v>
      </c>
      <c r="F402" t="s">
        <v>963</v>
      </c>
      <c r="G402" t="s">
        <v>512</v>
      </c>
      <c r="H402" t="s">
        <v>513</v>
      </c>
      <c r="I402" t="s">
        <v>35</v>
      </c>
      <c r="J402" s="1">
        <v>2206.11</v>
      </c>
      <c r="K402" s="1">
        <v>3016.84</v>
      </c>
      <c r="M402">
        <v>2</v>
      </c>
      <c r="N402">
        <v>1</v>
      </c>
      <c r="P402">
        <v>3</v>
      </c>
      <c r="Q402">
        <f>SUMIFS(Snapshot2!H:H, Snapshot2!A:A, Table5[[#This Row],[Date]], Snapshot2!B:B, Table5[[#This Row],[license_no]])</f>
        <v>0</v>
      </c>
      <c r="R402" s="26">
        <f>SUMIF(Grant437!I:I, Table5[[#This Row],[license_no]], Grant437!N:N)</f>
        <v>0</v>
      </c>
      <c r="S402" s="26">
        <f>SUM(Table5[[#This Row],[Quality Dollars Received]], Table5[[#This Row],[fund paid in month (cash)]])</f>
        <v>3016.84</v>
      </c>
      <c r="T402">
        <f>COUNTIFS(Visits!H:H, "&lt;&gt;", Visits!A:A, Table5[[#This Row],[license_no]])</f>
        <v>0</v>
      </c>
      <c r="U402">
        <f>COUNTIFS(Visits!I:I, "&lt;&gt;", Visits!A:A, Table5[[#This Row],[license_no]])</f>
        <v>0</v>
      </c>
      <c r="V402">
        <f>COUNTIFS(Visits!J:J, "&lt;&gt;", Visits!A:A, Table5[[#This Row],[license_no]])</f>
        <v>0</v>
      </c>
      <c r="W402">
        <f>SUM(Table5[[#This Row],[Total Visits - In Person]:[Total Visits - Virtual]])</f>
        <v>0</v>
      </c>
    </row>
    <row r="403" spans="1:23" x14ac:dyDescent="0.3">
      <c r="A403" s="10">
        <v>45292</v>
      </c>
      <c r="B403">
        <v>1646114</v>
      </c>
      <c r="C403" t="s">
        <v>964</v>
      </c>
      <c r="D403" t="s">
        <v>14</v>
      </c>
      <c r="E403" t="s">
        <v>27</v>
      </c>
      <c r="F403" t="s">
        <v>965</v>
      </c>
      <c r="G403" t="s">
        <v>55</v>
      </c>
      <c r="H403" t="s">
        <v>56</v>
      </c>
      <c r="I403" t="s">
        <v>19</v>
      </c>
      <c r="J403" s="1">
        <v>12870.25</v>
      </c>
      <c r="K403" s="1">
        <v>16588.689999999999</v>
      </c>
      <c r="L403">
        <v>2</v>
      </c>
      <c r="M403">
        <v>6</v>
      </c>
      <c r="N403">
        <v>10</v>
      </c>
      <c r="O403">
        <v>13</v>
      </c>
      <c r="P403">
        <v>31</v>
      </c>
      <c r="Q403">
        <f>SUMIFS(Snapshot2!H:H, Snapshot2!A:A, Table5[[#This Row],[Date]], Snapshot2!B:B, Table5[[#This Row],[license_no]])</f>
        <v>0</v>
      </c>
      <c r="R403" s="26">
        <f>SUMIF(Grant437!I:I, Table5[[#This Row],[license_no]], Grant437!N:N)</f>
        <v>0</v>
      </c>
      <c r="S403" s="26">
        <f>SUM(Table5[[#This Row],[Quality Dollars Received]], Table5[[#This Row],[fund paid in month (cash)]])</f>
        <v>16588.689999999999</v>
      </c>
      <c r="T403">
        <f>COUNTIFS(Visits!H:H, "&lt;&gt;", Visits!A:A, Table5[[#This Row],[license_no]])</f>
        <v>1</v>
      </c>
      <c r="U403">
        <f>COUNTIFS(Visits!I:I, "&lt;&gt;", Visits!A:A, Table5[[#This Row],[license_no]])</f>
        <v>0</v>
      </c>
      <c r="V403">
        <f>COUNTIFS(Visits!J:J, "&lt;&gt;", Visits!A:A, Table5[[#This Row],[license_no]])</f>
        <v>0</v>
      </c>
      <c r="W403">
        <f>SUM(Table5[[#This Row],[Total Visits - In Person]:[Total Visits - Virtual]])</f>
        <v>1</v>
      </c>
    </row>
    <row r="404" spans="1:23" x14ac:dyDescent="0.3">
      <c r="A404" s="10">
        <v>45292</v>
      </c>
      <c r="B404">
        <v>1646541</v>
      </c>
      <c r="C404" t="s">
        <v>966</v>
      </c>
      <c r="D404" t="s">
        <v>188</v>
      </c>
      <c r="E404" t="s">
        <v>15</v>
      </c>
      <c r="F404" t="s">
        <v>967</v>
      </c>
      <c r="G404" t="s">
        <v>295</v>
      </c>
      <c r="H404" t="s">
        <v>296</v>
      </c>
      <c r="I404" t="s">
        <v>19</v>
      </c>
      <c r="J404" s="1">
        <v>4934.01</v>
      </c>
      <c r="K404" s="1">
        <v>6249.08</v>
      </c>
      <c r="M404">
        <v>2</v>
      </c>
      <c r="N404">
        <v>3</v>
      </c>
      <c r="O404">
        <v>1</v>
      </c>
      <c r="P404">
        <v>6</v>
      </c>
      <c r="Q404">
        <f>SUMIFS(Snapshot2!H:H, Snapshot2!A:A, Table5[[#This Row],[Date]], Snapshot2!B:B, Table5[[#This Row],[license_no]])</f>
        <v>0</v>
      </c>
      <c r="R404" s="26">
        <f>SUMIF(Grant437!I:I, Table5[[#This Row],[license_no]], Grant437!N:N)</f>
        <v>0</v>
      </c>
      <c r="S404" s="26">
        <f>SUM(Table5[[#This Row],[Quality Dollars Received]], Table5[[#This Row],[fund paid in month (cash)]])</f>
        <v>6249.08</v>
      </c>
      <c r="T404">
        <f>COUNTIFS(Visits!H:H, "&lt;&gt;", Visits!A:A, Table5[[#This Row],[license_no]])</f>
        <v>0</v>
      </c>
      <c r="U404">
        <f>COUNTIFS(Visits!I:I, "&lt;&gt;", Visits!A:A, Table5[[#This Row],[license_no]])</f>
        <v>0</v>
      </c>
      <c r="V404">
        <f>COUNTIFS(Visits!J:J, "&lt;&gt;", Visits!A:A, Table5[[#This Row],[license_no]])</f>
        <v>0</v>
      </c>
      <c r="W404">
        <f>SUM(Table5[[#This Row],[Total Visits - In Person]:[Total Visits - Virtual]])</f>
        <v>0</v>
      </c>
    </row>
    <row r="405" spans="1:23" x14ac:dyDescent="0.3">
      <c r="A405" s="10">
        <v>45292</v>
      </c>
      <c r="B405">
        <v>1646881</v>
      </c>
      <c r="C405" t="s">
        <v>968</v>
      </c>
      <c r="D405" t="s">
        <v>14</v>
      </c>
      <c r="E405" t="s">
        <v>51</v>
      </c>
      <c r="F405" t="s">
        <v>969</v>
      </c>
      <c r="G405" t="s">
        <v>970</v>
      </c>
      <c r="H405" t="s">
        <v>971</v>
      </c>
      <c r="I405" t="s">
        <v>292</v>
      </c>
      <c r="J405" s="1">
        <v>801.75</v>
      </c>
      <c r="K405" s="1">
        <v>1074.47</v>
      </c>
      <c r="N405">
        <v>1</v>
      </c>
      <c r="P405">
        <v>1</v>
      </c>
      <c r="Q405">
        <f>SUMIFS(Snapshot2!H:H, Snapshot2!A:A, Table5[[#This Row],[Date]], Snapshot2!B:B, Table5[[#This Row],[license_no]])</f>
        <v>0</v>
      </c>
      <c r="R405" s="26">
        <f>SUMIF(Grant437!I:I, Table5[[#This Row],[license_no]], Grant437!N:N)</f>
        <v>0</v>
      </c>
      <c r="S405" s="26">
        <f>SUM(Table5[[#This Row],[Quality Dollars Received]], Table5[[#This Row],[fund paid in month (cash)]])</f>
        <v>1074.47</v>
      </c>
      <c r="T405">
        <f>COUNTIFS(Visits!H:H, "&lt;&gt;", Visits!A:A, Table5[[#This Row],[license_no]])</f>
        <v>0</v>
      </c>
      <c r="U405">
        <f>COUNTIFS(Visits!I:I, "&lt;&gt;", Visits!A:A, Table5[[#This Row],[license_no]])</f>
        <v>0</v>
      </c>
      <c r="V405">
        <f>COUNTIFS(Visits!J:J, "&lt;&gt;", Visits!A:A, Table5[[#This Row],[license_no]])</f>
        <v>0</v>
      </c>
      <c r="W405">
        <f>SUM(Table5[[#This Row],[Total Visits - In Person]:[Total Visits - Virtual]])</f>
        <v>0</v>
      </c>
    </row>
    <row r="406" spans="1:23" x14ac:dyDescent="0.3">
      <c r="A406" s="10">
        <v>45292</v>
      </c>
      <c r="B406">
        <v>1646971</v>
      </c>
      <c r="C406" t="s">
        <v>972</v>
      </c>
      <c r="D406" t="s">
        <v>14</v>
      </c>
      <c r="E406" t="s">
        <v>15</v>
      </c>
      <c r="F406" t="s">
        <v>973</v>
      </c>
      <c r="G406" t="s">
        <v>70</v>
      </c>
      <c r="H406" t="s">
        <v>84</v>
      </c>
      <c r="I406" t="s">
        <v>19</v>
      </c>
      <c r="J406" s="1">
        <v>35300.1</v>
      </c>
      <c r="K406" s="1">
        <v>43794.97</v>
      </c>
      <c r="L406">
        <v>5</v>
      </c>
      <c r="M406">
        <v>8</v>
      </c>
      <c r="N406">
        <v>17</v>
      </c>
      <c r="O406">
        <v>14</v>
      </c>
      <c r="P406">
        <v>44</v>
      </c>
      <c r="Q406">
        <f>SUMIFS(Snapshot2!H:H, Snapshot2!A:A, Table5[[#This Row],[Date]], Snapshot2!B:B, Table5[[#This Row],[license_no]])</f>
        <v>0</v>
      </c>
      <c r="R406" s="26">
        <f>SUMIF(Grant437!I:I, Table5[[#This Row],[license_no]], Grant437!N:N)</f>
        <v>0</v>
      </c>
      <c r="S406" s="26">
        <f>SUM(Table5[[#This Row],[Quality Dollars Received]], Table5[[#This Row],[fund paid in month (cash)]])</f>
        <v>43794.97</v>
      </c>
      <c r="T406">
        <f>COUNTIFS(Visits!H:H, "&lt;&gt;", Visits!A:A, Table5[[#This Row],[license_no]])</f>
        <v>1</v>
      </c>
      <c r="U406">
        <f>COUNTIFS(Visits!I:I, "&lt;&gt;", Visits!A:A, Table5[[#This Row],[license_no]])</f>
        <v>0</v>
      </c>
      <c r="V406">
        <f>COUNTIFS(Visits!J:J, "&lt;&gt;", Visits!A:A, Table5[[#This Row],[license_no]])</f>
        <v>0</v>
      </c>
      <c r="W406">
        <f>SUM(Table5[[#This Row],[Total Visits - In Person]:[Total Visits - Virtual]])</f>
        <v>1</v>
      </c>
    </row>
    <row r="407" spans="1:23" x14ac:dyDescent="0.3">
      <c r="A407" s="10">
        <v>45292</v>
      </c>
      <c r="B407">
        <v>1647633</v>
      </c>
      <c r="C407" t="s">
        <v>974</v>
      </c>
      <c r="D407" t="s">
        <v>14</v>
      </c>
      <c r="E407" t="s">
        <v>51</v>
      </c>
      <c r="F407" t="s">
        <v>975</v>
      </c>
      <c r="G407" t="s">
        <v>89</v>
      </c>
      <c r="H407" t="s">
        <v>90</v>
      </c>
      <c r="I407" t="s">
        <v>35</v>
      </c>
      <c r="J407" s="1">
        <v>2667.17</v>
      </c>
      <c r="K407" s="1">
        <v>3345.55</v>
      </c>
      <c r="M407">
        <v>1</v>
      </c>
      <c r="N407">
        <v>3</v>
      </c>
      <c r="P407">
        <v>4</v>
      </c>
      <c r="Q407">
        <f>SUMIFS(Snapshot2!H:H, Snapshot2!A:A, Table5[[#This Row],[Date]], Snapshot2!B:B, Table5[[#This Row],[license_no]])</f>
        <v>0</v>
      </c>
      <c r="R407" s="26">
        <f>SUMIF(Grant437!I:I, Table5[[#This Row],[license_no]], Grant437!N:N)</f>
        <v>0</v>
      </c>
      <c r="S407" s="26">
        <f>SUM(Table5[[#This Row],[Quality Dollars Received]], Table5[[#This Row],[fund paid in month (cash)]])</f>
        <v>3345.55</v>
      </c>
      <c r="T407">
        <f>COUNTIFS(Visits!H:H, "&lt;&gt;", Visits!A:A, Table5[[#This Row],[license_no]])</f>
        <v>0</v>
      </c>
      <c r="U407">
        <f>COUNTIFS(Visits!I:I, "&lt;&gt;", Visits!A:A, Table5[[#This Row],[license_no]])</f>
        <v>0</v>
      </c>
      <c r="V407">
        <f>COUNTIFS(Visits!J:J, "&lt;&gt;", Visits!A:A, Table5[[#This Row],[license_no]])</f>
        <v>0</v>
      </c>
      <c r="W407">
        <f>SUM(Table5[[#This Row],[Total Visits - In Person]:[Total Visits - Virtual]])</f>
        <v>0</v>
      </c>
    </row>
    <row r="408" spans="1:23" x14ac:dyDescent="0.3">
      <c r="A408" s="10">
        <v>45292</v>
      </c>
      <c r="B408">
        <v>1648406</v>
      </c>
      <c r="C408" t="s">
        <v>976</v>
      </c>
      <c r="D408" t="s">
        <v>14</v>
      </c>
      <c r="E408" t="s">
        <v>27</v>
      </c>
      <c r="F408" t="s">
        <v>977</v>
      </c>
      <c r="G408" t="s">
        <v>55</v>
      </c>
      <c r="H408" t="s">
        <v>56</v>
      </c>
      <c r="I408" t="s">
        <v>19</v>
      </c>
      <c r="J408" s="1">
        <v>39277.89</v>
      </c>
      <c r="K408" s="1">
        <v>48957.07</v>
      </c>
      <c r="L408">
        <v>7</v>
      </c>
      <c r="M408">
        <v>14</v>
      </c>
      <c r="N408">
        <v>20</v>
      </c>
      <c r="O408">
        <v>26</v>
      </c>
      <c r="P408">
        <v>65</v>
      </c>
      <c r="Q408">
        <f>SUMIFS(Snapshot2!H:H, Snapshot2!A:A, Table5[[#This Row],[Date]], Snapshot2!B:B, Table5[[#This Row],[license_no]])</f>
        <v>2</v>
      </c>
      <c r="R408" s="26">
        <f>SUMIF(Grant437!I:I, Table5[[#This Row],[license_no]], Grant437!N:N)</f>
        <v>0</v>
      </c>
      <c r="S408" s="26">
        <f>SUM(Table5[[#This Row],[Quality Dollars Received]], Table5[[#This Row],[fund paid in month (cash)]])</f>
        <v>48957.07</v>
      </c>
      <c r="T408">
        <f>COUNTIFS(Visits!H:H, "&lt;&gt;", Visits!A:A, Table5[[#This Row],[license_no]])</f>
        <v>0</v>
      </c>
      <c r="U408">
        <f>COUNTIFS(Visits!I:I, "&lt;&gt;", Visits!A:A, Table5[[#This Row],[license_no]])</f>
        <v>0</v>
      </c>
      <c r="V408">
        <f>COUNTIFS(Visits!J:J, "&lt;&gt;", Visits!A:A, Table5[[#This Row],[license_no]])</f>
        <v>0</v>
      </c>
      <c r="W408">
        <f>SUM(Table5[[#This Row],[Total Visits - In Person]:[Total Visits - Virtual]])</f>
        <v>0</v>
      </c>
    </row>
    <row r="409" spans="1:23" x14ac:dyDescent="0.3">
      <c r="A409" s="10">
        <v>45292</v>
      </c>
      <c r="B409">
        <v>1648562</v>
      </c>
      <c r="C409" t="s">
        <v>978</v>
      </c>
      <c r="D409" t="s">
        <v>188</v>
      </c>
      <c r="E409" t="s">
        <v>27</v>
      </c>
      <c r="F409" t="s">
        <v>979</v>
      </c>
      <c r="G409" t="s">
        <v>537</v>
      </c>
      <c r="H409" t="s">
        <v>538</v>
      </c>
      <c r="I409" t="s">
        <v>19</v>
      </c>
      <c r="J409" s="1">
        <v>1585.01</v>
      </c>
      <c r="K409" s="1">
        <v>2034.61</v>
      </c>
      <c r="M409">
        <v>2</v>
      </c>
      <c r="N409">
        <v>1</v>
      </c>
      <c r="P409">
        <v>3</v>
      </c>
      <c r="Q409">
        <f>SUMIFS(Snapshot2!H:H, Snapshot2!A:A, Table5[[#This Row],[Date]], Snapshot2!B:B, Table5[[#This Row],[license_no]])</f>
        <v>0</v>
      </c>
      <c r="R409" s="26">
        <f>SUMIF(Grant437!I:I, Table5[[#This Row],[license_no]], Grant437!N:N)</f>
        <v>0</v>
      </c>
      <c r="S409" s="26">
        <f>SUM(Table5[[#This Row],[Quality Dollars Received]], Table5[[#This Row],[fund paid in month (cash)]])</f>
        <v>2034.61</v>
      </c>
      <c r="T409">
        <f>COUNTIFS(Visits!H:H, "&lt;&gt;", Visits!A:A, Table5[[#This Row],[license_no]])</f>
        <v>0</v>
      </c>
      <c r="U409">
        <f>COUNTIFS(Visits!I:I, "&lt;&gt;", Visits!A:A, Table5[[#This Row],[license_no]])</f>
        <v>0</v>
      </c>
      <c r="V409">
        <f>COUNTIFS(Visits!J:J, "&lt;&gt;", Visits!A:A, Table5[[#This Row],[license_no]])</f>
        <v>0</v>
      </c>
      <c r="W409">
        <f>SUM(Table5[[#This Row],[Total Visits - In Person]:[Total Visits - Virtual]])</f>
        <v>0</v>
      </c>
    </row>
    <row r="410" spans="1:23" x14ac:dyDescent="0.3">
      <c r="A410" s="10">
        <v>45292</v>
      </c>
      <c r="B410">
        <v>1649399</v>
      </c>
      <c r="C410" t="s">
        <v>980</v>
      </c>
      <c r="D410" t="s">
        <v>14</v>
      </c>
      <c r="E410" t="s">
        <v>15</v>
      </c>
      <c r="F410" t="s">
        <v>981</v>
      </c>
      <c r="G410" t="s">
        <v>74</v>
      </c>
      <c r="H410" t="s">
        <v>313</v>
      </c>
      <c r="I410" t="s">
        <v>49</v>
      </c>
      <c r="J410" s="1">
        <v>5214.96</v>
      </c>
      <c r="K410" s="1">
        <v>6541.91</v>
      </c>
      <c r="L410">
        <v>1</v>
      </c>
      <c r="M410">
        <v>2</v>
      </c>
      <c r="N410">
        <v>1</v>
      </c>
      <c r="O410">
        <v>2</v>
      </c>
      <c r="P410">
        <v>6</v>
      </c>
      <c r="Q410">
        <f>SUMIFS(Snapshot2!H:H, Snapshot2!A:A, Table5[[#This Row],[Date]], Snapshot2!B:B, Table5[[#This Row],[license_no]])</f>
        <v>0</v>
      </c>
      <c r="R410" s="26">
        <f>SUMIF(Grant437!I:I, Table5[[#This Row],[license_no]], Grant437!N:N)</f>
        <v>0</v>
      </c>
      <c r="S410" s="26">
        <f>SUM(Table5[[#This Row],[Quality Dollars Received]], Table5[[#This Row],[fund paid in month (cash)]])</f>
        <v>6541.91</v>
      </c>
      <c r="T410">
        <f>COUNTIFS(Visits!H:H, "&lt;&gt;", Visits!A:A, Table5[[#This Row],[license_no]])</f>
        <v>0</v>
      </c>
      <c r="U410">
        <f>COUNTIFS(Visits!I:I, "&lt;&gt;", Visits!A:A, Table5[[#This Row],[license_no]])</f>
        <v>0</v>
      </c>
      <c r="V410">
        <f>COUNTIFS(Visits!J:J, "&lt;&gt;", Visits!A:A, Table5[[#This Row],[license_no]])</f>
        <v>0</v>
      </c>
      <c r="W410">
        <f>SUM(Table5[[#This Row],[Total Visits - In Person]:[Total Visits - Virtual]])</f>
        <v>0</v>
      </c>
    </row>
    <row r="411" spans="1:23" x14ac:dyDescent="0.3">
      <c r="A411" s="10">
        <v>45292</v>
      </c>
      <c r="B411">
        <v>1649406</v>
      </c>
      <c r="C411" t="s">
        <v>982</v>
      </c>
      <c r="D411" t="s">
        <v>14</v>
      </c>
      <c r="E411" t="s">
        <v>15</v>
      </c>
      <c r="F411" t="s">
        <v>983</v>
      </c>
      <c r="G411" t="s">
        <v>17</v>
      </c>
      <c r="H411" t="s">
        <v>25</v>
      </c>
      <c r="I411" t="s">
        <v>19</v>
      </c>
      <c r="J411" s="1">
        <v>76888.639999999999</v>
      </c>
      <c r="K411" s="1">
        <v>102487.7</v>
      </c>
      <c r="L411">
        <v>10</v>
      </c>
      <c r="M411">
        <v>21</v>
      </c>
      <c r="N411">
        <v>45</v>
      </c>
      <c r="O411">
        <v>78</v>
      </c>
      <c r="P411">
        <v>149</v>
      </c>
      <c r="Q411">
        <f>SUMIFS(Snapshot2!H:H, Snapshot2!A:A, Table5[[#This Row],[Date]], Snapshot2!B:B, Table5[[#This Row],[license_no]])</f>
        <v>0</v>
      </c>
      <c r="R411" s="26">
        <f>SUMIF(Grant437!I:I, Table5[[#This Row],[license_no]], Grant437!N:N)</f>
        <v>0</v>
      </c>
      <c r="S411" s="26">
        <f>SUM(Table5[[#This Row],[Quality Dollars Received]], Table5[[#This Row],[fund paid in month (cash)]])</f>
        <v>102487.7</v>
      </c>
      <c r="T411">
        <f>COUNTIFS(Visits!H:H, "&lt;&gt;", Visits!A:A, Table5[[#This Row],[license_no]])</f>
        <v>0</v>
      </c>
      <c r="U411">
        <f>COUNTIFS(Visits!I:I, "&lt;&gt;", Visits!A:A, Table5[[#This Row],[license_no]])</f>
        <v>0</v>
      </c>
      <c r="V411">
        <f>COUNTIFS(Visits!J:J, "&lt;&gt;", Visits!A:A, Table5[[#This Row],[license_no]])</f>
        <v>0</v>
      </c>
      <c r="W411">
        <f>SUM(Table5[[#This Row],[Total Visits - In Person]:[Total Visits - Virtual]])</f>
        <v>0</v>
      </c>
    </row>
    <row r="412" spans="1:23" x14ac:dyDescent="0.3">
      <c r="A412" s="10">
        <v>45292</v>
      </c>
      <c r="B412">
        <v>1651374</v>
      </c>
      <c r="C412" t="s">
        <v>984</v>
      </c>
      <c r="D412" t="s">
        <v>14</v>
      </c>
      <c r="E412" t="s">
        <v>27</v>
      </c>
      <c r="F412" t="s">
        <v>985</v>
      </c>
      <c r="G412" t="s">
        <v>62</v>
      </c>
      <c r="H412" t="s">
        <v>63</v>
      </c>
      <c r="I412" t="s">
        <v>64</v>
      </c>
      <c r="J412" s="1">
        <v>5516.27</v>
      </c>
      <c r="K412" s="1">
        <v>7308.09</v>
      </c>
      <c r="M412">
        <v>2</v>
      </c>
      <c r="N412">
        <v>5</v>
      </c>
      <c r="P412">
        <v>7</v>
      </c>
      <c r="Q412">
        <f>SUMIFS(Snapshot2!H:H, Snapshot2!A:A, Table5[[#This Row],[Date]], Snapshot2!B:B, Table5[[#This Row],[license_no]])</f>
        <v>0</v>
      </c>
      <c r="R412" s="26">
        <f>SUMIF(Grant437!I:I, Table5[[#This Row],[license_no]], Grant437!N:N)</f>
        <v>0</v>
      </c>
      <c r="S412" s="26">
        <f>SUM(Table5[[#This Row],[Quality Dollars Received]], Table5[[#This Row],[fund paid in month (cash)]])</f>
        <v>7308.09</v>
      </c>
      <c r="T412">
        <f>COUNTIFS(Visits!H:H, "&lt;&gt;", Visits!A:A, Table5[[#This Row],[license_no]])</f>
        <v>0</v>
      </c>
      <c r="U412">
        <f>COUNTIFS(Visits!I:I, "&lt;&gt;", Visits!A:A, Table5[[#This Row],[license_no]])</f>
        <v>0</v>
      </c>
      <c r="V412">
        <f>COUNTIFS(Visits!J:J, "&lt;&gt;", Visits!A:A, Table5[[#This Row],[license_no]])</f>
        <v>0</v>
      </c>
      <c r="W412">
        <f>SUM(Table5[[#This Row],[Total Visits - In Person]:[Total Visits - Virtual]])</f>
        <v>0</v>
      </c>
    </row>
    <row r="413" spans="1:23" x14ac:dyDescent="0.3">
      <c r="A413" s="10">
        <v>45292</v>
      </c>
      <c r="B413">
        <v>1652329</v>
      </c>
      <c r="C413" t="s">
        <v>986</v>
      </c>
      <c r="D413" t="s">
        <v>915</v>
      </c>
      <c r="F413" t="s">
        <v>987</v>
      </c>
      <c r="G413" t="s">
        <v>17</v>
      </c>
      <c r="H413" t="s">
        <v>190</v>
      </c>
      <c r="I413" t="s">
        <v>19</v>
      </c>
      <c r="J413" s="1">
        <v>264.95</v>
      </c>
      <c r="K413" s="1">
        <v>325.39999999999998</v>
      </c>
      <c r="O413">
        <v>3</v>
      </c>
      <c r="P413">
        <v>3</v>
      </c>
      <c r="Q413">
        <f>SUMIFS(Snapshot2!H:H, Snapshot2!A:A, Table5[[#This Row],[Date]], Snapshot2!B:B, Table5[[#This Row],[license_no]])</f>
        <v>0</v>
      </c>
      <c r="R413" s="26">
        <f>SUMIF(Grant437!I:I, Table5[[#This Row],[license_no]], Grant437!N:N)</f>
        <v>0</v>
      </c>
      <c r="S413" s="26">
        <f>SUM(Table5[[#This Row],[Quality Dollars Received]], Table5[[#This Row],[fund paid in month (cash)]])</f>
        <v>325.39999999999998</v>
      </c>
      <c r="T413">
        <f>COUNTIFS(Visits!H:H, "&lt;&gt;", Visits!A:A, Table5[[#This Row],[license_no]])</f>
        <v>0</v>
      </c>
      <c r="U413">
        <f>COUNTIFS(Visits!I:I, "&lt;&gt;", Visits!A:A, Table5[[#This Row],[license_no]])</f>
        <v>0</v>
      </c>
      <c r="V413">
        <f>COUNTIFS(Visits!J:J, "&lt;&gt;", Visits!A:A, Table5[[#This Row],[license_no]])</f>
        <v>0</v>
      </c>
      <c r="W413">
        <f>SUM(Table5[[#This Row],[Total Visits - In Person]:[Total Visits - Virtual]])</f>
        <v>0</v>
      </c>
    </row>
    <row r="414" spans="1:23" x14ac:dyDescent="0.3">
      <c r="A414" s="10">
        <v>45292</v>
      </c>
      <c r="B414">
        <v>1653616</v>
      </c>
      <c r="C414" t="s">
        <v>988</v>
      </c>
      <c r="D414" t="s">
        <v>14</v>
      </c>
      <c r="E414" t="s">
        <v>27</v>
      </c>
      <c r="F414" t="s">
        <v>989</v>
      </c>
      <c r="G414" t="s">
        <v>17</v>
      </c>
      <c r="H414" t="s">
        <v>96</v>
      </c>
      <c r="I414" t="s">
        <v>19</v>
      </c>
      <c r="J414" s="1">
        <v>8736.11</v>
      </c>
      <c r="K414" s="1">
        <v>11079.81</v>
      </c>
      <c r="N414">
        <v>4</v>
      </c>
      <c r="O414">
        <v>9</v>
      </c>
      <c r="P414">
        <v>13</v>
      </c>
      <c r="Q414">
        <f>SUMIFS(Snapshot2!H:H, Snapshot2!A:A, Table5[[#This Row],[Date]], Snapshot2!B:B, Table5[[#This Row],[license_no]])</f>
        <v>0</v>
      </c>
      <c r="R414" s="26">
        <f>SUMIF(Grant437!I:I, Table5[[#This Row],[license_no]], Grant437!N:N)</f>
        <v>0</v>
      </c>
      <c r="S414" s="26">
        <f>SUM(Table5[[#This Row],[Quality Dollars Received]], Table5[[#This Row],[fund paid in month (cash)]])</f>
        <v>11079.81</v>
      </c>
      <c r="T414">
        <f>COUNTIFS(Visits!H:H, "&lt;&gt;", Visits!A:A, Table5[[#This Row],[license_no]])</f>
        <v>1</v>
      </c>
      <c r="U414">
        <f>COUNTIFS(Visits!I:I, "&lt;&gt;", Visits!A:A, Table5[[#This Row],[license_no]])</f>
        <v>0</v>
      </c>
      <c r="V414">
        <f>COUNTIFS(Visits!J:J, "&lt;&gt;", Visits!A:A, Table5[[#This Row],[license_no]])</f>
        <v>0</v>
      </c>
      <c r="W414">
        <f>SUM(Table5[[#This Row],[Total Visits - In Person]:[Total Visits - Virtual]])</f>
        <v>1</v>
      </c>
    </row>
    <row r="415" spans="1:23" x14ac:dyDescent="0.3">
      <c r="A415" s="10">
        <v>45292</v>
      </c>
      <c r="B415">
        <v>1654186</v>
      </c>
      <c r="C415" t="s">
        <v>990</v>
      </c>
      <c r="D415" t="s">
        <v>14</v>
      </c>
      <c r="E415" t="s">
        <v>51</v>
      </c>
      <c r="F415" t="s">
        <v>991</v>
      </c>
      <c r="G415" t="s">
        <v>17</v>
      </c>
      <c r="H415" t="s">
        <v>481</v>
      </c>
      <c r="I415" t="s">
        <v>19</v>
      </c>
      <c r="J415" s="1">
        <v>30787.8</v>
      </c>
      <c r="K415" s="1">
        <v>39624.339999999997</v>
      </c>
      <c r="L415">
        <v>5</v>
      </c>
      <c r="M415">
        <v>12</v>
      </c>
      <c r="N415">
        <v>15</v>
      </c>
      <c r="O415">
        <v>27</v>
      </c>
      <c r="P415">
        <v>58</v>
      </c>
      <c r="Q415">
        <f>SUMIFS(Snapshot2!H:H, Snapshot2!A:A, Table5[[#This Row],[Date]], Snapshot2!B:B, Table5[[#This Row],[license_no]])</f>
        <v>4</v>
      </c>
      <c r="R415" s="26">
        <f>SUMIF(Grant437!I:I, Table5[[#This Row],[license_no]], Grant437!N:N)</f>
        <v>0</v>
      </c>
      <c r="S415" s="26">
        <f>SUM(Table5[[#This Row],[Quality Dollars Received]], Table5[[#This Row],[fund paid in month (cash)]])</f>
        <v>39624.339999999997</v>
      </c>
      <c r="T415">
        <f>COUNTIFS(Visits!H:H, "&lt;&gt;", Visits!A:A, Table5[[#This Row],[license_no]])</f>
        <v>0</v>
      </c>
      <c r="U415">
        <f>COUNTIFS(Visits!I:I, "&lt;&gt;", Visits!A:A, Table5[[#This Row],[license_no]])</f>
        <v>0</v>
      </c>
      <c r="V415">
        <f>COUNTIFS(Visits!J:J, "&lt;&gt;", Visits!A:A, Table5[[#This Row],[license_no]])</f>
        <v>0</v>
      </c>
      <c r="W415">
        <f>SUM(Table5[[#This Row],[Total Visits - In Person]:[Total Visits - Virtual]])</f>
        <v>0</v>
      </c>
    </row>
    <row r="416" spans="1:23" x14ac:dyDescent="0.3">
      <c r="A416" s="10">
        <v>45292</v>
      </c>
      <c r="B416">
        <v>1654398</v>
      </c>
      <c r="C416" t="s">
        <v>992</v>
      </c>
      <c r="D416" t="s">
        <v>14</v>
      </c>
      <c r="E416" t="s">
        <v>15</v>
      </c>
      <c r="F416" t="s">
        <v>993</v>
      </c>
      <c r="G416" t="s">
        <v>17</v>
      </c>
      <c r="H416" t="s">
        <v>360</v>
      </c>
      <c r="I416" t="s">
        <v>19</v>
      </c>
      <c r="J416" s="1">
        <v>77887.37</v>
      </c>
      <c r="K416" s="1">
        <v>100812.83</v>
      </c>
      <c r="L416">
        <v>9</v>
      </c>
      <c r="M416">
        <v>15</v>
      </c>
      <c r="N416">
        <v>42</v>
      </c>
      <c r="O416">
        <v>41</v>
      </c>
      <c r="P416">
        <v>104</v>
      </c>
      <c r="Q416">
        <f>SUMIFS(Snapshot2!H:H, Snapshot2!A:A, Table5[[#This Row],[Date]], Snapshot2!B:B, Table5[[#This Row],[license_no]])</f>
        <v>6</v>
      </c>
      <c r="R416" s="26">
        <f>SUMIF(Grant437!I:I, Table5[[#This Row],[license_no]], Grant437!N:N)</f>
        <v>0</v>
      </c>
      <c r="S416" s="26">
        <f>SUM(Table5[[#This Row],[Quality Dollars Received]], Table5[[#This Row],[fund paid in month (cash)]])</f>
        <v>100812.83</v>
      </c>
      <c r="T416">
        <f>COUNTIFS(Visits!H:H, "&lt;&gt;", Visits!A:A, Table5[[#This Row],[license_no]])</f>
        <v>0</v>
      </c>
      <c r="U416">
        <f>COUNTIFS(Visits!I:I, "&lt;&gt;", Visits!A:A, Table5[[#This Row],[license_no]])</f>
        <v>0</v>
      </c>
      <c r="V416">
        <f>COUNTIFS(Visits!J:J, "&lt;&gt;", Visits!A:A, Table5[[#This Row],[license_no]])</f>
        <v>0</v>
      </c>
      <c r="W416">
        <f>SUM(Table5[[#This Row],[Total Visits - In Person]:[Total Visits - Virtual]])</f>
        <v>0</v>
      </c>
    </row>
    <row r="417" spans="1:23" x14ac:dyDescent="0.3">
      <c r="A417" s="10">
        <v>45292</v>
      </c>
      <c r="B417">
        <v>1655311</v>
      </c>
      <c r="C417" t="s">
        <v>994</v>
      </c>
      <c r="D417" t="s">
        <v>14</v>
      </c>
      <c r="E417" t="s">
        <v>51</v>
      </c>
      <c r="F417" t="s">
        <v>995</v>
      </c>
      <c r="G417" t="s">
        <v>70</v>
      </c>
      <c r="H417" t="s">
        <v>338</v>
      </c>
      <c r="I417" t="s">
        <v>19</v>
      </c>
      <c r="J417" s="1">
        <v>53941.7</v>
      </c>
      <c r="K417" s="1">
        <v>70180.39</v>
      </c>
      <c r="L417">
        <v>8</v>
      </c>
      <c r="M417">
        <v>8</v>
      </c>
      <c r="N417">
        <v>28</v>
      </c>
      <c r="O417">
        <v>27</v>
      </c>
      <c r="P417">
        <v>69</v>
      </c>
      <c r="Q417">
        <f>SUMIFS(Snapshot2!H:H, Snapshot2!A:A, Table5[[#This Row],[Date]], Snapshot2!B:B, Table5[[#This Row],[license_no]])</f>
        <v>1</v>
      </c>
      <c r="R417" s="26">
        <f>SUMIF(Grant437!I:I, Table5[[#This Row],[license_no]], Grant437!N:N)</f>
        <v>0</v>
      </c>
      <c r="S417" s="26">
        <f>SUM(Table5[[#This Row],[Quality Dollars Received]], Table5[[#This Row],[fund paid in month (cash)]])</f>
        <v>70180.39</v>
      </c>
      <c r="T417">
        <f>COUNTIFS(Visits!H:H, "&lt;&gt;", Visits!A:A, Table5[[#This Row],[license_no]])</f>
        <v>0</v>
      </c>
      <c r="U417">
        <f>COUNTIFS(Visits!I:I, "&lt;&gt;", Visits!A:A, Table5[[#This Row],[license_no]])</f>
        <v>0</v>
      </c>
      <c r="V417">
        <f>COUNTIFS(Visits!J:J, "&lt;&gt;", Visits!A:A, Table5[[#This Row],[license_no]])</f>
        <v>0</v>
      </c>
      <c r="W417">
        <f>SUM(Table5[[#This Row],[Total Visits - In Person]:[Total Visits - Virtual]])</f>
        <v>0</v>
      </c>
    </row>
    <row r="418" spans="1:23" x14ac:dyDescent="0.3">
      <c r="A418" s="10">
        <v>45292</v>
      </c>
      <c r="B418">
        <v>1655917</v>
      </c>
      <c r="C418" t="s">
        <v>996</v>
      </c>
      <c r="D418" t="s">
        <v>14</v>
      </c>
      <c r="E418" t="s">
        <v>27</v>
      </c>
      <c r="F418" t="s">
        <v>997</v>
      </c>
      <c r="G418" t="s">
        <v>70</v>
      </c>
      <c r="H418" t="s">
        <v>71</v>
      </c>
      <c r="I418" t="s">
        <v>19</v>
      </c>
      <c r="J418" s="1">
        <v>29931.599999999999</v>
      </c>
      <c r="K418" s="1">
        <v>38866.21</v>
      </c>
      <c r="L418">
        <v>8</v>
      </c>
      <c r="M418">
        <v>6</v>
      </c>
      <c r="N418">
        <v>19</v>
      </c>
      <c r="O418">
        <v>25</v>
      </c>
      <c r="P418">
        <v>56</v>
      </c>
      <c r="Q418">
        <f>SUMIFS(Snapshot2!H:H, Snapshot2!A:A, Table5[[#This Row],[Date]], Snapshot2!B:B, Table5[[#This Row],[license_no]])</f>
        <v>0</v>
      </c>
      <c r="R418" s="26">
        <f>SUMIF(Grant437!I:I, Table5[[#This Row],[license_no]], Grant437!N:N)</f>
        <v>0</v>
      </c>
      <c r="S418" s="26">
        <f>SUM(Table5[[#This Row],[Quality Dollars Received]], Table5[[#This Row],[fund paid in month (cash)]])</f>
        <v>38866.21</v>
      </c>
      <c r="T418">
        <f>COUNTIFS(Visits!H:H, "&lt;&gt;", Visits!A:A, Table5[[#This Row],[license_no]])</f>
        <v>0</v>
      </c>
      <c r="U418">
        <f>COUNTIFS(Visits!I:I, "&lt;&gt;", Visits!A:A, Table5[[#This Row],[license_no]])</f>
        <v>1</v>
      </c>
      <c r="V418">
        <f>COUNTIFS(Visits!J:J, "&lt;&gt;", Visits!A:A, Table5[[#This Row],[license_no]])</f>
        <v>1</v>
      </c>
      <c r="W418">
        <f>SUM(Table5[[#This Row],[Total Visits - In Person]:[Total Visits - Virtual]])</f>
        <v>2</v>
      </c>
    </row>
    <row r="419" spans="1:23" x14ac:dyDescent="0.3">
      <c r="A419" s="10">
        <v>45292</v>
      </c>
      <c r="B419">
        <v>1656854</v>
      </c>
      <c r="C419" t="s">
        <v>998</v>
      </c>
      <c r="D419" t="s">
        <v>14</v>
      </c>
      <c r="E419" t="s">
        <v>15</v>
      </c>
      <c r="F419" t="s">
        <v>999</v>
      </c>
      <c r="G419" t="s">
        <v>101</v>
      </c>
      <c r="H419" t="s">
        <v>144</v>
      </c>
      <c r="I419" t="s">
        <v>19</v>
      </c>
      <c r="J419" s="1">
        <v>10426.870000000001</v>
      </c>
      <c r="K419" s="1">
        <v>11642.99</v>
      </c>
      <c r="L419">
        <v>3</v>
      </c>
      <c r="M419">
        <v>3</v>
      </c>
      <c r="N419">
        <v>6</v>
      </c>
      <c r="O419">
        <v>3</v>
      </c>
      <c r="P419">
        <v>14</v>
      </c>
      <c r="Q419">
        <f>SUMIFS(Snapshot2!H:H, Snapshot2!A:A, Table5[[#This Row],[Date]], Snapshot2!B:B, Table5[[#This Row],[license_no]])</f>
        <v>0</v>
      </c>
      <c r="R419" s="26">
        <f>SUMIF(Grant437!I:I, Table5[[#This Row],[license_no]], Grant437!N:N)</f>
        <v>0</v>
      </c>
      <c r="S419" s="26">
        <f>SUM(Table5[[#This Row],[Quality Dollars Received]], Table5[[#This Row],[fund paid in month (cash)]])</f>
        <v>11642.99</v>
      </c>
      <c r="T419">
        <f>COUNTIFS(Visits!H:H, "&lt;&gt;", Visits!A:A, Table5[[#This Row],[license_no]])</f>
        <v>0</v>
      </c>
      <c r="U419">
        <f>COUNTIFS(Visits!I:I, "&lt;&gt;", Visits!A:A, Table5[[#This Row],[license_no]])</f>
        <v>0</v>
      </c>
      <c r="V419">
        <f>COUNTIFS(Visits!J:J, "&lt;&gt;", Visits!A:A, Table5[[#This Row],[license_no]])</f>
        <v>0</v>
      </c>
      <c r="W419">
        <f>SUM(Table5[[#This Row],[Total Visits - In Person]:[Total Visits - Virtual]])</f>
        <v>0</v>
      </c>
    </row>
    <row r="420" spans="1:23" x14ac:dyDescent="0.3">
      <c r="A420" s="10">
        <v>45292</v>
      </c>
      <c r="B420">
        <v>1657828</v>
      </c>
      <c r="C420" t="s">
        <v>1000</v>
      </c>
      <c r="D420" t="s">
        <v>14</v>
      </c>
      <c r="E420" t="s">
        <v>27</v>
      </c>
      <c r="F420" t="s">
        <v>1001</v>
      </c>
      <c r="G420" t="s">
        <v>140</v>
      </c>
      <c r="H420" t="s">
        <v>520</v>
      </c>
      <c r="I420" t="s">
        <v>19</v>
      </c>
      <c r="J420" s="1">
        <v>1287.01</v>
      </c>
      <c r="K420" s="1">
        <v>1663.11</v>
      </c>
      <c r="O420">
        <v>3</v>
      </c>
      <c r="P420">
        <v>3</v>
      </c>
      <c r="Q420">
        <f>SUMIFS(Snapshot2!H:H, Snapshot2!A:A, Table5[[#This Row],[Date]], Snapshot2!B:B, Table5[[#This Row],[license_no]])</f>
        <v>0</v>
      </c>
      <c r="R420" s="26">
        <f>SUMIF(Grant437!I:I, Table5[[#This Row],[license_no]], Grant437!N:N)</f>
        <v>0</v>
      </c>
      <c r="S420" s="26">
        <f>SUM(Table5[[#This Row],[Quality Dollars Received]], Table5[[#This Row],[fund paid in month (cash)]])</f>
        <v>1663.11</v>
      </c>
      <c r="T420">
        <f>COUNTIFS(Visits!H:H, "&lt;&gt;", Visits!A:A, Table5[[#This Row],[license_no]])</f>
        <v>0</v>
      </c>
      <c r="U420">
        <f>COUNTIFS(Visits!I:I, "&lt;&gt;", Visits!A:A, Table5[[#This Row],[license_no]])</f>
        <v>0</v>
      </c>
      <c r="V420">
        <f>COUNTIFS(Visits!J:J, "&lt;&gt;", Visits!A:A, Table5[[#This Row],[license_no]])</f>
        <v>0</v>
      </c>
      <c r="W420">
        <f>SUM(Table5[[#This Row],[Total Visits - In Person]:[Total Visits - Virtual]])</f>
        <v>0</v>
      </c>
    </row>
    <row r="421" spans="1:23" x14ac:dyDescent="0.3">
      <c r="A421" s="10">
        <v>45292</v>
      </c>
      <c r="B421">
        <v>1657835</v>
      </c>
      <c r="C421" t="s">
        <v>1002</v>
      </c>
      <c r="D421" t="s">
        <v>14</v>
      </c>
      <c r="E421" t="s">
        <v>27</v>
      </c>
      <c r="F421" t="s">
        <v>1003</v>
      </c>
      <c r="G421" t="s">
        <v>17</v>
      </c>
      <c r="H421" t="s">
        <v>329</v>
      </c>
      <c r="I421" t="s">
        <v>19</v>
      </c>
      <c r="J421" s="1">
        <v>3661.87</v>
      </c>
      <c r="K421" s="1">
        <v>4243.71</v>
      </c>
      <c r="N421">
        <v>1</v>
      </c>
      <c r="O421">
        <v>11</v>
      </c>
      <c r="P421">
        <v>12</v>
      </c>
      <c r="Q421">
        <f>SUMIFS(Snapshot2!H:H, Snapshot2!A:A, Table5[[#This Row],[Date]], Snapshot2!B:B, Table5[[#This Row],[license_no]])</f>
        <v>0</v>
      </c>
      <c r="R421" s="26">
        <f>SUMIF(Grant437!I:I, Table5[[#This Row],[license_no]], Grant437!N:N)</f>
        <v>0</v>
      </c>
      <c r="S421" s="26">
        <f>SUM(Table5[[#This Row],[Quality Dollars Received]], Table5[[#This Row],[fund paid in month (cash)]])</f>
        <v>4243.71</v>
      </c>
      <c r="T421">
        <f>COUNTIFS(Visits!H:H, "&lt;&gt;", Visits!A:A, Table5[[#This Row],[license_no]])</f>
        <v>0</v>
      </c>
      <c r="U421">
        <f>COUNTIFS(Visits!I:I, "&lt;&gt;", Visits!A:A, Table5[[#This Row],[license_no]])</f>
        <v>0</v>
      </c>
      <c r="V421">
        <f>COUNTIFS(Visits!J:J, "&lt;&gt;", Visits!A:A, Table5[[#This Row],[license_no]])</f>
        <v>0</v>
      </c>
      <c r="W421">
        <f>SUM(Table5[[#This Row],[Total Visits - In Person]:[Total Visits - Virtual]])</f>
        <v>0</v>
      </c>
    </row>
    <row r="422" spans="1:23" x14ac:dyDescent="0.3">
      <c r="A422" s="10">
        <v>45292</v>
      </c>
      <c r="B422">
        <v>1660707</v>
      </c>
      <c r="C422" t="s">
        <v>1004</v>
      </c>
      <c r="D422" t="s">
        <v>14</v>
      </c>
      <c r="E422" t="s">
        <v>27</v>
      </c>
      <c r="F422" t="s">
        <v>1005</v>
      </c>
      <c r="G422" t="s">
        <v>101</v>
      </c>
      <c r="H422" t="s">
        <v>557</v>
      </c>
      <c r="I422" t="s">
        <v>19</v>
      </c>
      <c r="J422" s="1">
        <v>9716.73</v>
      </c>
      <c r="K422" s="1">
        <v>14653.86</v>
      </c>
      <c r="L422">
        <v>3</v>
      </c>
      <c r="M422">
        <v>5</v>
      </c>
      <c r="N422">
        <v>8</v>
      </c>
      <c r="O422">
        <v>7</v>
      </c>
      <c r="P422">
        <v>23</v>
      </c>
      <c r="Q422">
        <f>SUMIFS(Snapshot2!H:H, Snapshot2!A:A, Table5[[#This Row],[Date]], Snapshot2!B:B, Table5[[#This Row],[license_no]])</f>
        <v>0</v>
      </c>
      <c r="R422" s="26">
        <f>SUMIF(Grant437!I:I, Table5[[#This Row],[license_no]], Grant437!N:N)</f>
        <v>0</v>
      </c>
      <c r="S422" s="26">
        <f>SUM(Table5[[#This Row],[Quality Dollars Received]], Table5[[#This Row],[fund paid in month (cash)]])</f>
        <v>14653.86</v>
      </c>
      <c r="T422">
        <f>COUNTIFS(Visits!H:H, "&lt;&gt;", Visits!A:A, Table5[[#This Row],[license_no]])</f>
        <v>0</v>
      </c>
      <c r="U422">
        <f>COUNTIFS(Visits!I:I, "&lt;&gt;", Visits!A:A, Table5[[#This Row],[license_no]])</f>
        <v>0</v>
      </c>
      <c r="V422">
        <f>COUNTIFS(Visits!J:J, "&lt;&gt;", Visits!A:A, Table5[[#This Row],[license_no]])</f>
        <v>1</v>
      </c>
      <c r="W422">
        <f>SUM(Table5[[#This Row],[Total Visits - In Person]:[Total Visits - Virtual]])</f>
        <v>1</v>
      </c>
    </row>
    <row r="423" spans="1:23" x14ac:dyDescent="0.3">
      <c r="A423" s="10">
        <v>45292</v>
      </c>
      <c r="B423">
        <v>1660718</v>
      </c>
      <c r="C423" t="s">
        <v>1006</v>
      </c>
      <c r="D423" t="s">
        <v>14</v>
      </c>
      <c r="E423" t="s">
        <v>27</v>
      </c>
      <c r="F423" t="s">
        <v>1007</v>
      </c>
      <c r="G423" t="s">
        <v>136</v>
      </c>
      <c r="H423" t="s">
        <v>220</v>
      </c>
      <c r="I423" t="s">
        <v>19</v>
      </c>
      <c r="J423" s="1">
        <v>13366.7</v>
      </c>
      <c r="K423" s="1">
        <v>17590.97</v>
      </c>
      <c r="N423">
        <v>11</v>
      </c>
      <c r="O423">
        <v>15</v>
      </c>
      <c r="P423">
        <v>26</v>
      </c>
      <c r="Q423">
        <f>SUMIFS(Snapshot2!H:H, Snapshot2!A:A, Table5[[#This Row],[Date]], Snapshot2!B:B, Table5[[#This Row],[license_no]])</f>
        <v>0</v>
      </c>
      <c r="R423" s="26">
        <f>SUMIF(Grant437!I:I, Table5[[#This Row],[license_no]], Grant437!N:N)</f>
        <v>0</v>
      </c>
      <c r="S423" s="26">
        <f>SUM(Table5[[#This Row],[Quality Dollars Received]], Table5[[#This Row],[fund paid in month (cash)]])</f>
        <v>17590.97</v>
      </c>
      <c r="T423">
        <f>COUNTIFS(Visits!H:H, "&lt;&gt;", Visits!A:A, Table5[[#This Row],[license_no]])</f>
        <v>0</v>
      </c>
      <c r="U423">
        <f>COUNTIFS(Visits!I:I, "&lt;&gt;", Visits!A:A, Table5[[#This Row],[license_no]])</f>
        <v>0</v>
      </c>
      <c r="V423">
        <f>COUNTIFS(Visits!J:J, "&lt;&gt;", Visits!A:A, Table5[[#This Row],[license_no]])</f>
        <v>0</v>
      </c>
      <c r="W423">
        <f>SUM(Table5[[#This Row],[Total Visits - In Person]:[Total Visits - Virtual]])</f>
        <v>0</v>
      </c>
    </row>
    <row r="424" spans="1:23" x14ac:dyDescent="0.3">
      <c r="A424" s="10">
        <v>45292</v>
      </c>
      <c r="B424">
        <v>1661014</v>
      </c>
      <c r="C424" t="s">
        <v>1008</v>
      </c>
      <c r="D424" t="s">
        <v>14</v>
      </c>
      <c r="E424" t="s">
        <v>51</v>
      </c>
      <c r="F424" t="s">
        <v>1009</v>
      </c>
      <c r="G424" t="s">
        <v>62</v>
      </c>
      <c r="H424" t="s">
        <v>369</v>
      </c>
      <c r="I424" t="s">
        <v>19</v>
      </c>
      <c r="J424" s="1">
        <v>11686.06</v>
      </c>
      <c r="K424" s="1">
        <v>15995.91</v>
      </c>
      <c r="L424">
        <v>1</v>
      </c>
      <c r="M424">
        <v>2</v>
      </c>
      <c r="N424">
        <v>7</v>
      </c>
      <c r="O424">
        <v>9</v>
      </c>
      <c r="P424">
        <v>19</v>
      </c>
      <c r="Q424">
        <f>SUMIFS(Snapshot2!H:H, Snapshot2!A:A, Table5[[#This Row],[Date]], Snapshot2!B:B, Table5[[#This Row],[license_no]])</f>
        <v>0</v>
      </c>
      <c r="R424" s="26">
        <f>SUMIF(Grant437!I:I, Table5[[#This Row],[license_no]], Grant437!N:N)</f>
        <v>0</v>
      </c>
      <c r="S424" s="26">
        <f>SUM(Table5[[#This Row],[Quality Dollars Received]], Table5[[#This Row],[fund paid in month (cash)]])</f>
        <v>15995.91</v>
      </c>
      <c r="T424">
        <f>COUNTIFS(Visits!H:H, "&lt;&gt;", Visits!A:A, Table5[[#This Row],[license_no]])</f>
        <v>0</v>
      </c>
      <c r="U424">
        <f>COUNTIFS(Visits!I:I, "&lt;&gt;", Visits!A:A, Table5[[#This Row],[license_no]])</f>
        <v>1</v>
      </c>
      <c r="V424">
        <f>COUNTIFS(Visits!J:J, "&lt;&gt;", Visits!A:A, Table5[[#This Row],[license_no]])</f>
        <v>0</v>
      </c>
      <c r="W424">
        <f>SUM(Table5[[#This Row],[Total Visits - In Person]:[Total Visits - Virtual]])</f>
        <v>1</v>
      </c>
    </row>
    <row r="425" spans="1:23" x14ac:dyDescent="0.3">
      <c r="A425" s="10">
        <v>45292</v>
      </c>
      <c r="B425">
        <v>1661118</v>
      </c>
      <c r="C425" t="s">
        <v>1010</v>
      </c>
      <c r="D425" t="s">
        <v>188</v>
      </c>
      <c r="E425" t="s">
        <v>15</v>
      </c>
      <c r="F425" t="s">
        <v>1011</v>
      </c>
      <c r="G425" t="s">
        <v>55</v>
      </c>
      <c r="H425" t="s">
        <v>56</v>
      </c>
      <c r="I425" t="s">
        <v>19</v>
      </c>
      <c r="J425" s="1">
        <v>12356.01</v>
      </c>
      <c r="K425" s="1">
        <v>16710.36</v>
      </c>
      <c r="L425">
        <v>3</v>
      </c>
      <c r="M425">
        <v>3</v>
      </c>
      <c r="N425">
        <v>9</v>
      </c>
      <c r="O425">
        <v>2</v>
      </c>
      <c r="P425">
        <v>17</v>
      </c>
      <c r="Q425">
        <f>SUMIFS(Snapshot2!H:H, Snapshot2!A:A, Table5[[#This Row],[Date]], Snapshot2!B:B, Table5[[#This Row],[license_no]])</f>
        <v>0</v>
      </c>
      <c r="R425" s="26">
        <f>SUMIF(Grant437!I:I, Table5[[#This Row],[license_no]], Grant437!N:N)</f>
        <v>0</v>
      </c>
      <c r="S425" s="26">
        <f>SUM(Table5[[#This Row],[Quality Dollars Received]], Table5[[#This Row],[fund paid in month (cash)]])</f>
        <v>16710.36</v>
      </c>
      <c r="T425">
        <f>COUNTIFS(Visits!H:H, "&lt;&gt;", Visits!A:A, Table5[[#This Row],[license_no]])</f>
        <v>0</v>
      </c>
      <c r="U425">
        <f>COUNTIFS(Visits!I:I, "&lt;&gt;", Visits!A:A, Table5[[#This Row],[license_no]])</f>
        <v>0</v>
      </c>
      <c r="V425">
        <f>COUNTIFS(Visits!J:J, "&lt;&gt;", Visits!A:A, Table5[[#This Row],[license_no]])</f>
        <v>1</v>
      </c>
      <c r="W425">
        <f>SUM(Table5[[#This Row],[Total Visits - In Person]:[Total Visits - Virtual]])</f>
        <v>1</v>
      </c>
    </row>
    <row r="426" spans="1:23" x14ac:dyDescent="0.3">
      <c r="A426" s="10">
        <v>45292</v>
      </c>
      <c r="B426">
        <v>1663846</v>
      </c>
      <c r="C426" t="s">
        <v>1012</v>
      </c>
      <c r="D426" t="s">
        <v>14</v>
      </c>
      <c r="E426" t="s">
        <v>15</v>
      </c>
      <c r="F426" t="s">
        <v>1013</v>
      </c>
      <c r="G426" t="s">
        <v>17</v>
      </c>
      <c r="H426" t="s">
        <v>240</v>
      </c>
      <c r="I426" t="s">
        <v>19</v>
      </c>
      <c r="J426" s="1">
        <v>9267.85</v>
      </c>
      <c r="K426" s="1">
        <v>12838.46</v>
      </c>
      <c r="L426">
        <v>3</v>
      </c>
      <c r="M426">
        <v>6</v>
      </c>
      <c r="N426">
        <v>2</v>
      </c>
      <c r="O426">
        <v>2</v>
      </c>
      <c r="P426">
        <v>12</v>
      </c>
      <c r="Q426">
        <f>SUMIFS(Snapshot2!H:H, Snapshot2!A:A, Table5[[#This Row],[Date]], Snapshot2!B:B, Table5[[#This Row],[license_no]])</f>
        <v>0</v>
      </c>
      <c r="R426" s="26">
        <f>SUMIF(Grant437!I:I, Table5[[#This Row],[license_no]], Grant437!N:N)</f>
        <v>0</v>
      </c>
      <c r="S426" s="26">
        <f>SUM(Table5[[#This Row],[Quality Dollars Received]], Table5[[#This Row],[fund paid in month (cash)]])</f>
        <v>12838.46</v>
      </c>
      <c r="T426">
        <f>COUNTIFS(Visits!H:H, "&lt;&gt;", Visits!A:A, Table5[[#This Row],[license_no]])</f>
        <v>0</v>
      </c>
      <c r="U426">
        <f>COUNTIFS(Visits!I:I, "&lt;&gt;", Visits!A:A, Table5[[#This Row],[license_no]])</f>
        <v>0</v>
      </c>
      <c r="V426">
        <f>COUNTIFS(Visits!J:J, "&lt;&gt;", Visits!A:A, Table5[[#This Row],[license_no]])</f>
        <v>0</v>
      </c>
      <c r="W426">
        <f>SUM(Table5[[#This Row],[Total Visits - In Person]:[Total Visits - Virtual]])</f>
        <v>0</v>
      </c>
    </row>
    <row r="427" spans="1:23" x14ac:dyDescent="0.3">
      <c r="A427" s="10">
        <v>45292</v>
      </c>
      <c r="B427">
        <v>1663857</v>
      </c>
      <c r="C427" t="s">
        <v>1012</v>
      </c>
      <c r="D427" t="s">
        <v>14</v>
      </c>
      <c r="E427" t="s">
        <v>15</v>
      </c>
      <c r="F427" t="s">
        <v>1014</v>
      </c>
      <c r="G427" t="s">
        <v>110</v>
      </c>
      <c r="H427" t="s">
        <v>114</v>
      </c>
      <c r="I427" t="s">
        <v>19</v>
      </c>
      <c r="J427" s="1">
        <v>34669.839999999997</v>
      </c>
      <c r="K427" s="1">
        <v>44253.62</v>
      </c>
      <c r="N427">
        <v>23</v>
      </c>
      <c r="O427">
        <v>30</v>
      </c>
      <c r="P427">
        <v>53</v>
      </c>
      <c r="Q427">
        <f>SUMIFS(Snapshot2!H:H, Snapshot2!A:A, Table5[[#This Row],[Date]], Snapshot2!B:B, Table5[[#This Row],[license_no]])</f>
        <v>0</v>
      </c>
      <c r="R427" s="26">
        <f>SUMIF(Grant437!I:I, Table5[[#This Row],[license_no]], Grant437!N:N)</f>
        <v>0</v>
      </c>
      <c r="S427" s="26">
        <f>SUM(Table5[[#This Row],[Quality Dollars Received]], Table5[[#This Row],[fund paid in month (cash)]])</f>
        <v>44253.62</v>
      </c>
      <c r="T427">
        <f>COUNTIFS(Visits!H:H, "&lt;&gt;", Visits!A:A, Table5[[#This Row],[license_no]])</f>
        <v>0</v>
      </c>
      <c r="U427">
        <f>COUNTIFS(Visits!I:I, "&lt;&gt;", Visits!A:A, Table5[[#This Row],[license_no]])</f>
        <v>0</v>
      </c>
      <c r="V427">
        <f>COUNTIFS(Visits!J:J, "&lt;&gt;", Visits!A:A, Table5[[#This Row],[license_no]])</f>
        <v>0</v>
      </c>
      <c r="W427">
        <f>SUM(Table5[[#This Row],[Total Visits - In Person]:[Total Visits - Virtual]])</f>
        <v>0</v>
      </c>
    </row>
    <row r="428" spans="1:23" x14ac:dyDescent="0.3">
      <c r="A428" s="10">
        <v>45292</v>
      </c>
      <c r="B428">
        <v>1664247</v>
      </c>
      <c r="C428" t="s">
        <v>1015</v>
      </c>
      <c r="D428" t="s">
        <v>14</v>
      </c>
      <c r="E428" t="s">
        <v>15</v>
      </c>
      <c r="F428" t="s">
        <v>1016</v>
      </c>
      <c r="G428" t="s">
        <v>201</v>
      </c>
      <c r="H428" t="s">
        <v>552</v>
      </c>
      <c r="I428" t="s">
        <v>19</v>
      </c>
      <c r="J428" s="1">
        <v>31559.759999999998</v>
      </c>
      <c r="K428" s="1">
        <v>40196.67</v>
      </c>
      <c r="L428">
        <v>3</v>
      </c>
      <c r="M428">
        <v>13</v>
      </c>
      <c r="N428">
        <v>25</v>
      </c>
      <c r="O428">
        <v>10</v>
      </c>
      <c r="P428">
        <v>50</v>
      </c>
      <c r="Q428">
        <f>SUMIFS(Snapshot2!H:H, Snapshot2!A:A, Table5[[#This Row],[Date]], Snapshot2!B:B, Table5[[#This Row],[license_no]])</f>
        <v>1</v>
      </c>
      <c r="R428" s="26">
        <f>SUMIF(Grant437!I:I, Table5[[#This Row],[license_no]], Grant437!N:N)</f>
        <v>0</v>
      </c>
      <c r="S428" s="26">
        <f>SUM(Table5[[#This Row],[Quality Dollars Received]], Table5[[#This Row],[fund paid in month (cash)]])</f>
        <v>40196.67</v>
      </c>
      <c r="T428">
        <f>COUNTIFS(Visits!H:H, "&lt;&gt;", Visits!A:A, Table5[[#This Row],[license_no]])</f>
        <v>0</v>
      </c>
      <c r="U428">
        <f>COUNTIFS(Visits!I:I, "&lt;&gt;", Visits!A:A, Table5[[#This Row],[license_no]])</f>
        <v>0</v>
      </c>
      <c r="V428">
        <f>COUNTIFS(Visits!J:J, "&lt;&gt;", Visits!A:A, Table5[[#This Row],[license_no]])</f>
        <v>0</v>
      </c>
      <c r="W428">
        <f>SUM(Table5[[#This Row],[Total Visits - In Person]:[Total Visits - Virtual]])</f>
        <v>0</v>
      </c>
    </row>
    <row r="429" spans="1:23" x14ac:dyDescent="0.3">
      <c r="A429" s="10">
        <v>45292</v>
      </c>
      <c r="B429">
        <v>1664367</v>
      </c>
      <c r="C429" t="s">
        <v>1017</v>
      </c>
      <c r="D429" t="s">
        <v>14</v>
      </c>
      <c r="F429" t="s">
        <v>1018</v>
      </c>
      <c r="G429" t="s">
        <v>501</v>
      </c>
      <c r="H429" t="s">
        <v>502</v>
      </c>
      <c r="I429" t="s">
        <v>19</v>
      </c>
      <c r="J429" s="1">
        <v>15835.72</v>
      </c>
      <c r="K429" s="1">
        <v>20652.96</v>
      </c>
      <c r="L429">
        <v>1</v>
      </c>
      <c r="M429">
        <v>6</v>
      </c>
      <c r="N429">
        <v>15</v>
      </c>
      <c r="O429">
        <v>14</v>
      </c>
      <c r="P429">
        <v>35</v>
      </c>
      <c r="Q429">
        <f>SUMIFS(Snapshot2!H:H, Snapshot2!A:A, Table5[[#This Row],[Date]], Snapshot2!B:B, Table5[[#This Row],[license_no]])</f>
        <v>0</v>
      </c>
      <c r="R429" s="26">
        <f>SUMIF(Grant437!I:I, Table5[[#This Row],[license_no]], Grant437!N:N)</f>
        <v>0</v>
      </c>
      <c r="S429" s="26">
        <f>SUM(Table5[[#This Row],[Quality Dollars Received]], Table5[[#This Row],[fund paid in month (cash)]])</f>
        <v>20652.96</v>
      </c>
      <c r="T429">
        <f>COUNTIFS(Visits!H:H, "&lt;&gt;", Visits!A:A, Table5[[#This Row],[license_no]])</f>
        <v>0</v>
      </c>
      <c r="U429">
        <f>COUNTIFS(Visits!I:I, "&lt;&gt;", Visits!A:A, Table5[[#This Row],[license_no]])</f>
        <v>0</v>
      </c>
      <c r="V429">
        <f>COUNTIFS(Visits!J:J, "&lt;&gt;", Visits!A:A, Table5[[#This Row],[license_no]])</f>
        <v>1</v>
      </c>
      <c r="W429">
        <f>SUM(Table5[[#This Row],[Total Visits - In Person]:[Total Visits - Virtual]])</f>
        <v>1</v>
      </c>
    </row>
    <row r="430" spans="1:23" x14ac:dyDescent="0.3">
      <c r="A430" s="10">
        <v>45292</v>
      </c>
      <c r="B430">
        <v>1664613</v>
      </c>
      <c r="C430" t="s">
        <v>1019</v>
      </c>
      <c r="D430" t="s">
        <v>14</v>
      </c>
      <c r="E430" t="s">
        <v>27</v>
      </c>
      <c r="F430" t="s">
        <v>1020</v>
      </c>
      <c r="G430" t="s">
        <v>201</v>
      </c>
      <c r="H430" t="s">
        <v>202</v>
      </c>
      <c r="I430" t="s">
        <v>19</v>
      </c>
      <c r="J430" s="1">
        <v>63673.24</v>
      </c>
      <c r="K430" s="1">
        <v>79957.179999999993</v>
      </c>
      <c r="L430">
        <v>9</v>
      </c>
      <c r="M430">
        <v>20</v>
      </c>
      <c r="N430">
        <v>31</v>
      </c>
      <c r="O430">
        <v>41</v>
      </c>
      <c r="P430">
        <v>97</v>
      </c>
      <c r="Q430">
        <f>SUMIFS(Snapshot2!H:H, Snapshot2!A:A, Table5[[#This Row],[Date]], Snapshot2!B:B, Table5[[#This Row],[license_no]])</f>
        <v>0</v>
      </c>
      <c r="R430" s="26">
        <f>SUMIF(Grant437!I:I, Table5[[#This Row],[license_no]], Grant437!N:N)</f>
        <v>0</v>
      </c>
      <c r="S430" s="26">
        <f>SUM(Table5[[#This Row],[Quality Dollars Received]], Table5[[#This Row],[fund paid in month (cash)]])</f>
        <v>79957.179999999993</v>
      </c>
      <c r="T430">
        <f>COUNTIFS(Visits!H:H, "&lt;&gt;", Visits!A:A, Table5[[#This Row],[license_no]])</f>
        <v>0</v>
      </c>
      <c r="U430">
        <f>COUNTIFS(Visits!I:I, "&lt;&gt;", Visits!A:A, Table5[[#This Row],[license_no]])</f>
        <v>0</v>
      </c>
      <c r="V430">
        <f>COUNTIFS(Visits!J:J, "&lt;&gt;", Visits!A:A, Table5[[#This Row],[license_no]])</f>
        <v>1</v>
      </c>
      <c r="W430">
        <f>SUM(Table5[[#This Row],[Total Visits - In Person]:[Total Visits - Virtual]])</f>
        <v>1</v>
      </c>
    </row>
    <row r="431" spans="1:23" x14ac:dyDescent="0.3">
      <c r="A431" s="10">
        <v>45292</v>
      </c>
      <c r="B431">
        <v>1665776</v>
      </c>
      <c r="C431" t="s">
        <v>1021</v>
      </c>
      <c r="D431" t="s">
        <v>14</v>
      </c>
      <c r="E431" t="s">
        <v>27</v>
      </c>
      <c r="F431" t="s">
        <v>1022</v>
      </c>
      <c r="G431" t="s">
        <v>17</v>
      </c>
      <c r="H431" t="s">
        <v>59</v>
      </c>
      <c r="I431" t="s">
        <v>19</v>
      </c>
      <c r="J431" s="1">
        <v>15834.45</v>
      </c>
      <c r="K431" s="1">
        <v>19779.310000000001</v>
      </c>
      <c r="L431">
        <v>1</v>
      </c>
      <c r="M431">
        <v>6</v>
      </c>
      <c r="N431">
        <v>16</v>
      </c>
      <c r="O431">
        <v>20</v>
      </c>
      <c r="P431">
        <v>42</v>
      </c>
      <c r="Q431">
        <f>SUMIFS(Snapshot2!H:H, Snapshot2!A:A, Table5[[#This Row],[Date]], Snapshot2!B:B, Table5[[#This Row],[license_no]])</f>
        <v>0</v>
      </c>
      <c r="R431" s="26">
        <f>SUMIF(Grant437!I:I, Table5[[#This Row],[license_no]], Grant437!N:N)</f>
        <v>0</v>
      </c>
      <c r="S431" s="26">
        <f>SUM(Table5[[#This Row],[Quality Dollars Received]], Table5[[#This Row],[fund paid in month (cash)]])</f>
        <v>19779.310000000001</v>
      </c>
      <c r="T431">
        <f>COUNTIFS(Visits!H:H, "&lt;&gt;", Visits!A:A, Table5[[#This Row],[license_no]])</f>
        <v>1</v>
      </c>
      <c r="U431">
        <f>COUNTIFS(Visits!I:I, "&lt;&gt;", Visits!A:A, Table5[[#This Row],[license_no]])</f>
        <v>0</v>
      </c>
      <c r="V431">
        <f>COUNTIFS(Visits!J:J, "&lt;&gt;", Visits!A:A, Table5[[#This Row],[license_no]])</f>
        <v>0</v>
      </c>
      <c r="W431">
        <f>SUM(Table5[[#This Row],[Total Visits - In Person]:[Total Visits - Virtual]])</f>
        <v>1</v>
      </c>
    </row>
    <row r="432" spans="1:23" x14ac:dyDescent="0.3">
      <c r="A432" s="10">
        <v>45292</v>
      </c>
      <c r="B432">
        <v>1666469</v>
      </c>
      <c r="C432" t="s">
        <v>1023</v>
      </c>
      <c r="D432" t="s">
        <v>14</v>
      </c>
      <c r="E432" t="s">
        <v>27</v>
      </c>
      <c r="F432" t="s">
        <v>1024</v>
      </c>
      <c r="G432" t="s">
        <v>537</v>
      </c>
      <c r="H432" t="s">
        <v>538</v>
      </c>
      <c r="I432" t="s">
        <v>19</v>
      </c>
      <c r="J432" s="1">
        <v>7766.34</v>
      </c>
      <c r="K432" s="1">
        <v>8992.14</v>
      </c>
      <c r="L432">
        <v>1</v>
      </c>
      <c r="M432">
        <v>3</v>
      </c>
      <c r="N432">
        <v>4</v>
      </c>
      <c r="O432">
        <v>5</v>
      </c>
      <c r="P432">
        <v>13</v>
      </c>
      <c r="Q432">
        <f>SUMIFS(Snapshot2!H:H, Snapshot2!A:A, Table5[[#This Row],[Date]], Snapshot2!B:B, Table5[[#This Row],[license_no]])</f>
        <v>1</v>
      </c>
      <c r="R432" s="26">
        <f>SUMIF(Grant437!I:I, Table5[[#This Row],[license_no]], Grant437!N:N)</f>
        <v>0</v>
      </c>
      <c r="S432" s="26">
        <f>SUM(Table5[[#This Row],[Quality Dollars Received]], Table5[[#This Row],[fund paid in month (cash)]])</f>
        <v>8992.14</v>
      </c>
      <c r="T432">
        <f>COUNTIFS(Visits!H:H, "&lt;&gt;", Visits!A:A, Table5[[#This Row],[license_no]])</f>
        <v>0</v>
      </c>
      <c r="U432">
        <f>COUNTIFS(Visits!I:I, "&lt;&gt;", Visits!A:A, Table5[[#This Row],[license_no]])</f>
        <v>0</v>
      </c>
      <c r="V432">
        <f>COUNTIFS(Visits!J:J, "&lt;&gt;", Visits!A:A, Table5[[#This Row],[license_no]])</f>
        <v>0</v>
      </c>
      <c r="W432">
        <f>SUM(Table5[[#This Row],[Total Visits - In Person]:[Total Visits - Virtual]])</f>
        <v>0</v>
      </c>
    </row>
    <row r="433" spans="1:23" x14ac:dyDescent="0.3">
      <c r="A433" s="10">
        <v>45292</v>
      </c>
      <c r="B433">
        <v>1667353</v>
      </c>
      <c r="C433" t="s">
        <v>1025</v>
      </c>
      <c r="D433" t="s">
        <v>14</v>
      </c>
      <c r="E433" t="s">
        <v>27</v>
      </c>
      <c r="F433" t="s">
        <v>1026</v>
      </c>
      <c r="G433" t="s">
        <v>17</v>
      </c>
      <c r="H433" t="s">
        <v>329</v>
      </c>
      <c r="I433" t="s">
        <v>19</v>
      </c>
      <c r="J433" s="1">
        <v>5098.1400000000003</v>
      </c>
      <c r="K433" s="1">
        <v>6670.23</v>
      </c>
      <c r="L433">
        <v>1</v>
      </c>
      <c r="M433">
        <v>1</v>
      </c>
      <c r="N433">
        <v>3</v>
      </c>
      <c r="O433">
        <v>3</v>
      </c>
      <c r="P433">
        <v>7</v>
      </c>
      <c r="Q433">
        <f>SUMIFS(Snapshot2!H:H, Snapshot2!A:A, Table5[[#This Row],[Date]], Snapshot2!B:B, Table5[[#This Row],[license_no]])</f>
        <v>0</v>
      </c>
      <c r="R433" s="26">
        <f>SUMIF(Grant437!I:I, Table5[[#This Row],[license_no]], Grant437!N:N)</f>
        <v>0</v>
      </c>
      <c r="S433" s="26">
        <f>SUM(Table5[[#This Row],[Quality Dollars Received]], Table5[[#This Row],[fund paid in month (cash)]])</f>
        <v>6670.23</v>
      </c>
      <c r="T433">
        <f>COUNTIFS(Visits!H:H, "&lt;&gt;", Visits!A:A, Table5[[#This Row],[license_no]])</f>
        <v>0</v>
      </c>
      <c r="U433">
        <f>COUNTIFS(Visits!I:I, "&lt;&gt;", Visits!A:A, Table5[[#This Row],[license_no]])</f>
        <v>0</v>
      </c>
      <c r="V433">
        <f>COUNTIFS(Visits!J:J, "&lt;&gt;", Visits!A:A, Table5[[#This Row],[license_no]])</f>
        <v>0</v>
      </c>
      <c r="W433">
        <f>SUM(Table5[[#This Row],[Total Visits - In Person]:[Total Visits - Virtual]])</f>
        <v>0</v>
      </c>
    </row>
    <row r="434" spans="1:23" x14ac:dyDescent="0.3">
      <c r="A434" s="10">
        <v>45292</v>
      </c>
      <c r="B434">
        <v>1668278</v>
      </c>
      <c r="C434" t="s">
        <v>1027</v>
      </c>
      <c r="D434" t="s">
        <v>14</v>
      </c>
      <c r="E434" t="s">
        <v>15</v>
      </c>
      <c r="F434" t="s">
        <v>1028</v>
      </c>
      <c r="G434" t="s">
        <v>17</v>
      </c>
      <c r="H434" t="s">
        <v>288</v>
      </c>
      <c r="I434" t="s">
        <v>19</v>
      </c>
      <c r="J434" s="1">
        <v>58701.37</v>
      </c>
      <c r="K434" s="1">
        <v>76077.69</v>
      </c>
      <c r="L434">
        <v>8</v>
      </c>
      <c r="M434">
        <v>13</v>
      </c>
      <c r="N434">
        <v>26</v>
      </c>
      <c r="O434">
        <v>29</v>
      </c>
      <c r="P434">
        <v>73</v>
      </c>
      <c r="Q434">
        <f>SUMIFS(Snapshot2!H:H, Snapshot2!A:A, Table5[[#This Row],[Date]], Snapshot2!B:B, Table5[[#This Row],[license_no]])</f>
        <v>0</v>
      </c>
      <c r="R434" s="26">
        <f>SUMIF(Grant437!I:I, Table5[[#This Row],[license_no]], Grant437!N:N)</f>
        <v>0</v>
      </c>
      <c r="S434" s="26">
        <f>SUM(Table5[[#This Row],[Quality Dollars Received]], Table5[[#This Row],[fund paid in month (cash)]])</f>
        <v>76077.69</v>
      </c>
      <c r="T434">
        <f>COUNTIFS(Visits!H:H, "&lt;&gt;", Visits!A:A, Table5[[#This Row],[license_no]])</f>
        <v>0</v>
      </c>
      <c r="U434">
        <f>COUNTIFS(Visits!I:I, "&lt;&gt;", Visits!A:A, Table5[[#This Row],[license_no]])</f>
        <v>0</v>
      </c>
      <c r="V434">
        <f>COUNTIFS(Visits!J:J, "&lt;&gt;", Visits!A:A, Table5[[#This Row],[license_no]])</f>
        <v>0</v>
      </c>
      <c r="W434">
        <f>SUM(Table5[[#This Row],[Total Visits - In Person]:[Total Visits - Virtual]])</f>
        <v>0</v>
      </c>
    </row>
    <row r="435" spans="1:23" x14ac:dyDescent="0.3">
      <c r="A435" s="10">
        <v>45292</v>
      </c>
      <c r="B435">
        <v>1668320</v>
      </c>
      <c r="C435" t="s">
        <v>1029</v>
      </c>
      <c r="D435" t="s">
        <v>14</v>
      </c>
      <c r="E435" t="s">
        <v>27</v>
      </c>
      <c r="F435" t="s">
        <v>1030</v>
      </c>
      <c r="G435" t="s">
        <v>74</v>
      </c>
      <c r="H435" t="s">
        <v>498</v>
      </c>
      <c r="I435" t="s">
        <v>49</v>
      </c>
      <c r="J435" s="1">
        <v>4028.45</v>
      </c>
      <c r="K435" s="1">
        <v>5330.48</v>
      </c>
      <c r="M435">
        <v>1</v>
      </c>
      <c r="N435">
        <v>3</v>
      </c>
      <c r="O435">
        <v>3</v>
      </c>
      <c r="P435">
        <v>7</v>
      </c>
      <c r="Q435">
        <f>SUMIFS(Snapshot2!H:H, Snapshot2!A:A, Table5[[#This Row],[Date]], Snapshot2!B:B, Table5[[#This Row],[license_no]])</f>
        <v>0</v>
      </c>
      <c r="R435" s="26">
        <f>SUMIF(Grant437!I:I, Table5[[#This Row],[license_no]], Grant437!N:N)</f>
        <v>0</v>
      </c>
      <c r="S435" s="26">
        <f>SUM(Table5[[#This Row],[Quality Dollars Received]], Table5[[#This Row],[fund paid in month (cash)]])</f>
        <v>5330.48</v>
      </c>
      <c r="T435">
        <f>COUNTIFS(Visits!H:H, "&lt;&gt;", Visits!A:A, Table5[[#This Row],[license_no]])</f>
        <v>0</v>
      </c>
      <c r="U435">
        <f>COUNTIFS(Visits!I:I, "&lt;&gt;", Visits!A:A, Table5[[#This Row],[license_no]])</f>
        <v>0</v>
      </c>
      <c r="V435">
        <f>COUNTIFS(Visits!J:J, "&lt;&gt;", Visits!A:A, Table5[[#This Row],[license_no]])</f>
        <v>0</v>
      </c>
      <c r="W435">
        <f>SUM(Table5[[#This Row],[Total Visits - In Person]:[Total Visits - Virtual]])</f>
        <v>0</v>
      </c>
    </row>
    <row r="436" spans="1:23" x14ac:dyDescent="0.3">
      <c r="A436" s="10">
        <v>45292</v>
      </c>
      <c r="B436">
        <v>1669256</v>
      </c>
      <c r="C436" t="s">
        <v>1031</v>
      </c>
      <c r="D436" t="s">
        <v>14</v>
      </c>
      <c r="E436" t="s">
        <v>27</v>
      </c>
      <c r="F436" t="s">
        <v>1032</v>
      </c>
      <c r="G436" t="s">
        <v>33</v>
      </c>
      <c r="H436" t="s">
        <v>121</v>
      </c>
      <c r="I436" t="s">
        <v>35</v>
      </c>
      <c r="J436" s="1">
        <v>559.5</v>
      </c>
      <c r="K436" s="1">
        <v>732.39</v>
      </c>
      <c r="M436">
        <v>1</v>
      </c>
      <c r="P436">
        <v>1</v>
      </c>
      <c r="Q436">
        <f>SUMIFS(Snapshot2!H:H, Snapshot2!A:A, Table5[[#This Row],[Date]], Snapshot2!B:B, Table5[[#This Row],[license_no]])</f>
        <v>0</v>
      </c>
      <c r="R436" s="26">
        <f>SUMIF(Grant437!I:I, Table5[[#This Row],[license_no]], Grant437!N:N)</f>
        <v>0</v>
      </c>
      <c r="S436" s="26">
        <f>SUM(Table5[[#This Row],[Quality Dollars Received]], Table5[[#This Row],[fund paid in month (cash)]])</f>
        <v>732.39</v>
      </c>
      <c r="T436">
        <f>COUNTIFS(Visits!H:H, "&lt;&gt;", Visits!A:A, Table5[[#This Row],[license_no]])</f>
        <v>0</v>
      </c>
      <c r="U436">
        <f>COUNTIFS(Visits!I:I, "&lt;&gt;", Visits!A:A, Table5[[#This Row],[license_no]])</f>
        <v>0</v>
      </c>
      <c r="V436">
        <f>COUNTIFS(Visits!J:J, "&lt;&gt;", Visits!A:A, Table5[[#This Row],[license_no]])</f>
        <v>0</v>
      </c>
      <c r="W436">
        <f>SUM(Table5[[#This Row],[Total Visits - In Person]:[Total Visits - Virtual]])</f>
        <v>0</v>
      </c>
    </row>
    <row r="437" spans="1:23" x14ac:dyDescent="0.3">
      <c r="A437" s="10">
        <v>45292</v>
      </c>
      <c r="B437">
        <v>1669694</v>
      </c>
      <c r="C437" t="s">
        <v>1033</v>
      </c>
      <c r="D437" t="s">
        <v>14</v>
      </c>
      <c r="E437" t="s">
        <v>27</v>
      </c>
      <c r="F437" t="s">
        <v>1034</v>
      </c>
      <c r="G437" t="s">
        <v>70</v>
      </c>
      <c r="H437" t="s">
        <v>130</v>
      </c>
      <c r="I437" t="s">
        <v>19</v>
      </c>
      <c r="J437" s="1">
        <v>1376</v>
      </c>
      <c r="K437" s="1">
        <v>2080.81</v>
      </c>
      <c r="M437">
        <v>1</v>
      </c>
      <c r="N437">
        <v>2</v>
      </c>
      <c r="P437">
        <v>2</v>
      </c>
      <c r="Q437">
        <f>SUMIFS(Snapshot2!H:H, Snapshot2!A:A, Table5[[#This Row],[Date]], Snapshot2!B:B, Table5[[#This Row],[license_no]])</f>
        <v>0</v>
      </c>
      <c r="R437" s="26">
        <f>SUMIF(Grant437!I:I, Table5[[#This Row],[license_no]], Grant437!N:N)</f>
        <v>0</v>
      </c>
      <c r="S437" s="26">
        <f>SUM(Table5[[#This Row],[Quality Dollars Received]], Table5[[#This Row],[fund paid in month (cash)]])</f>
        <v>2080.81</v>
      </c>
      <c r="T437">
        <f>COUNTIFS(Visits!H:H, "&lt;&gt;", Visits!A:A, Table5[[#This Row],[license_no]])</f>
        <v>0</v>
      </c>
      <c r="U437">
        <f>COUNTIFS(Visits!I:I, "&lt;&gt;", Visits!A:A, Table5[[#This Row],[license_no]])</f>
        <v>0</v>
      </c>
      <c r="V437">
        <f>COUNTIFS(Visits!J:J, "&lt;&gt;", Visits!A:A, Table5[[#This Row],[license_no]])</f>
        <v>0</v>
      </c>
      <c r="W437">
        <f>SUM(Table5[[#This Row],[Total Visits - In Person]:[Total Visits - Virtual]])</f>
        <v>0</v>
      </c>
    </row>
    <row r="438" spans="1:23" x14ac:dyDescent="0.3">
      <c r="A438" s="10">
        <v>45292</v>
      </c>
      <c r="B438">
        <v>1669897</v>
      </c>
      <c r="C438" t="s">
        <v>1035</v>
      </c>
      <c r="D438" t="s">
        <v>14</v>
      </c>
      <c r="E438" t="s">
        <v>27</v>
      </c>
      <c r="F438" t="s">
        <v>1036</v>
      </c>
      <c r="G438" t="s">
        <v>62</v>
      </c>
      <c r="H438" t="s">
        <v>369</v>
      </c>
      <c r="I438" t="s">
        <v>19</v>
      </c>
      <c r="J438" s="1">
        <v>6321.14</v>
      </c>
      <c r="K438" s="1">
        <v>7365.04</v>
      </c>
      <c r="L438">
        <v>3</v>
      </c>
      <c r="M438">
        <v>3</v>
      </c>
      <c r="N438">
        <v>5</v>
      </c>
      <c r="O438">
        <v>1</v>
      </c>
      <c r="P438">
        <v>12</v>
      </c>
      <c r="Q438">
        <f>SUMIFS(Snapshot2!H:H, Snapshot2!A:A, Table5[[#This Row],[Date]], Snapshot2!B:B, Table5[[#This Row],[license_no]])</f>
        <v>1</v>
      </c>
      <c r="R438" s="26">
        <f>SUMIF(Grant437!I:I, Table5[[#This Row],[license_no]], Grant437!N:N)</f>
        <v>0</v>
      </c>
      <c r="S438" s="26">
        <f>SUM(Table5[[#This Row],[Quality Dollars Received]], Table5[[#This Row],[fund paid in month (cash)]])</f>
        <v>7365.04</v>
      </c>
      <c r="T438">
        <f>COUNTIFS(Visits!H:H, "&lt;&gt;", Visits!A:A, Table5[[#This Row],[license_no]])</f>
        <v>0</v>
      </c>
      <c r="U438">
        <f>COUNTIFS(Visits!I:I, "&lt;&gt;", Visits!A:A, Table5[[#This Row],[license_no]])</f>
        <v>0</v>
      </c>
      <c r="V438">
        <f>COUNTIFS(Visits!J:J, "&lt;&gt;", Visits!A:A, Table5[[#This Row],[license_no]])</f>
        <v>0</v>
      </c>
      <c r="W438">
        <f>SUM(Table5[[#This Row],[Total Visits - In Person]:[Total Visits - Virtual]])</f>
        <v>0</v>
      </c>
    </row>
    <row r="439" spans="1:23" x14ac:dyDescent="0.3">
      <c r="A439" s="10">
        <v>45292</v>
      </c>
      <c r="B439">
        <v>1669909</v>
      </c>
      <c r="C439" t="s">
        <v>1037</v>
      </c>
      <c r="D439" t="s">
        <v>188</v>
      </c>
      <c r="E439" t="s">
        <v>51</v>
      </c>
      <c r="F439" t="s">
        <v>1038</v>
      </c>
      <c r="G439" t="s">
        <v>55</v>
      </c>
      <c r="H439" t="s">
        <v>56</v>
      </c>
      <c r="I439" t="s">
        <v>19</v>
      </c>
      <c r="J439" s="1">
        <v>848.73</v>
      </c>
      <c r="K439" s="1">
        <v>1975.34</v>
      </c>
      <c r="L439">
        <v>1</v>
      </c>
      <c r="M439">
        <v>1</v>
      </c>
      <c r="N439">
        <v>1</v>
      </c>
      <c r="P439">
        <v>3</v>
      </c>
      <c r="Q439">
        <f>SUMIFS(Snapshot2!H:H, Snapshot2!A:A, Table5[[#This Row],[Date]], Snapshot2!B:B, Table5[[#This Row],[license_no]])</f>
        <v>0</v>
      </c>
      <c r="R439" s="26">
        <f>SUMIF(Grant437!I:I, Table5[[#This Row],[license_no]], Grant437!N:N)</f>
        <v>0</v>
      </c>
      <c r="S439" s="26">
        <f>SUM(Table5[[#This Row],[Quality Dollars Received]], Table5[[#This Row],[fund paid in month (cash)]])</f>
        <v>1975.34</v>
      </c>
      <c r="T439">
        <f>COUNTIFS(Visits!H:H, "&lt;&gt;", Visits!A:A, Table5[[#This Row],[license_no]])</f>
        <v>0</v>
      </c>
      <c r="U439">
        <f>COUNTIFS(Visits!I:I, "&lt;&gt;", Visits!A:A, Table5[[#This Row],[license_no]])</f>
        <v>0</v>
      </c>
      <c r="V439">
        <f>COUNTIFS(Visits!J:J, "&lt;&gt;", Visits!A:A, Table5[[#This Row],[license_no]])</f>
        <v>0</v>
      </c>
      <c r="W439">
        <f>SUM(Table5[[#This Row],[Total Visits - In Person]:[Total Visits - Virtual]])</f>
        <v>0</v>
      </c>
    </row>
    <row r="440" spans="1:23" x14ac:dyDescent="0.3">
      <c r="A440" s="10">
        <v>45292</v>
      </c>
      <c r="B440">
        <v>1670195</v>
      </c>
      <c r="C440" t="s">
        <v>1039</v>
      </c>
      <c r="D440" t="s">
        <v>106</v>
      </c>
      <c r="E440" t="s">
        <v>27</v>
      </c>
      <c r="F440" t="s">
        <v>1040</v>
      </c>
      <c r="G440" t="s">
        <v>140</v>
      </c>
      <c r="H440" t="s">
        <v>141</v>
      </c>
      <c r="I440" t="s">
        <v>19</v>
      </c>
      <c r="J440" s="1">
        <v>2366.33</v>
      </c>
      <c r="K440" s="1">
        <v>3071.05</v>
      </c>
      <c r="L440">
        <v>1</v>
      </c>
      <c r="N440">
        <v>1</v>
      </c>
      <c r="O440">
        <v>2</v>
      </c>
      <c r="P440">
        <v>4</v>
      </c>
      <c r="Q440">
        <f>SUMIFS(Snapshot2!H:H, Snapshot2!A:A, Table5[[#This Row],[Date]], Snapshot2!B:B, Table5[[#This Row],[license_no]])</f>
        <v>0</v>
      </c>
      <c r="R440" s="26">
        <f>SUMIF(Grant437!I:I, Table5[[#This Row],[license_no]], Grant437!N:N)</f>
        <v>0</v>
      </c>
      <c r="S440" s="26">
        <f>SUM(Table5[[#This Row],[Quality Dollars Received]], Table5[[#This Row],[fund paid in month (cash)]])</f>
        <v>3071.05</v>
      </c>
      <c r="T440">
        <f>COUNTIFS(Visits!H:H, "&lt;&gt;", Visits!A:A, Table5[[#This Row],[license_no]])</f>
        <v>1</v>
      </c>
      <c r="U440">
        <f>COUNTIFS(Visits!I:I, "&lt;&gt;", Visits!A:A, Table5[[#This Row],[license_no]])</f>
        <v>0</v>
      </c>
      <c r="V440">
        <f>COUNTIFS(Visits!J:J, "&lt;&gt;", Visits!A:A, Table5[[#This Row],[license_no]])</f>
        <v>0</v>
      </c>
      <c r="W440">
        <f>SUM(Table5[[#This Row],[Total Visits - In Person]:[Total Visits - Virtual]])</f>
        <v>1</v>
      </c>
    </row>
    <row r="441" spans="1:23" x14ac:dyDescent="0.3">
      <c r="A441" s="10">
        <v>45292</v>
      </c>
      <c r="B441">
        <v>1670412</v>
      </c>
      <c r="C441" t="s">
        <v>1041</v>
      </c>
      <c r="D441" t="s">
        <v>14</v>
      </c>
      <c r="E441" t="s">
        <v>27</v>
      </c>
      <c r="F441" t="s">
        <v>1042</v>
      </c>
      <c r="G441" t="s">
        <v>955</v>
      </c>
      <c r="H441" t="s">
        <v>956</v>
      </c>
      <c r="I441" t="s">
        <v>957</v>
      </c>
      <c r="J441" s="1">
        <v>3677.66</v>
      </c>
      <c r="K441" s="1">
        <v>4907.6899999999996</v>
      </c>
      <c r="M441">
        <v>1</v>
      </c>
      <c r="N441">
        <v>3</v>
      </c>
      <c r="O441">
        <v>3</v>
      </c>
      <c r="P441">
        <v>7</v>
      </c>
      <c r="Q441">
        <f>SUMIFS(Snapshot2!H:H, Snapshot2!A:A, Table5[[#This Row],[Date]], Snapshot2!B:B, Table5[[#This Row],[license_no]])</f>
        <v>0</v>
      </c>
      <c r="R441" s="26">
        <f>SUMIF(Grant437!I:I, Table5[[#This Row],[license_no]], Grant437!N:N)</f>
        <v>0</v>
      </c>
      <c r="S441" s="26">
        <f>SUM(Table5[[#This Row],[Quality Dollars Received]], Table5[[#This Row],[fund paid in month (cash)]])</f>
        <v>4907.6899999999996</v>
      </c>
      <c r="T441">
        <f>COUNTIFS(Visits!H:H, "&lt;&gt;", Visits!A:A, Table5[[#This Row],[license_no]])</f>
        <v>0</v>
      </c>
      <c r="U441">
        <f>COUNTIFS(Visits!I:I, "&lt;&gt;", Visits!A:A, Table5[[#This Row],[license_no]])</f>
        <v>0</v>
      </c>
      <c r="V441">
        <f>COUNTIFS(Visits!J:J, "&lt;&gt;", Visits!A:A, Table5[[#This Row],[license_no]])</f>
        <v>0</v>
      </c>
      <c r="W441">
        <f>SUM(Table5[[#This Row],[Total Visits - In Person]:[Total Visits - Virtual]])</f>
        <v>0</v>
      </c>
    </row>
    <row r="442" spans="1:23" x14ac:dyDescent="0.3">
      <c r="A442" s="10">
        <v>45292</v>
      </c>
      <c r="B442">
        <v>1670452</v>
      </c>
      <c r="C442" t="s">
        <v>1043</v>
      </c>
      <c r="D442" t="s">
        <v>14</v>
      </c>
      <c r="E442" t="s">
        <v>51</v>
      </c>
      <c r="F442" t="s">
        <v>1044</v>
      </c>
      <c r="G442" t="s">
        <v>193</v>
      </c>
      <c r="H442" t="s">
        <v>194</v>
      </c>
      <c r="I442" t="s">
        <v>195</v>
      </c>
      <c r="J442" s="1">
        <v>1675.18</v>
      </c>
      <c r="K442" s="1">
        <v>2079.3200000000002</v>
      </c>
      <c r="M442">
        <v>2</v>
      </c>
      <c r="P442">
        <v>2</v>
      </c>
      <c r="Q442">
        <f>SUMIFS(Snapshot2!H:H, Snapshot2!A:A, Table5[[#This Row],[Date]], Snapshot2!B:B, Table5[[#This Row],[license_no]])</f>
        <v>0</v>
      </c>
      <c r="R442" s="26">
        <f>SUMIF(Grant437!I:I, Table5[[#This Row],[license_no]], Grant437!N:N)</f>
        <v>0</v>
      </c>
      <c r="S442" s="26">
        <f>SUM(Table5[[#This Row],[Quality Dollars Received]], Table5[[#This Row],[fund paid in month (cash)]])</f>
        <v>2079.3200000000002</v>
      </c>
      <c r="T442">
        <f>COUNTIFS(Visits!H:H, "&lt;&gt;", Visits!A:A, Table5[[#This Row],[license_no]])</f>
        <v>0</v>
      </c>
      <c r="U442">
        <f>COUNTIFS(Visits!I:I, "&lt;&gt;", Visits!A:A, Table5[[#This Row],[license_no]])</f>
        <v>0</v>
      </c>
      <c r="V442">
        <f>COUNTIFS(Visits!J:J, "&lt;&gt;", Visits!A:A, Table5[[#This Row],[license_no]])</f>
        <v>0</v>
      </c>
      <c r="W442">
        <f>SUM(Table5[[#This Row],[Total Visits - In Person]:[Total Visits - Virtual]])</f>
        <v>0</v>
      </c>
    </row>
    <row r="443" spans="1:23" x14ac:dyDescent="0.3">
      <c r="A443" s="10">
        <v>45292</v>
      </c>
      <c r="B443">
        <v>1671603</v>
      </c>
      <c r="C443" t="s">
        <v>1045</v>
      </c>
      <c r="D443" t="s">
        <v>188</v>
      </c>
      <c r="E443" t="s">
        <v>27</v>
      </c>
      <c r="F443" t="s">
        <v>1046</v>
      </c>
      <c r="G443" t="s">
        <v>501</v>
      </c>
      <c r="H443" t="s">
        <v>502</v>
      </c>
      <c r="I443" t="s">
        <v>19</v>
      </c>
      <c r="J443" s="1">
        <v>1517.2</v>
      </c>
      <c r="K443" s="1">
        <v>1961.19</v>
      </c>
      <c r="L443">
        <v>1</v>
      </c>
      <c r="M443">
        <v>1</v>
      </c>
      <c r="P443">
        <v>2</v>
      </c>
      <c r="Q443">
        <f>SUMIFS(Snapshot2!H:H, Snapshot2!A:A, Table5[[#This Row],[Date]], Snapshot2!B:B, Table5[[#This Row],[license_no]])</f>
        <v>0</v>
      </c>
      <c r="R443" s="26">
        <f>SUMIF(Grant437!I:I, Table5[[#This Row],[license_no]], Grant437!N:N)</f>
        <v>0</v>
      </c>
      <c r="S443" s="26">
        <f>SUM(Table5[[#This Row],[Quality Dollars Received]], Table5[[#This Row],[fund paid in month (cash)]])</f>
        <v>1961.19</v>
      </c>
      <c r="T443">
        <f>COUNTIFS(Visits!H:H, "&lt;&gt;", Visits!A:A, Table5[[#This Row],[license_no]])</f>
        <v>1</v>
      </c>
      <c r="U443">
        <f>COUNTIFS(Visits!I:I, "&lt;&gt;", Visits!A:A, Table5[[#This Row],[license_no]])</f>
        <v>0</v>
      </c>
      <c r="V443">
        <f>COUNTIFS(Visits!J:J, "&lt;&gt;", Visits!A:A, Table5[[#This Row],[license_no]])</f>
        <v>0</v>
      </c>
      <c r="W443">
        <f>SUM(Table5[[#This Row],[Total Visits - In Person]:[Total Visits - Virtual]])</f>
        <v>1</v>
      </c>
    </row>
    <row r="444" spans="1:23" x14ac:dyDescent="0.3">
      <c r="A444" s="10">
        <v>45292</v>
      </c>
      <c r="B444">
        <v>1671918</v>
      </c>
      <c r="C444" t="s">
        <v>1047</v>
      </c>
      <c r="D444" t="s">
        <v>14</v>
      </c>
      <c r="E444" t="s">
        <v>27</v>
      </c>
      <c r="F444" t="s">
        <v>1048</v>
      </c>
      <c r="G444" t="s">
        <v>17</v>
      </c>
      <c r="H444" t="s">
        <v>360</v>
      </c>
      <c r="I444" t="s">
        <v>19</v>
      </c>
      <c r="J444" s="1">
        <v>2501.1999999999998</v>
      </c>
      <c r="K444" s="1">
        <v>3242.93</v>
      </c>
      <c r="M444">
        <v>1</v>
      </c>
      <c r="N444">
        <v>2</v>
      </c>
      <c r="P444">
        <v>3</v>
      </c>
      <c r="Q444">
        <f>SUMIFS(Snapshot2!H:H, Snapshot2!A:A, Table5[[#This Row],[Date]], Snapshot2!B:B, Table5[[#This Row],[license_no]])</f>
        <v>0</v>
      </c>
      <c r="R444" s="26">
        <f>SUMIF(Grant437!I:I, Table5[[#This Row],[license_no]], Grant437!N:N)</f>
        <v>0</v>
      </c>
      <c r="S444" s="26">
        <f>SUM(Table5[[#This Row],[Quality Dollars Received]], Table5[[#This Row],[fund paid in month (cash)]])</f>
        <v>3242.93</v>
      </c>
      <c r="T444">
        <f>COUNTIFS(Visits!H:H, "&lt;&gt;", Visits!A:A, Table5[[#This Row],[license_no]])</f>
        <v>0</v>
      </c>
      <c r="U444">
        <f>COUNTIFS(Visits!I:I, "&lt;&gt;", Visits!A:A, Table5[[#This Row],[license_no]])</f>
        <v>0</v>
      </c>
      <c r="V444">
        <f>COUNTIFS(Visits!J:J, "&lt;&gt;", Visits!A:A, Table5[[#This Row],[license_no]])</f>
        <v>0</v>
      </c>
      <c r="W444">
        <f>SUM(Table5[[#This Row],[Total Visits - In Person]:[Total Visits - Virtual]])</f>
        <v>0</v>
      </c>
    </row>
    <row r="445" spans="1:23" x14ac:dyDescent="0.3">
      <c r="A445" s="10">
        <v>45292</v>
      </c>
      <c r="B445">
        <v>1673333</v>
      </c>
      <c r="C445" t="s">
        <v>1049</v>
      </c>
      <c r="D445" t="s">
        <v>188</v>
      </c>
      <c r="E445" t="s">
        <v>15</v>
      </c>
      <c r="F445" t="s">
        <v>1050</v>
      </c>
      <c r="G445" t="s">
        <v>17</v>
      </c>
      <c r="H445" t="s">
        <v>343</v>
      </c>
      <c r="I445" t="s">
        <v>19</v>
      </c>
      <c r="J445" s="1">
        <v>486.6</v>
      </c>
      <c r="K445" s="1">
        <v>652.20000000000005</v>
      </c>
      <c r="N445">
        <v>1</v>
      </c>
      <c r="P445">
        <v>1</v>
      </c>
      <c r="Q445">
        <f>SUMIFS(Snapshot2!H:H, Snapshot2!A:A, Table5[[#This Row],[Date]], Snapshot2!B:B, Table5[[#This Row],[license_no]])</f>
        <v>0</v>
      </c>
      <c r="R445" s="26">
        <f>SUMIF(Grant437!I:I, Table5[[#This Row],[license_no]], Grant437!N:N)</f>
        <v>0</v>
      </c>
      <c r="S445" s="26">
        <f>SUM(Table5[[#This Row],[Quality Dollars Received]], Table5[[#This Row],[fund paid in month (cash)]])</f>
        <v>652.20000000000005</v>
      </c>
      <c r="T445">
        <f>COUNTIFS(Visits!H:H, "&lt;&gt;", Visits!A:A, Table5[[#This Row],[license_no]])</f>
        <v>0</v>
      </c>
      <c r="U445">
        <f>COUNTIFS(Visits!I:I, "&lt;&gt;", Visits!A:A, Table5[[#This Row],[license_no]])</f>
        <v>0</v>
      </c>
      <c r="V445">
        <f>COUNTIFS(Visits!J:J, "&lt;&gt;", Visits!A:A, Table5[[#This Row],[license_no]])</f>
        <v>0</v>
      </c>
      <c r="W445">
        <f>SUM(Table5[[#This Row],[Total Visits - In Person]:[Total Visits - Virtual]])</f>
        <v>0</v>
      </c>
    </row>
    <row r="446" spans="1:23" x14ac:dyDescent="0.3">
      <c r="A446" s="10">
        <v>45292</v>
      </c>
      <c r="B446">
        <v>1673358</v>
      </c>
      <c r="C446" t="s">
        <v>1051</v>
      </c>
      <c r="D446" t="s">
        <v>14</v>
      </c>
      <c r="E446" t="s">
        <v>51</v>
      </c>
      <c r="F446" t="s">
        <v>1052</v>
      </c>
      <c r="G446" t="s">
        <v>1053</v>
      </c>
      <c r="H446" t="s">
        <v>1054</v>
      </c>
      <c r="I446" t="s">
        <v>49</v>
      </c>
      <c r="J446" s="1">
        <v>1851.67</v>
      </c>
      <c r="K446" s="1">
        <v>2402.67</v>
      </c>
      <c r="L446">
        <v>1</v>
      </c>
      <c r="M446">
        <v>1</v>
      </c>
      <c r="P446">
        <v>2</v>
      </c>
      <c r="Q446">
        <f>SUMIFS(Snapshot2!H:H, Snapshot2!A:A, Table5[[#This Row],[Date]], Snapshot2!B:B, Table5[[#This Row],[license_no]])</f>
        <v>0</v>
      </c>
      <c r="R446" s="26">
        <f>SUMIF(Grant437!I:I, Table5[[#This Row],[license_no]], Grant437!N:N)</f>
        <v>0</v>
      </c>
      <c r="S446" s="26">
        <f>SUM(Table5[[#This Row],[Quality Dollars Received]], Table5[[#This Row],[fund paid in month (cash)]])</f>
        <v>2402.67</v>
      </c>
      <c r="T446">
        <f>COUNTIFS(Visits!H:H, "&lt;&gt;", Visits!A:A, Table5[[#This Row],[license_no]])</f>
        <v>0</v>
      </c>
      <c r="U446">
        <f>COUNTIFS(Visits!I:I, "&lt;&gt;", Visits!A:A, Table5[[#This Row],[license_no]])</f>
        <v>0</v>
      </c>
      <c r="V446">
        <f>COUNTIFS(Visits!J:J, "&lt;&gt;", Visits!A:A, Table5[[#This Row],[license_no]])</f>
        <v>0</v>
      </c>
      <c r="W446">
        <f>SUM(Table5[[#This Row],[Total Visits - In Person]:[Total Visits - Virtual]])</f>
        <v>0</v>
      </c>
    </row>
    <row r="447" spans="1:23" x14ac:dyDescent="0.3">
      <c r="A447" s="10">
        <v>45292</v>
      </c>
      <c r="B447">
        <v>1673788</v>
      </c>
      <c r="C447" t="s">
        <v>1055</v>
      </c>
      <c r="D447" t="s">
        <v>188</v>
      </c>
      <c r="E447" t="s">
        <v>27</v>
      </c>
      <c r="F447" t="s">
        <v>1056</v>
      </c>
      <c r="G447" t="s">
        <v>140</v>
      </c>
      <c r="H447" t="s">
        <v>141</v>
      </c>
      <c r="I447" t="s">
        <v>19</v>
      </c>
      <c r="J447" s="1">
        <v>2152.8000000000002</v>
      </c>
      <c r="K447" s="1">
        <v>2768</v>
      </c>
      <c r="L447">
        <v>2</v>
      </c>
      <c r="M447">
        <v>1</v>
      </c>
      <c r="N447">
        <v>2</v>
      </c>
      <c r="P447">
        <v>5</v>
      </c>
      <c r="Q447">
        <f>SUMIFS(Snapshot2!H:H, Snapshot2!A:A, Table5[[#This Row],[Date]], Snapshot2!B:B, Table5[[#This Row],[license_no]])</f>
        <v>0</v>
      </c>
      <c r="R447" s="26">
        <f>SUMIF(Grant437!I:I, Table5[[#This Row],[license_no]], Grant437!N:N)</f>
        <v>0</v>
      </c>
      <c r="S447" s="26">
        <f>SUM(Table5[[#This Row],[Quality Dollars Received]], Table5[[#This Row],[fund paid in month (cash)]])</f>
        <v>2768</v>
      </c>
      <c r="T447">
        <f>COUNTIFS(Visits!H:H, "&lt;&gt;", Visits!A:A, Table5[[#This Row],[license_no]])</f>
        <v>0</v>
      </c>
      <c r="U447">
        <f>COUNTIFS(Visits!I:I, "&lt;&gt;", Visits!A:A, Table5[[#This Row],[license_no]])</f>
        <v>0</v>
      </c>
      <c r="V447">
        <f>COUNTIFS(Visits!J:J, "&lt;&gt;", Visits!A:A, Table5[[#This Row],[license_no]])</f>
        <v>0</v>
      </c>
      <c r="W447">
        <f>SUM(Table5[[#This Row],[Total Visits - In Person]:[Total Visits - Virtual]])</f>
        <v>0</v>
      </c>
    </row>
    <row r="448" spans="1:23" x14ac:dyDescent="0.3">
      <c r="A448" s="10">
        <v>45292</v>
      </c>
      <c r="B448">
        <v>1674011</v>
      </c>
      <c r="C448" t="s">
        <v>1057</v>
      </c>
      <c r="D448" t="s">
        <v>106</v>
      </c>
      <c r="E448" t="s">
        <v>27</v>
      </c>
      <c r="F448" t="s">
        <v>1058</v>
      </c>
      <c r="G448" t="s">
        <v>70</v>
      </c>
      <c r="H448" t="s">
        <v>84</v>
      </c>
      <c r="I448" t="s">
        <v>19</v>
      </c>
      <c r="J448" s="1">
        <v>2308.9</v>
      </c>
      <c r="K448" s="1">
        <v>3069.15</v>
      </c>
      <c r="L448">
        <v>2</v>
      </c>
      <c r="M448">
        <v>1</v>
      </c>
      <c r="N448">
        <v>2</v>
      </c>
      <c r="P448">
        <v>5</v>
      </c>
      <c r="Q448">
        <f>SUMIFS(Snapshot2!H:H, Snapshot2!A:A, Table5[[#This Row],[Date]], Snapshot2!B:B, Table5[[#This Row],[license_no]])</f>
        <v>1</v>
      </c>
      <c r="R448" s="26">
        <f>SUMIF(Grant437!I:I, Table5[[#This Row],[license_no]], Grant437!N:N)</f>
        <v>0</v>
      </c>
      <c r="S448" s="26">
        <f>SUM(Table5[[#This Row],[Quality Dollars Received]], Table5[[#This Row],[fund paid in month (cash)]])</f>
        <v>3069.15</v>
      </c>
      <c r="T448">
        <f>COUNTIFS(Visits!H:H, "&lt;&gt;", Visits!A:A, Table5[[#This Row],[license_no]])</f>
        <v>0</v>
      </c>
      <c r="U448">
        <f>COUNTIFS(Visits!I:I, "&lt;&gt;", Visits!A:A, Table5[[#This Row],[license_no]])</f>
        <v>0</v>
      </c>
      <c r="V448">
        <f>COUNTIFS(Visits!J:J, "&lt;&gt;", Visits!A:A, Table5[[#This Row],[license_no]])</f>
        <v>0</v>
      </c>
      <c r="W448">
        <f>SUM(Table5[[#This Row],[Total Visits - In Person]:[Total Visits - Virtual]])</f>
        <v>0</v>
      </c>
    </row>
    <row r="449" spans="1:23" x14ac:dyDescent="0.3">
      <c r="A449" s="10">
        <v>45292</v>
      </c>
      <c r="B449">
        <v>1674932</v>
      </c>
      <c r="C449" t="s">
        <v>1059</v>
      </c>
      <c r="D449" t="s">
        <v>14</v>
      </c>
      <c r="E449" t="s">
        <v>27</v>
      </c>
      <c r="F449" t="s">
        <v>1060</v>
      </c>
      <c r="G449" t="s">
        <v>70</v>
      </c>
      <c r="H449" t="s">
        <v>84</v>
      </c>
      <c r="I449" t="s">
        <v>19</v>
      </c>
      <c r="J449" s="1">
        <v>39170.29</v>
      </c>
      <c r="K449" s="1">
        <v>50409.86</v>
      </c>
      <c r="L449">
        <v>4</v>
      </c>
      <c r="M449">
        <v>13</v>
      </c>
      <c r="N449">
        <v>25</v>
      </c>
      <c r="O449">
        <v>11</v>
      </c>
      <c r="P449">
        <v>52</v>
      </c>
      <c r="Q449">
        <f>SUMIFS(Snapshot2!H:H, Snapshot2!A:A, Table5[[#This Row],[Date]], Snapshot2!B:B, Table5[[#This Row],[license_no]])</f>
        <v>0</v>
      </c>
      <c r="R449" s="26">
        <f>SUMIF(Grant437!I:I, Table5[[#This Row],[license_no]], Grant437!N:N)</f>
        <v>0</v>
      </c>
      <c r="S449" s="26">
        <f>SUM(Table5[[#This Row],[Quality Dollars Received]], Table5[[#This Row],[fund paid in month (cash)]])</f>
        <v>50409.86</v>
      </c>
      <c r="T449">
        <f>COUNTIFS(Visits!H:H, "&lt;&gt;", Visits!A:A, Table5[[#This Row],[license_no]])</f>
        <v>1</v>
      </c>
      <c r="U449">
        <f>COUNTIFS(Visits!I:I, "&lt;&gt;", Visits!A:A, Table5[[#This Row],[license_no]])</f>
        <v>0</v>
      </c>
      <c r="V449">
        <f>COUNTIFS(Visits!J:J, "&lt;&gt;", Visits!A:A, Table5[[#This Row],[license_no]])</f>
        <v>0</v>
      </c>
      <c r="W449">
        <f>SUM(Table5[[#This Row],[Total Visits - In Person]:[Total Visits - Virtual]])</f>
        <v>1</v>
      </c>
    </row>
    <row r="450" spans="1:23" x14ac:dyDescent="0.3">
      <c r="A450" s="10">
        <v>45292</v>
      </c>
      <c r="B450">
        <v>1674961</v>
      </c>
      <c r="C450" t="s">
        <v>1061</v>
      </c>
      <c r="D450" t="s">
        <v>14</v>
      </c>
      <c r="E450" t="s">
        <v>15</v>
      </c>
      <c r="F450" t="s">
        <v>1062</v>
      </c>
      <c r="G450" t="s">
        <v>261</v>
      </c>
      <c r="H450" t="s">
        <v>1063</v>
      </c>
      <c r="I450" t="s">
        <v>49</v>
      </c>
      <c r="J450" s="1">
        <v>1664.84</v>
      </c>
      <c r="K450" s="1">
        <v>2146.2600000000002</v>
      </c>
      <c r="M450">
        <v>1</v>
      </c>
      <c r="N450">
        <v>1</v>
      </c>
      <c r="P450">
        <v>2</v>
      </c>
      <c r="Q450">
        <f>SUMIFS(Snapshot2!H:H, Snapshot2!A:A, Table5[[#This Row],[Date]], Snapshot2!B:B, Table5[[#This Row],[license_no]])</f>
        <v>0</v>
      </c>
      <c r="R450" s="26">
        <f>SUMIF(Grant437!I:I, Table5[[#This Row],[license_no]], Grant437!N:N)</f>
        <v>0</v>
      </c>
      <c r="S450" s="26">
        <f>SUM(Table5[[#This Row],[Quality Dollars Received]], Table5[[#This Row],[fund paid in month (cash)]])</f>
        <v>2146.2600000000002</v>
      </c>
      <c r="T450">
        <f>COUNTIFS(Visits!H:H, "&lt;&gt;", Visits!A:A, Table5[[#This Row],[license_no]])</f>
        <v>0</v>
      </c>
      <c r="U450">
        <f>COUNTIFS(Visits!I:I, "&lt;&gt;", Visits!A:A, Table5[[#This Row],[license_no]])</f>
        <v>0</v>
      </c>
      <c r="V450">
        <f>COUNTIFS(Visits!J:J, "&lt;&gt;", Visits!A:A, Table5[[#This Row],[license_no]])</f>
        <v>0</v>
      </c>
      <c r="W450">
        <f>SUM(Table5[[#This Row],[Total Visits - In Person]:[Total Visits - Virtual]])</f>
        <v>0</v>
      </c>
    </row>
    <row r="451" spans="1:23" x14ac:dyDescent="0.3">
      <c r="A451" s="10">
        <v>45292</v>
      </c>
      <c r="B451">
        <v>1674993</v>
      </c>
      <c r="C451" t="s">
        <v>1064</v>
      </c>
      <c r="D451" t="s">
        <v>14</v>
      </c>
      <c r="E451" t="s">
        <v>27</v>
      </c>
      <c r="F451" t="s">
        <v>1065</v>
      </c>
      <c r="G451" t="s">
        <v>17</v>
      </c>
      <c r="H451" t="s">
        <v>59</v>
      </c>
      <c r="I451" t="s">
        <v>19</v>
      </c>
      <c r="J451" s="1">
        <v>24880.36</v>
      </c>
      <c r="K451" s="1">
        <v>30211.19</v>
      </c>
      <c r="L451">
        <v>4</v>
      </c>
      <c r="M451">
        <v>7</v>
      </c>
      <c r="N451">
        <v>11</v>
      </c>
      <c r="O451">
        <v>12</v>
      </c>
      <c r="P451">
        <v>34</v>
      </c>
      <c r="Q451">
        <f>SUMIFS(Snapshot2!H:H, Snapshot2!A:A, Table5[[#This Row],[Date]], Snapshot2!B:B, Table5[[#This Row],[license_no]])</f>
        <v>1</v>
      </c>
      <c r="R451" s="26">
        <f>SUMIF(Grant437!I:I, Table5[[#This Row],[license_no]], Grant437!N:N)</f>
        <v>0</v>
      </c>
      <c r="S451" s="26">
        <f>SUM(Table5[[#This Row],[Quality Dollars Received]], Table5[[#This Row],[fund paid in month (cash)]])</f>
        <v>30211.19</v>
      </c>
      <c r="T451">
        <f>COUNTIFS(Visits!H:H, "&lt;&gt;", Visits!A:A, Table5[[#This Row],[license_no]])</f>
        <v>0</v>
      </c>
      <c r="U451">
        <f>COUNTIFS(Visits!I:I, "&lt;&gt;", Visits!A:A, Table5[[#This Row],[license_no]])</f>
        <v>0</v>
      </c>
      <c r="V451">
        <f>COUNTIFS(Visits!J:J, "&lt;&gt;", Visits!A:A, Table5[[#This Row],[license_no]])</f>
        <v>1</v>
      </c>
      <c r="W451">
        <f>SUM(Table5[[#This Row],[Total Visits - In Person]:[Total Visits - Virtual]])</f>
        <v>1</v>
      </c>
    </row>
    <row r="452" spans="1:23" x14ac:dyDescent="0.3">
      <c r="A452" s="10">
        <v>45292</v>
      </c>
      <c r="B452">
        <v>1675675</v>
      </c>
      <c r="C452" t="s">
        <v>1066</v>
      </c>
      <c r="D452" t="s">
        <v>14</v>
      </c>
      <c r="F452" t="s">
        <v>1067</v>
      </c>
      <c r="G452" t="s">
        <v>33</v>
      </c>
      <c r="H452" t="s">
        <v>326</v>
      </c>
      <c r="I452" t="s">
        <v>35</v>
      </c>
      <c r="J452" s="1">
        <v>5537.6</v>
      </c>
      <c r="K452" s="1">
        <v>8259.6299999999992</v>
      </c>
      <c r="L452">
        <v>1</v>
      </c>
      <c r="M452">
        <v>4</v>
      </c>
      <c r="N452">
        <v>3</v>
      </c>
      <c r="P452">
        <v>8</v>
      </c>
      <c r="Q452">
        <f>SUMIFS(Snapshot2!H:H, Snapshot2!A:A, Table5[[#This Row],[Date]], Snapshot2!B:B, Table5[[#This Row],[license_no]])</f>
        <v>0</v>
      </c>
      <c r="R452" s="26">
        <f>SUMIF(Grant437!I:I, Table5[[#This Row],[license_no]], Grant437!N:N)</f>
        <v>0</v>
      </c>
      <c r="S452" s="26">
        <f>SUM(Table5[[#This Row],[Quality Dollars Received]], Table5[[#This Row],[fund paid in month (cash)]])</f>
        <v>8259.6299999999992</v>
      </c>
      <c r="T452">
        <f>COUNTIFS(Visits!H:H, "&lt;&gt;", Visits!A:A, Table5[[#This Row],[license_no]])</f>
        <v>0</v>
      </c>
      <c r="U452">
        <f>COUNTIFS(Visits!I:I, "&lt;&gt;", Visits!A:A, Table5[[#This Row],[license_no]])</f>
        <v>0</v>
      </c>
      <c r="V452">
        <f>COUNTIFS(Visits!J:J, "&lt;&gt;", Visits!A:A, Table5[[#This Row],[license_no]])</f>
        <v>0</v>
      </c>
      <c r="W452">
        <f>SUM(Table5[[#This Row],[Total Visits - In Person]:[Total Visits - Virtual]])</f>
        <v>0</v>
      </c>
    </row>
    <row r="453" spans="1:23" x14ac:dyDescent="0.3">
      <c r="A453" s="10">
        <v>45292</v>
      </c>
      <c r="B453">
        <v>1675775</v>
      </c>
      <c r="C453" t="s">
        <v>1068</v>
      </c>
      <c r="D453" t="s">
        <v>14</v>
      </c>
      <c r="E453" t="s">
        <v>27</v>
      </c>
      <c r="F453" t="s">
        <v>1069</v>
      </c>
      <c r="G453" t="s">
        <v>70</v>
      </c>
      <c r="H453" t="s">
        <v>84</v>
      </c>
      <c r="I453" t="s">
        <v>19</v>
      </c>
      <c r="J453" s="1">
        <v>4743.5200000000004</v>
      </c>
      <c r="K453" s="1">
        <v>5433.37</v>
      </c>
      <c r="M453">
        <v>1</v>
      </c>
      <c r="N453">
        <v>3</v>
      </c>
      <c r="O453">
        <v>3</v>
      </c>
      <c r="P453">
        <v>7</v>
      </c>
      <c r="Q453">
        <f>SUMIFS(Snapshot2!H:H, Snapshot2!A:A, Table5[[#This Row],[Date]], Snapshot2!B:B, Table5[[#This Row],[license_no]])</f>
        <v>0</v>
      </c>
      <c r="R453" s="26">
        <f>SUMIF(Grant437!I:I, Table5[[#This Row],[license_no]], Grant437!N:N)</f>
        <v>0</v>
      </c>
      <c r="S453" s="26">
        <f>SUM(Table5[[#This Row],[Quality Dollars Received]], Table5[[#This Row],[fund paid in month (cash)]])</f>
        <v>5433.37</v>
      </c>
      <c r="T453">
        <f>COUNTIFS(Visits!H:H, "&lt;&gt;", Visits!A:A, Table5[[#This Row],[license_no]])</f>
        <v>0</v>
      </c>
      <c r="U453">
        <f>COUNTIFS(Visits!I:I, "&lt;&gt;", Visits!A:A, Table5[[#This Row],[license_no]])</f>
        <v>0</v>
      </c>
      <c r="V453">
        <f>COUNTIFS(Visits!J:J, "&lt;&gt;", Visits!A:A, Table5[[#This Row],[license_no]])</f>
        <v>0</v>
      </c>
      <c r="W453">
        <f>SUM(Table5[[#This Row],[Total Visits - In Person]:[Total Visits - Virtual]])</f>
        <v>0</v>
      </c>
    </row>
    <row r="454" spans="1:23" x14ac:dyDescent="0.3">
      <c r="A454" s="10">
        <v>45292</v>
      </c>
      <c r="B454">
        <v>1676214</v>
      </c>
      <c r="C454" t="s">
        <v>1070</v>
      </c>
      <c r="D454" t="s">
        <v>915</v>
      </c>
      <c r="F454" t="s">
        <v>1071</v>
      </c>
      <c r="G454" t="s">
        <v>17</v>
      </c>
      <c r="H454" t="s">
        <v>96</v>
      </c>
      <c r="I454" t="s">
        <v>19</v>
      </c>
      <c r="J454" s="1">
        <v>43</v>
      </c>
      <c r="K454" s="1">
        <v>89.06</v>
      </c>
      <c r="M454">
        <v>1</v>
      </c>
      <c r="P454">
        <v>1</v>
      </c>
      <c r="Q454">
        <f>SUMIFS(Snapshot2!H:H, Snapshot2!A:A, Table5[[#This Row],[Date]], Snapshot2!B:B, Table5[[#This Row],[license_no]])</f>
        <v>0</v>
      </c>
      <c r="R454" s="26">
        <f>SUMIF(Grant437!I:I, Table5[[#This Row],[license_no]], Grant437!N:N)</f>
        <v>0</v>
      </c>
      <c r="S454" s="26">
        <f>SUM(Table5[[#This Row],[Quality Dollars Received]], Table5[[#This Row],[fund paid in month (cash)]])</f>
        <v>89.06</v>
      </c>
      <c r="T454">
        <f>COUNTIFS(Visits!H:H, "&lt;&gt;", Visits!A:A, Table5[[#This Row],[license_no]])</f>
        <v>0</v>
      </c>
      <c r="U454">
        <f>COUNTIFS(Visits!I:I, "&lt;&gt;", Visits!A:A, Table5[[#This Row],[license_no]])</f>
        <v>0</v>
      </c>
      <c r="V454">
        <f>COUNTIFS(Visits!J:J, "&lt;&gt;", Visits!A:A, Table5[[#This Row],[license_no]])</f>
        <v>0</v>
      </c>
      <c r="W454">
        <f>SUM(Table5[[#This Row],[Total Visits - In Person]:[Total Visits - Virtual]])</f>
        <v>0</v>
      </c>
    </row>
    <row r="455" spans="1:23" x14ac:dyDescent="0.3">
      <c r="A455" s="10">
        <v>45292</v>
      </c>
      <c r="B455">
        <v>1676412</v>
      </c>
      <c r="C455" t="s">
        <v>1072</v>
      </c>
      <c r="D455" t="s">
        <v>188</v>
      </c>
      <c r="E455" t="s">
        <v>15</v>
      </c>
      <c r="F455" t="s">
        <v>1073</v>
      </c>
      <c r="G455" t="s">
        <v>136</v>
      </c>
      <c r="H455" t="s">
        <v>137</v>
      </c>
      <c r="I455" t="s">
        <v>19</v>
      </c>
      <c r="J455" s="1">
        <v>507.4</v>
      </c>
      <c r="K455" s="1">
        <v>827.07</v>
      </c>
      <c r="M455">
        <v>1</v>
      </c>
      <c r="P455">
        <v>1</v>
      </c>
      <c r="Q455">
        <f>SUMIFS(Snapshot2!H:H, Snapshot2!A:A, Table5[[#This Row],[Date]], Snapshot2!B:B, Table5[[#This Row],[license_no]])</f>
        <v>0</v>
      </c>
      <c r="R455" s="26">
        <f>SUMIF(Grant437!I:I, Table5[[#This Row],[license_no]], Grant437!N:N)</f>
        <v>0</v>
      </c>
      <c r="S455" s="26">
        <f>SUM(Table5[[#This Row],[Quality Dollars Received]], Table5[[#This Row],[fund paid in month (cash)]])</f>
        <v>827.07</v>
      </c>
      <c r="T455">
        <f>COUNTIFS(Visits!H:H, "&lt;&gt;", Visits!A:A, Table5[[#This Row],[license_no]])</f>
        <v>0</v>
      </c>
      <c r="U455">
        <f>COUNTIFS(Visits!I:I, "&lt;&gt;", Visits!A:A, Table5[[#This Row],[license_no]])</f>
        <v>0</v>
      </c>
      <c r="V455">
        <f>COUNTIFS(Visits!J:J, "&lt;&gt;", Visits!A:A, Table5[[#This Row],[license_no]])</f>
        <v>0</v>
      </c>
      <c r="W455">
        <f>SUM(Table5[[#This Row],[Total Visits - In Person]:[Total Visits - Virtual]])</f>
        <v>0</v>
      </c>
    </row>
    <row r="456" spans="1:23" x14ac:dyDescent="0.3">
      <c r="A456" s="10">
        <v>45292</v>
      </c>
      <c r="B456">
        <v>1676513</v>
      </c>
      <c r="C456" t="s">
        <v>1074</v>
      </c>
      <c r="D456" t="s">
        <v>14</v>
      </c>
      <c r="E456" t="s">
        <v>15</v>
      </c>
      <c r="F456" t="s">
        <v>1075</v>
      </c>
      <c r="G456" t="s">
        <v>1076</v>
      </c>
      <c r="H456" t="s">
        <v>1077</v>
      </c>
      <c r="I456" t="s">
        <v>49</v>
      </c>
      <c r="J456" s="1">
        <v>588.96</v>
      </c>
      <c r="K456" s="1">
        <v>734.47</v>
      </c>
      <c r="O456">
        <v>1</v>
      </c>
      <c r="P456">
        <v>1</v>
      </c>
      <c r="Q456">
        <f>SUMIFS(Snapshot2!H:H, Snapshot2!A:A, Table5[[#This Row],[Date]], Snapshot2!B:B, Table5[[#This Row],[license_no]])</f>
        <v>0</v>
      </c>
      <c r="R456" s="26">
        <f>SUMIF(Grant437!I:I, Table5[[#This Row],[license_no]], Grant437!N:N)</f>
        <v>0</v>
      </c>
      <c r="S456" s="26">
        <f>SUM(Table5[[#This Row],[Quality Dollars Received]], Table5[[#This Row],[fund paid in month (cash)]])</f>
        <v>734.47</v>
      </c>
      <c r="T456">
        <f>COUNTIFS(Visits!H:H, "&lt;&gt;", Visits!A:A, Table5[[#This Row],[license_no]])</f>
        <v>0</v>
      </c>
      <c r="U456">
        <f>COUNTIFS(Visits!I:I, "&lt;&gt;", Visits!A:A, Table5[[#This Row],[license_no]])</f>
        <v>0</v>
      </c>
      <c r="V456">
        <f>COUNTIFS(Visits!J:J, "&lt;&gt;", Visits!A:A, Table5[[#This Row],[license_no]])</f>
        <v>0</v>
      </c>
      <c r="W456">
        <f>SUM(Table5[[#This Row],[Total Visits - In Person]:[Total Visits - Virtual]])</f>
        <v>0</v>
      </c>
    </row>
    <row r="457" spans="1:23" x14ac:dyDescent="0.3">
      <c r="A457" s="10">
        <v>45292</v>
      </c>
      <c r="B457">
        <v>1677080</v>
      </c>
      <c r="C457" t="s">
        <v>1078</v>
      </c>
      <c r="D457" t="s">
        <v>14</v>
      </c>
      <c r="E457" t="s">
        <v>27</v>
      </c>
      <c r="F457" t="s">
        <v>1079</v>
      </c>
      <c r="G457" t="s">
        <v>17</v>
      </c>
      <c r="H457" t="s">
        <v>688</v>
      </c>
      <c r="I457" t="s">
        <v>19</v>
      </c>
      <c r="J457" s="1">
        <v>89.89</v>
      </c>
      <c r="K457" s="1">
        <v>25.58</v>
      </c>
      <c r="O457">
        <v>1</v>
      </c>
      <c r="P457">
        <v>1</v>
      </c>
      <c r="Q457">
        <f>SUMIFS(Snapshot2!H:H, Snapshot2!A:A, Table5[[#This Row],[Date]], Snapshot2!B:B, Table5[[#This Row],[license_no]])</f>
        <v>0</v>
      </c>
      <c r="R457" s="26">
        <f>SUMIF(Grant437!I:I, Table5[[#This Row],[license_no]], Grant437!N:N)</f>
        <v>0</v>
      </c>
      <c r="S457" s="26">
        <f>SUM(Table5[[#This Row],[Quality Dollars Received]], Table5[[#This Row],[fund paid in month (cash)]])</f>
        <v>25.58</v>
      </c>
      <c r="T457">
        <f>COUNTIFS(Visits!H:H, "&lt;&gt;", Visits!A:A, Table5[[#This Row],[license_no]])</f>
        <v>0</v>
      </c>
      <c r="U457">
        <f>COUNTIFS(Visits!I:I, "&lt;&gt;", Visits!A:A, Table5[[#This Row],[license_no]])</f>
        <v>0</v>
      </c>
      <c r="V457">
        <f>COUNTIFS(Visits!J:J, "&lt;&gt;", Visits!A:A, Table5[[#This Row],[license_no]])</f>
        <v>0</v>
      </c>
      <c r="W457">
        <f>SUM(Table5[[#This Row],[Total Visits - In Person]:[Total Visits - Virtual]])</f>
        <v>0</v>
      </c>
    </row>
    <row r="458" spans="1:23" x14ac:dyDescent="0.3">
      <c r="A458" s="10">
        <v>45292</v>
      </c>
      <c r="B458">
        <v>1677395</v>
      </c>
      <c r="C458" t="s">
        <v>1080</v>
      </c>
      <c r="D458" t="s">
        <v>14</v>
      </c>
      <c r="E458" t="s">
        <v>27</v>
      </c>
      <c r="F458" t="s">
        <v>1081</v>
      </c>
      <c r="G458" t="s">
        <v>17</v>
      </c>
      <c r="H458" t="s">
        <v>25</v>
      </c>
      <c r="I458" t="s">
        <v>19</v>
      </c>
      <c r="J458" s="1">
        <v>5989.64</v>
      </c>
      <c r="K458" s="1">
        <v>7006.85</v>
      </c>
      <c r="N458">
        <v>12</v>
      </c>
      <c r="O458">
        <v>11</v>
      </c>
      <c r="P458">
        <v>23</v>
      </c>
      <c r="Q458">
        <f>SUMIFS(Snapshot2!H:H, Snapshot2!A:A, Table5[[#This Row],[Date]], Snapshot2!B:B, Table5[[#This Row],[license_no]])</f>
        <v>2</v>
      </c>
      <c r="R458" s="26">
        <f>SUMIF(Grant437!I:I, Table5[[#This Row],[license_no]], Grant437!N:N)</f>
        <v>0</v>
      </c>
      <c r="S458" s="26">
        <f>SUM(Table5[[#This Row],[Quality Dollars Received]], Table5[[#This Row],[fund paid in month (cash)]])</f>
        <v>7006.85</v>
      </c>
      <c r="T458">
        <f>COUNTIFS(Visits!H:H, "&lt;&gt;", Visits!A:A, Table5[[#This Row],[license_no]])</f>
        <v>1</v>
      </c>
      <c r="U458">
        <f>COUNTIFS(Visits!I:I, "&lt;&gt;", Visits!A:A, Table5[[#This Row],[license_no]])</f>
        <v>0</v>
      </c>
      <c r="V458">
        <f>COUNTIFS(Visits!J:J, "&lt;&gt;", Visits!A:A, Table5[[#This Row],[license_no]])</f>
        <v>0</v>
      </c>
      <c r="W458">
        <f>SUM(Table5[[#This Row],[Total Visits - In Person]:[Total Visits - Virtual]])</f>
        <v>1</v>
      </c>
    </row>
    <row r="459" spans="1:23" x14ac:dyDescent="0.3">
      <c r="A459" s="10">
        <v>45292</v>
      </c>
      <c r="B459">
        <v>1677398</v>
      </c>
      <c r="C459" t="s">
        <v>1082</v>
      </c>
      <c r="D459" t="s">
        <v>14</v>
      </c>
      <c r="E459" t="s">
        <v>51</v>
      </c>
      <c r="F459" t="s">
        <v>1083</v>
      </c>
      <c r="G459" t="s">
        <v>101</v>
      </c>
      <c r="H459" t="s">
        <v>144</v>
      </c>
      <c r="I459" t="s">
        <v>19</v>
      </c>
      <c r="J459" s="1">
        <v>76701.320000000007</v>
      </c>
      <c r="K459" s="1">
        <v>100890.09</v>
      </c>
      <c r="L459">
        <v>11</v>
      </c>
      <c r="M459">
        <v>19</v>
      </c>
      <c r="N459">
        <v>40</v>
      </c>
      <c r="O459">
        <v>43</v>
      </c>
      <c r="P459">
        <v>107</v>
      </c>
      <c r="Q459">
        <f>SUMIFS(Snapshot2!H:H, Snapshot2!A:A, Table5[[#This Row],[Date]], Snapshot2!B:B, Table5[[#This Row],[license_no]])</f>
        <v>0</v>
      </c>
      <c r="R459" s="26">
        <f>SUMIF(Grant437!I:I, Table5[[#This Row],[license_no]], Grant437!N:N)</f>
        <v>17.14</v>
      </c>
      <c r="S459" s="26">
        <f>SUM(Table5[[#This Row],[Quality Dollars Received]], Table5[[#This Row],[fund paid in month (cash)]])</f>
        <v>100907.23</v>
      </c>
      <c r="T459">
        <f>COUNTIFS(Visits!H:H, "&lt;&gt;", Visits!A:A, Table5[[#This Row],[license_no]])</f>
        <v>1</v>
      </c>
      <c r="U459">
        <f>COUNTIFS(Visits!I:I, "&lt;&gt;", Visits!A:A, Table5[[#This Row],[license_no]])</f>
        <v>0</v>
      </c>
      <c r="V459">
        <f>COUNTIFS(Visits!J:J, "&lt;&gt;", Visits!A:A, Table5[[#This Row],[license_no]])</f>
        <v>0</v>
      </c>
      <c r="W459">
        <f>SUM(Table5[[#This Row],[Total Visits - In Person]:[Total Visits - Virtual]])</f>
        <v>1</v>
      </c>
    </row>
    <row r="460" spans="1:23" x14ac:dyDescent="0.3">
      <c r="A460" s="10">
        <v>45292</v>
      </c>
      <c r="B460">
        <v>1677764</v>
      </c>
      <c r="C460" t="s">
        <v>1043</v>
      </c>
      <c r="D460" t="s">
        <v>14</v>
      </c>
      <c r="E460" t="s">
        <v>51</v>
      </c>
      <c r="F460" t="s">
        <v>1084</v>
      </c>
      <c r="G460" t="s">
        <v>17</v>
      </c>
      <c r="H460" t="s">
        <v>329</v>
      </c>
      <c r="I460" t="s">
        <v>19</v>
      </c>
      <c r="J460" s="1">
        <v>21988.31</v>
      </c>
      <c r="K460" s="1">
        <v>27879.46</v>
      </c>
      <c r="M460">
        <v>2</v>
      </c>
      <c r="N460">
        <v>11</v>
      </c>
      <c r="O460">
        <v>22</v>
      </c>
      <c r="P460">
        <v>35</v>
      </c>
      <c r="Q460">
        <f>SUMIFS(Snapshot2!H:H, Snapshot2!A:A, Table5[[#This Row],[Date]], Snapshot2!B:B, Table5[[#This Row],[license_no]])</f>
        <v>0</v>
      </c>
      <c r="R460" s="26">
        <f>SUMIF(Grant437!I:I, Table5[[#This Row],[license_no]], Grant437!N:N)</f>
        <v>0</v>
      </c>
      <c r="S460" s="26">
        <f>SUM(Table5[[#This Row],[Quality Dollars Received]], Table5[[#This Row],[fund paid in month (cash)]])</f>
        <v>27879.46</v>
      </c>
      <c r="T460">
        <f>COUNTIFS(Visits!H:H, "&lt;&gt;", Visits!A:A, Table5[[#This Row],[license_no]])</f>
        <v>0</v>
      </c>
      <c r="U460">
        <f>COUNTIFS(Visits!I:I, "&lt;&gt;", Visits!A:A, Table5[[#This Row],[license_no]])</f>
        <v>0</v>
      </c>
      <c r="V460">
        <f>COUNTIFS(Visits!J:J, "&lt;&gt;", Visits!A:A, Table5[[#This Row],[license_no]])</f>
        <v>0</v>
      </c>
      <c r="W460">
        <f>SUM(Table5[[#This Row],[Total Visits - In Person]:[Total Visits - Virtual]])</f>
        <v>0</v>
      </c>
    </row>
    <row r="461" spans="1:23" x14ac:dyDescent="0.3">
      <c r="A461" s="10">
        <v>45292</v>
      </c>
      <c r="B461">
        <v>1678333</v>
      </c>
      <c r="C461" t="s">
        <v>1085</v>
      </c>
      <c r="D461" t="s">
        <v>106</v>
      </c>
      <c r="E461" t="s">
        <v>15</v>
      </c>
      <c r="F461" t="s">
        <v>1086</v>
      </c>
      <c r="G461" t="s">
        <v>38</v>
      </c>
      <c r="H461" t="s">
        <v>372</v>
      </c>
      <c r="I461" t="s">
        <v>19</v>
      </c>
      <c r="J461" s="1">
        <v>901.72</v>
      </c>
      <c r="K461" s="1">
        <v>1187.6500000000001</v>
      </c>
      <c r="O461">
        <v>3</v>
      </c>
      <c r="P461">
        <v>3</v>
      </c>
      <c r="Q461">
        <f>SUMIFS(Snapshot2!H:H, Snapshot2!A:A, Table5[[#This Row],[Date]], Snapshot2!B:B, Table5[[#This Row],[license_no]])</f>
        <v>0</v>
      </c>
      <c r="R461" s="26">
        <f>SUMIF(Grant437!I:I, Table5[[#This Row],[license_no]], Grant437!N:N)</f>
        <v>0</v>
      </c>
      <c r="S461" s="26">
        <f>SUM(Table5[[#This Row],[Quality Dollars Received]], Table5[[#This Row],[fund paid in month (cash)]])</f>
        <v>1187.6500000000001</v>
      </c>
      <c r="T461">
        <f>COUNTIFS(Visits!H:H, "&lt;&gt;", Visits!A:A, Table5[[#This Row],[license_no]])</f>
        <v>0</v>
      </c>
      <c r="U461">
        <f>COUNTIFS(Visits!I:I, "&lt;&gt;", Visits!A:A, Table5[[#This Row],[license_no]])</f>
        <v>0</v>
      </c>
      <c r="V461">
        <f>COUNTIFS(Visits!J:J, "&lt;&gt;", Visits!A:A, Table5[[#This Row],[license_no]])</f>
        <v>1</v>
      </c>
      <c r="W461">
        <f>SUM(Table5[[#This Row],[Total Visits - In Person]:[Total Visits - Virtual]])</f>
        <v>1</v>
      </c>
    </row>
    <row r="462" spans="1:23" x14ac:dyDescent="0.3">
      <c r="A462" s="10">
        <v>45292</v>
      </c>
      <c r="B462">
        <v>1678602</v>
      </c>
      <c r="C462" t="s">
        <v>1087</v>
      </c>
      <c r="D462" t="s">
        <v>14</v>
      </c>
      <c r="E462" t="s">
        <v>27</v>
      </c>
      <c r="F462" t="s">
        <v>1088</v>
      </c>
      <c r="G462" t="s">
        <v>17</v>
      </c>
      <c r="H462" t="s">
        <v>235</v>
      </c>
      <c r="I462" t="s">
        <v>19</v>
      </c>
      <c r="J462" s="1">
        <v>11336.8</v>
      </c>
      <c r="K462" s="1">
        <v>14315.88</v>
      </c>
      <c r="L462">
        <v>2</v>
      </c>
      <c r="M462">
        <v>5</v>
      </c>
      <c r="N462">
        <v>8</v>
      </c>
      <c r="P462">
        <v>15</v>
      </c>
      <c r="Q462">
        <f>SUMIFS(Snapshot2!H:H, Snapshot2!A:A, Table5[[#This Row],[Date]], Snapshot2!B:B, Table5[[#This Row],[license_no]])</f>
        <v>1</v>
      </c>
      <c r="R462" s="26">
        <f>SUMIF(Grant437!I:I, Table5[[#This Row],[license_no]], Grant437!N:N)</f>
        <v>0</v>
      </c>
      <c r="S462" s="26">
        <f>SUM(Table5[[#This Row],[Quality Dollars Received]], Table5[[#This Row],[fund paid in month (cash)]])</f>
        <v>14315.88</v>
      </c>
      <c r="T462">
        <f>COUNTIFS(Visits!H:H, "&lt;&gt;", Visits!A:A, Table5[[#This Row],[license_no]])</f>
        <v>0</v>
      </c>
      <c r="U462">
        <f>COUNTIFS(Visits!I:I, "&lt;&gt;", Visits!A:A, Table5[[#This Row],[license_no]])</f>
        <v>1</v>
      </c>
      <c r="V462">
        <f>COUNTIFS(Visits!J:J, "&lt;&gt;", Visits!A:A, Table5[[#This Row],[license_no]])</f>
        <v>0</v>
      </c>
      <c r="W462">
        <f>SUM(Table5[[#This Row],[Total Visits - In Person]:[Total Visits - Virtual]])</f>
        <v>1</v>
      </c>
    </row>
    <row r="463" spans="1:23" x14ac:dyDescent="0.3">
      <c r="A463" s="10">
        <v>45292</v>
      </c>
      <c r="B463">
        <v>1678661</v>
      </c>
      <c r="C463" t="s">
        <v>1089</v>
      </c>
      <c r="D463" t="s">
        <v>188</v>
      </c>
      <c r="E463" t="s">
        <v>15</v>
      </c>
      <c r="F463" t="s">
        <v>1090</v>
      </c>
      <c r="G463" t="s">
        <v>101</v>
      </c>
      <c r="H463" t="s">
        <v>144</v>
      </c>
      <c r="I463" t="s">
        <v>19</v>
      </c>
      <c r="J463" s="1">
        <v>2560.4899999999998</v>
      </c>
      <c r="K463" s="1">
        <v>3315.05</v>
      </c>
      <c r="L463">
        <v>1</v>
      </c>
      <c r="M463">
        <v>1</v>
      </c>
      <c r="N463">
        <v>1</v>
      </c>
      <c r="P463">
        <v>3</v>
      </c>
      <c r="Q463">
        <f>SUMIFS(Snapshot2!H:H, Snapshot2!A:A, Table5[[#This Row],[Date]], Snapshot2!B:B, Table5[[#This Row],[license_no]])</f>
        <v>0</v>
      </c>
      <c r="R463" s="26">
        <f>SUMIF(Grant437!I:I, Table5[[#This Row],[license_no]], Grant437!N:N)</f>
        <v>0</v>
      </c>
      <c r="S463" s="26">
        <f>SUM(Table5[[#This Row],[Quality Dollars Received]], Table5[[#This Row],[fund paid in month (cash)]])</f>
        <v>3315.05</v>
      </c>
      <c r="T463">
        <f>COUNTIFS(Visits!H:H, "&lt;&gt;", Visits!A:A, Table5[[#This Row],[license_no]])</f>
        <v>0</v>
      </c>
      <c r="U463">
        <f>COUNTIFS(Visits!I:I, "&lt;&gt;", Visits!A:A, Table5[[#This Row],[license_no]])</f>
        <v>0</v>
      </c>
      <c r="V463">
        <f>COUNTIFS(Visits!J:J, "&lt;&gt;", Visits!A:A, Table5[[#This Row],[license_no]])</f>
        <v>0</v>
      </c>
      <c r="W463">
        <f>SUM(Table5[[#This Row],[Total Visits - In Person]:[Total Visits - Virtual]])</f>
        <v>0</v>
      </c>
    </row>
    <row r="464" spans="1:23" x14ac:dyDescent="0.3">
      <c r="A464" s="10">
        <v>45292</v>
      </c>
      <c r="B464">
        <v>1678828</v>
      </c>
      <c r="C464" t="s">
        <v>1091</v>
      </c>
      <c r="D464" t="s">
        <v>188</v>
      </c>
      <c r="E464" t="s">
        <v>27</v>
      </c>
      <c r="F464" t="s">
        <v>1092</v>
      </c>
      <c r="G464" t="s">
        <v>101</v>
      </c>
      <c r="H464" t="s">
        <v>144</v>
      </c>
      <c r="I464" t="s">
        <v>19</v>
      </c>
      <c r="J464" s="1">
        <v>705.6</v>
      </c>
      <c r="K464" s="1">
        <v>1030.31</v>
      </c>
      <c r="M464">
        <v>1</v>
      </c>
      <c r="P464">
        <v>1</v>
      </c>
      <c r="Q464">
        <f>SUMIFS(Snapshot2!H:H, Snapshot2!A:A, Table5[[#This Row],[Date]], Snapshot2!B:B, Table5[[#This Row],[license_no]])</f>
        <v>0</v>
      </c>
      <c r="R464" s="26">
        <f>SUMIF(Grant437!I:I, Table5[[#This Row],[license_no]], Grant437!N:N)</f>
        <v>0</v>
      </c>
      <c r="S464" s="26">
        <f>SUM(Table5[[#This Row],[Quality Dollars Received]], Table5[[#This Row],[fund paid in month (cash)]])</f>
        <v>1030.31</v>
      </c>
      <c r="T464">
        <f>COUNTIFS(Visits!H:H, "&lt;&gt;", Visits!A:A, Table5[[#This Row],[license_no]])</f>
        <v>0</v>
      </c>
      <c r="U464">
        <f>COUNTIFS(Visits!I:I, "&lt;&gt;", Visits!A:A, Table5[[#This Row],[license_no]])</f>
        <v>0</v>
      </c>
      <c r="V464">
        <f>COUNTIFS(Visits!J:J, "&lt;&gt;", Visits!A:A, Table5[[#This Row],[license_no]])</f>
        <v>0</v>
      </c>
      <c r="W464">
        <f>SUM(Table5[[#This Row],[Total Visits - In Person]:[Total Visits - Virtual]])</f>
        <v>0</v>
      </c>
    </row>
    <row r="465" spans="1:23" x14ac:dyDescent="0.3">
      <c r="A465" s="10">
        <v>45292</v>
      </c>
      <c r="B465">
        <v>1678897</v>
      </c>
      <c r="C465" t="s">
        <v>1093</v>
      </c>
      <c r="D465" t="s">
        <v>14</v>
      </c>
      <c r="E465" t="s">
        <v>27</v>
      </c>
      <c r="F465" t="s">
        <v>1094</v>
      </c>
      <c r="G465" t="s">
        <v>33</v>
      </c>
      <c r="H465" t="s">
        <v>34</v>
      </c>
      <c r="I465" t="s">
        <v>35</v>
      </c>
      <c r="J465" s="1">
        <v>666.4</v>
      </c>
      <c r="K465" s="1">
        <v>1922.8</v>
      </c>
      <c r="L465">
        <v>1</v>
      </c>
      <c r="O465">
        <v>2</v>
      </c>
      <c r="P465">
        <v>3</v>
      </c>
      <c r="Q465">
        <f>SUMIFS(Snapshot2!H:H, Snapshot2!A:A, Table5[[#This Row],[Date]], Snapshot2!B:B, Table5[[#This Row],[license_no]])</f>
        <v>0</v>
      </c>
      <c r="R465" s="26">
        <f>SUMIF(Grant437!I:I, Table5[[#This Row],[license_no]], Grant437!N:N)</f>
        <v>0</v>
      </c>
      <c r="S465" s="26">
        <f>SUM(Table5[[#This Row],[Quality Dollars Received]], Table5[[#This Row],[fund paid in month (cash)]])</f>
        <v>1922.8</v>
      </c>
      <c r="T465">
        <f>COUNTIFS(Visits!H:H, "&lt;&gt;", Visits!A:A, Table5[[#This Row],[license_no]])</f>
        <v>0</v>
      </c>
      <c r="U465">
        <f>COUNTIFS(Visits!I:I, "&lt;&gt;", Visits!A:A, Table5[[#This Row],[license_no]])</f>
        <v>0</v>
      </c>
      <c r="V465">
        <f>COUNTIFS(Visits!J:J, "&lt;&gt;", Visits!A:A, Table5[[#This Row],[license_no]])</f>
        <v>0</v>
      </c>
      <c r="W465">
        <f>SUM(Table5[[#This Row],[Total Visits - In Person]:[Total Visits - Virtual]])</f>
        <v>0</v>
      </c>
    </row>
    <row r="466" spans="1:23" x14ac:dyDescent="0.3">
      <c r="A466" s="10">
        <v>45292</v>
      </c>
      <c r="B466">
        <v>1679279</v>
      </c>
      <c r="C466" t="s">
        <v>1095</v>
      </c>
      <c r="D466" t="s">
        <v>106</v>
      </c>
      <c r="E466" t="s">
        <v>27</v>
      </c>
      <c r="F466" t="s">
        <v>1096</v>
      </c>
      <c r="G466" t="s">
        <v>17</v>
      </c>
      <c r="H466" t="s">
        <v>256</v>
      </c>
      <c r="I466" t="s">
        <v>19</v>
      </c>
      <c r="J466" s="1">
        <v>2340.5</v>
      </c>
      <c r="K466" s="1">
        <v>2425.0700000000002</v>
      </c>
      <c r="L466">
        <v>1</v>
      </c>
      <c r="M466">
        <v>4</v>
      </c>
      <c r="P466">
        <v>5</v>
      </c>
      <c r="Q466">
        <f>SUMIFS(Snapshot2!H:H, Snapshot2!A:A, Table5[[#This Row],[Date]], Snapshot2!B:B, Table5[[#This Row],[license_no]])</f>
        <v>0</v>
      </c>
      <c r="R466" s="26">
        <f>SUMIF(Grant437!I:I, Table5[[#This Row],[license_no]], Grant437!N:N)</f>
        <v>0</v>
      </c>
      <c r="S466" s="26">
        <f>SUM(Table5[[#This Row],[Quality Dollars Received]], Table5[[#This Row],[fund paid in month (cash)]])</f>
        <v>2425.0700000000002</v>
      </c>
      <c r="T466">
        <f>COUNTIFS(Visits!H:H, "&lt;&gt;", Visits!A:A, Table5[[#This Row],[license_no]])</f>
        <v>0</v>
      </c>
      <c r="U466">
        <f>COUNTIFS(Visits!I:I, "&lt;&gt;", Visits!A:A, Table5[[#This Row],[license_no]])</f>
        <v>0</v>
      </c>
      <c r="V466">
        <f>COUNTIFS(Visits!J:J, "&lt;&gt;", Visits!A:A, Table5[[#This Row],[license_no]])</f>
        <v>1</v>
      </c>
      <c r="W466">
        <f>SUM(Table5[[#This Row],[Total Visits - In Person]:[Total Visits - Virtual]])</f>
        <v>1</v>
      </c>
    </row>
    <row r="467" spans="1:23" x14ac:dyDescent="0.3">
      <c r="A467" s="10">
        <v>45292</v>
      </c>
      <c r="B467">
        <v>1679528</v>
      </c>
      <c r="C467" t="s">
        <v>1097</v>
      </c>
      <c r="D467" t="s">
        <v>14</v>
      </c>
      <c r="E467" t="s">
        <v>27</v>
      </c>
      <c r="F467" t="s">
        <v>1098</v>
      </c>
      <c r="G467" t="s">
        <v>29</v>
      </c>
      <c r="H467" t="s">
        <v>30</v>
      </c>
      <c r="I467" t="s">
        <v>19</v>
      </c>
      <c r="J467" s="1">
        <v>385.44</v>
      </c>
      <c r="K467" s="1">
        <v>436.87</v>
      </c>
      <c r="O467">
        <v>3</v>
      </c>
      <c r="P467">
        <v>3</v>
      </c>
      <c r="Q467">
        <f>SUMIFS(Snapshot2!H:H, Snapshot2!A:A, Table5[[#This Row],[Date]], Snapshot2!B:B, Table5[[#This Row],[license_no]])</f>
        <v>0</v>
      </c>
      <c r="R467" s="26">
        <f>SUMIF(Grant437!I:I, Table5[[#This Row],[license_no]], Grant437!N:N)</f>
        <v>0</v>
      </c>
      <c r="S467" s="26">
        <f>SUM(Table5[[#This Row],[Quality Dollars Received]], Table5[[#This Row],[fund paid in month (cash)]])</f>
        <v>436.87</v>
      </c>
      <c r="T467">
        <f>COUNTIFS(Visits!H:H, "&lt;&gt;", Visits!A:A, Table5[[#This Row],[license_no]])</f>
        <v>0</v>
      </c>
      <c r="U467">
        <f>COUNTIFS(Visits!I:I, "&lt;&gt;", Visits!A:A, Table5[[#This Row],[license_no]])</f>
        <v>0</v>
      </c>
      <c r="V467">
        <f>COUNTIFS(Visits!J:J, "&lt;&gt;", Visits!A:A, Table5[[#This Row],[license_no]])</f>
        <v>0</v>
      </c>
      <c r="W467">
        <f>SUM(Table5[[#This Row],[Total Visits - In Person]:[Total Visits - Virtual]])</f>
        <v>0</v>
      </c>
    </row>
    <row r="468" spans="1:23" x14ac:dyDescent="0.3">
      <c r="A468" s="10">
        <v>45292</v>
      </c>
      <c r="B468">
        <v>1679700</v>
      </c>
      <c r="C468" t="s">
        <v>1099</v>
      </c>
      <c r="D468" t="s">
        <v>188</v>
      </c>
      <c r="E468" t="s">
        <v>27</v>
      </c>
      <c r="F468" t="s">
        <v>1100</v>
      </c>
      <c r="G468" t="s">
        <v>295</v>
      </c>
      <c r="H468" t="s">
        <v>296</v>
      </c>
      <c r="I468" t="s">
        <v>19</v>
      </c>
      <c r="J468" s="1">
        <v>3344.4</v>
      </c>
      <c r="K468" s="1">
        <v>4291.46</v>
      </c>
      <c r="M468">
        <v>1</v>
      </c>
      <c r="N468">
        <v>6</v>
      </c>
      <c r="O468">
        <v>4</v>
      </c>
      <c r="P468">
        <v>10</v>
      </c>
      <c r="Q468">
        <f>SUMIFS(Snapshot2!H:H, Snapshot2!A:A, Table5[[#This Row],[Date]], Snapshot2!B:B, Table5[[#This Row],[license_no]])</f>
        <v>0</v>
      </c>
      <c r="R468" s="26">
        <f>SUMIF(Grant437!I:I, Table5[[#This Row],[license_no]], Grant437!N:N)</f>
        <v>0</v>
      </c>
      <c r="S468" s="26">
        <f>SUM(Table5[[#This Row],[Quality Dollars Received]], Table5[[#This Row],[fund paid in month (cash)]])</f>
        <v>4291.46</v>
      </c>
      <c r="T468">
        <f>COUNTIFS(Visits!H:H, "&lt;&gt;", Visits!A:A, Table5[[#This Row],[license_no]])</f>
        <v>1</v>
      </c>
      <c r="U468">
        <f>COUNTIFS(Visits!I:I, "&lt;&gt;", Visits!A:A, Table5[[#This Row],[license_no]])</f>
        <v>0</v>
      </c>
      <c r="V468">
        <f>COUNTIFS(Visits!J:J, "&lt;&gt;", Visits!A:A, Table5[[#This Row],[license_no]])</f>
        <v>0</v>
      </c>
      <c r="W468">
        <f>SUM(Table5[[#This Row],[Total Visits - In Person]:[Total Visits - Virtual]])</f>
        <v>1</v>
      </c>
    </row>
    <row r="469" spans="1:23" x14ac:dyDescent="0.3">
      <c r="A469" s="10">
        <v>45292</v>
      </c>
      <c r="B469">
        <v>1679944</v>
      </c>
      <c r="C469" t="s">
        <v>1101</v>
      </c>
      <c r="D469" t="s">
        <v>14</v>
      </c>
      <c r="F469" t="s">
        <v>1102</v>
      </c>
      <c r="G469" t="s">
        <v>17</v>
      </c>
      <c r="H469" t="s">
        <v>688</v>
      </c>
      <c r="I469" t="s">
        <v>19</v>
      </c>
      <c r="J469" s="1">
        <v>54514.3</v>
      </c>
      <c r="K469" s="1">
        <v>69138.41</v>
      </c>
      <c r="L469">
        <v>5</v>
      </c>
      <c r="M469">
        <v>17</v>
      </c>
      <c r="N469">
        <v>38</v>
      </c>
      <c r="O469">
        <v>18</v>
      </c>
      <c r="P469">
        <v>74</v>
      </c>
      <c r="Q469">
        <f>SUMIFS(Snapshot2!H:H, Snapshot2!A:A, Table5[[#This Row],[Date]], Snapshot2!B:B, Table5[[#This Row],[license_no]])</f>
        <v>0</v>
      </c>
      <c r="R469" s="26">
        <f>SUMIF(Grant437!I:I, Table5[[#This Row],[license_no]], Grant437!N:N)</f>
        <v>0</v>
      </c>
      <c r="S469" s="26">
        <f>SUM(Table5[[#This Row],[Quality Dollars Received]], Table5[[#This Row],[fund paid in month (cash)]])</f>
        <v>69138.41</v>
      </c>
      <c r="T469">
        <f>COUNTIFS(Visits!H:H, "&lt;&gt;", Visits!A:A, Table5[[#This Row],[license_no]])</f>
        <v>0</v>
      </c>
      <c r="U469">
        <f>COUNTIFS(Visits!I:I, "&lt;&gt;", Visits!A:A, Table5[[#This Row],[license_no]])</f>
        <v>0</v>
      </c>
      <c r="V469">
        <f>COUNTIFS(Visits!J:J, "&lt;&gt;", Visits!A:A, Table5[[#This Row],[license_no]])</f>
        <v>0</v>
      </c>
      <c r="W469">
        <f>SUM(Table5[[#This Row],[Total Visits - In Person]:[Total Visits - Virtual]])</f>
        <v>0</v>
      </c>
    </row>
    <row r="470" spans="1:23" x14ac:dyDescent="0.3">
      <c r="A470" s="10">
        <v>45292</v>
      </c>
      <c r="B470">
        <v>1680169</v>
      </c>
      <c r="C470" t="s">
        <v>1103</v>
      </c>
      <c r="D470" t="s">
        <v>14</v>
      </c>
      <c r="E470" t="s">
        <v>27</v>
      </c>
      <c r="F470" t="s">
        <v>1104</v>
      </c>
      <c r="G470" t="s">
        <v>17</v>
      </c>
      <c r="H470" t="s">
        <v>1105</v>
      </c>
      <c r="I470" t="s">
        <v>19</v>
      </c>
      <c r="J470" s="1">
        <v>348.27</v>
      </c>
      <c r="K470" s="1">
        <v>641.54999999999995</v>
      </c>
      <c r="O470">
        <v>2</v>
      </c>
      <c r="P470">
        <v>2</v>
      </c>
      <c r="Q470">
        <f>SUMIFS(Snapshot2!H:H, Snapshot2!A:A, Table5[[#This Row],[Date]], Snapshot2!B:B, Table5[[#This Row],[license_no]])</f>
        <v>0</v>
      </c>
      <c r="R470" s="26">
        <f>SUMIF(Grant437!I:I, Table5[[#This Row],[license_no]], Grant437!N:N)</f>
        <v>0</v>
      </c>
      <c r="S470" s="26">
        <f>SUM(Table5[[#This Row],[Quality Dollars Received]], Table5[[#This Row],[fund paid in month (cash)]])</f>
        <v>641.54999999999995</v>
      </c>
      <c r="T470">
        <f>COUNTIFS(Visits!H:H, "&lt;&gt;", Visits!A:A, Table5[[#This Row],[license_no]])</f>
        <v>0</v>
      </c>
      <c r="U470">
        <f>COUNTIFS(Visits!I:I, "&lt;&gt;", Visits!A:A, Table5[[#This Row],[license_no]])</f>
        <v>0</v>
      </c>
      <c r="V470">
        <f>COUNTIFS(Visits!J:J, "&lt;&gt;", Visits!A:A, Table5[[#This Row],[license_no]])</f>
        <v>0</v>
      </c>
      <c r="W470">
        <f>SUM(Table5[[#This Row],[Total Visits - In Person]:[Total Visits - Virtual]])</f>
        <v>0</v>
      </c>
    </row>
    <row r="471" spans="1:23" x14ac:dyDescent="0.3">
      <c r="A471" s="10">
        <v>45292</v>
      </c>
      <c r="B471">
        <v>1680190</v>
      </c>
      <c r="C471" t="s">
        <v>1106</v>
      </c>
      <c r="D471" t="s">
        <v>14</v>
      </c>
      <c r="E471" t="s">
        <v>15</v>
      </c>
      <c r="F471" t="s">
        <v>1107</v>
      </c>
      <c r="G471" t="s">
        <v>55</v>
      </c>
      <c r="H471" t="s">
        <v>56</v>
      </c>
      <c r="I471" t="s">
        <v>19</v>
      </c>
      <c r="J471" s="1">
        <v>14030.85</v>
      </c>
      <c r="K471" s="1">
        <v>18233.73</v>
      </c>
      <c r="M471">
        <v>1</v>
      </c>
      <c r="N471">
        <v>25</v>
      </c>
      <c r="O471">
        <v>8</v>
      </c>
      <c r="P471">
        <v>33</v>
      </c>
      <c r="Q471">
        <f>SUMIFS(Snapshot2!H:H, Snapshot2!A:A, Table5[[#This Row],[Date]], Snapshot2!B:B, Table5[[#This Row],[license_no]])</f>
        <v>0</v>
      </c>
      <c r="R471" s="26">
        <f>SUMIF(Grant437!I:I, Table5[[#This Row],[license_no]], Grant437!N:N)</f>
        <v>0</v>
      </c>
      <c r="S471" s="26">
        <f>SUM(Table5[[#This Row],[Quality Dollars Received]], Table5[[#This Row],[fund paid in month (cash)]])</f>
        <v>18233.73</v>
      </c>
      <c r="T471">
        <f>COUNTIFS(Visits!H:H, "&lt;&gt;", Visits!A:A, Table5[[#This Row],[license_no]])</f>
        <v>0</v>
      </c>
      <c r="U471">
        <f>COUNTIFS(Visits!I:I, "&lt;&gt;", Visits!A:A, Table5[[#This Row],[license_no]])</f>
        <v>0</v>
      </c>
      <c r="V471">
        <f>COUNTIFS(Visits!J:J, "&lt;&gt;", Visits!A:A, Table5[[#This Row],[license_no]])</f>
        <v>1</v>
      </c>
      <c r="W471">
        <f>SUM(Table5[[#This Row],[Total Visits - In Person]:[Total Visits - Virtual]])</f>
        <v>1</v>
      </c>
    </row>
    <row r="472" spans="1:23" x14ac:dyDescent="0.3">
      <c r="A472" s="10">
        <v>45292</v>
      </c>
      <c r="B472">
        <v>1680354</v>
      </c>
      <c r="C472" t="s">
        <v>1108</v>
      </c>
      <c r="D472" t="s">
        <v>915</v>
      </c>
      <c r="F472" t="s">
        <v>1109</v>
      </c>
      <c r="G472" t="s">
        <v>136</v>
      </c>
      <c r="H472" t="s">
        <v>220</v>
      </c>
      <c r="I472" t="s">
        <v>19</v>
      </c>
      <c r="J472" s="1">
        <v>144.30000000000001</v>
      </c>
      <c r="K472" s="1">
        <v>172.75</v>
      </c>
      <c r="O472">
        <v>2</v>
      </c>
      <c r="P472">
        <v>2</v>
      </c>
      <c r="Q472">
        <f>SUMIFS(Snapshot2!H:H, Snapshot2!A:A, Table5[[#This Row],[Date]], Snapshot2!B:B, Table5[[#This Row],[license_no]])</f>
        <v>0</v>
      </c>
      <c r="R472" s="26">
        <f>SUMIF(Grant437!I:I, Table5[[#This Row],[license_no]], Grant437!N:N)</f>
        <v>0</v>
      </c>
      <c r="S472" s="26">
        <f>SUM(Table5[[#This Row],[Quality Dollars Received]], Table5[[#This Row],[fund paid in month (cash)]])</f>
        <v>172.75</v>
      </c>
      <c r="T472">
        <f>COUNTIFS(Visits!H:H, "&lt;&gt;", Visits!A:A, Table5[[#This Row],[license_no]])</f>
        <v>0</v>
      </c>
      <c r="U472">
        <f>COUNTIFS(Visits!I:I, "&lt;&gt;", Visits!A:A, Table5[[#This Row],[license_no]])</f>
        <v>0</v>
      </c>
      <c r="V472">
        <f>COUNTIFS(Visits!J:J, "&lt;&gt;", Visits!A:A, Table5[[#This Row],[license_no]])</f>
        <v>0</v>
      </c>
      <c r="W472">
        <f>SUM(Table5[[#This Row],[Total Visits - In Person]:[Total Visits - Virtual]])</f>
        <v>0</v>
      </c>
    </row>
    <row r="473" spans="1:23" x14ac:dyDescent="0.3">
      <c r="A473" s="10">
        <v>45292</v>
      </c>
      <c r="B473">
        <v>1681044</v>
      </c>
      <c r="C473" t="s">
        <v>1110</v>
      </c>
      <c r="D473" t="s">
        <v>14</v>
      </c>
      <c r="E473" t="s">
        <v>51</v>
      </c>
      <c r="F473" t="s">
        <v>1111</v>
      </c>
      <c r="G473" t="s">
        <v>29</v>
      </c>
      <c r="H473" t="s">
        <v>226</v>
      </c>
      <c r="I473" t="s">
        <v>19</v>
      </c>
      <c r="J473" s="1">
        <v>56879.06</v>
      </c>
      <c r="K473" s="1">
        <v>74921.88</v>
      </c>
      <c r="L473">
        <v>9</v>
      </c>
      <c r="M473">
        <v>19</v>
      </c>
      <c r="N473">
        <v>22</v>
      </c>
      <c r="O473">
        <v>26</v>
      </c>
      <c r="P473">
        <v>74</v>
      </c>
      <c r="Q473">
        <f>SUMIFS(Snapshot2!H:H, Snapshot2!A:A, Table5[[#This Row],[Date]], Snapshot2!B:B, Table5[[#This Row],[license_no]])</f>
        <v>3</v>
      </c>
      <c r="R473" s="26">
        <f>SUMIF(Grant437!I:I, Table5[[#This Row],[license_no]], Grant437!N:N)</f>
        <v>0</v>
      </c>
      <c r="S473" s="26">
        <f>SUM(Table5[[#This Row],[Quality Dollars Received]], Table5[[#This Row],[fund paid in month (cash)]])</f>
        <v>74921.88</v>
      </c>
      <c r="T473">
        <f>COUNTIFS(Visits!H:H, "&lt;&gt;", Visits!A:A, Table5[[#This Row],[license_no]])</f>
        <v>1</v>
      </c>
      <c r="U473">
        <f>COUNTIFS(Visits!I:I, "&lt;&gt;", Visits!A:A, Table5[[#This Row],[license_no]])</f>
        <v>0</v>
      </c>
      <c r="V473">
        <f>COUNTIFS(Visits!J:J, "&lt;&gt;", Visits!A:A, Table5[[#This Row],[license_no]])</f>
        <v>1</v>
      </c>
      <c r="W473">
        <f>SUM(Table5[[#This Row],[Total Visits - In Person]:[Total Visits - Virtual]])</f>
        <v>2</v>
      </c>
    </row>
    <row r="474" spans="1:23" x14ac:dyDescent="0.3">
      <c r="A474" s="10">
        <v>45292</v>
      </c>
      <c r="B474">
        <v>1681960</v>
      </c>
      <c r="C474" t="s">
        <v>1112</v>
      </c>
      <c r="D474" t="s">
        <v>14</v>
      </c>
      <c r="E474" t="s">
        <v>27</v>
      </c>
      <c r="F474" t="s">
        <v>1113</v>
      </c>
      <c r="G474" t="s">
        <v>17</v>
      </c>
      <c r="H474" t="s">
        <v>288</v>
      </c>
      <c r="I474" t="s">
        <v>19</v>
      </c>
      <c r="J474" s="1">
        <v>4211.7</v>
      </c>
      <c r="K474" s="1">
        <v>5450.46</v>
      </c>
      <c r="L474">
        <v>1</v>
      </c>
      <c r="M474">
        <v>2</v>
      </c>
      <c r="N474">
        <v>3</v>
      </c>
      <c r="P474">
        <v>6</v>
      </c>
      <c r="Q474">
        <f>SUMIFS(Snapshot2!H:H, Snapshot2!A:A, Table5[[#This Row],[Date]], Snapshot2!B:B, Table5[[#This Row],[license_no]])</f>
        <v>0</v>
      </c>
      <c r="R474" s="26">
        <f>SUMIF(Grant437!I:I, Table5[[#This Row],[license_no]], Grant437!N:N)</f>
        <v>0</v>
      </c>
      <c r="S474" s="26">
        <f>SUM(Table5[[#This Row],[Quality Dollars Received]], Table5[[#This Row],[fund paid in month (cash)]])</f>
        <v>5450.46</v>
      </c>
      <c r="T474">
        <f>COUNTIFS(Visits!H:H, "&lt;&gt;", Visits!A:A, Table5[[#This Row],[license_no]])</f>
        <v>0</v>
      </c>
      <c r="U474">
        <f>COUNTIFS(Visits!I:I, "&lt;&gt;", Visits!A:A, Table5[[#This Row],[license_no]])</f>
        <v>0</v>
      </c>
      <c r="V474">
        <f>COUNTIFS(Visits!J:J, "&lt;&gt;", Visits!A:A, Table5[[#This Row],[license_no]])</f>
        <v>0</v>
      </c>
      <c r="W474">
        <f>SUM(Table5[[#This Row],[Total Visits - In Person]:[Total Visits - Virtual]])</f>
        <v>0</v>
      </c>
    </row>
    <row r="475" spans="1:23" x14ac:dyDescent="0.3">
      <c r="A475" s="10">
        <v>45292</v>
      </c>
      <c r="B475">
        <v>1682585</v>
      </c>
      <c r="C475" t="s">
        <v>1114</v>
      </c>
      <c r="D475" t="s">
        <v>915</v>
      </c>
      <c r="F475" t="s">
        <v>1115</v>
      </c>
      <c r="G475" t="s">
        <v>1116</v>
      </c>
      <c r="H475" t="s">
        <v>1117</v>
      </c>
      <c r="I475" t="s">
        <v>1118</v>
      </c>
      <c r="J475" s="1">
        <v>53.35</v>
      </c>
      <c r="K475" s="1">
        <v>150.38</v>
      </c>
      <c r="N475">
        <v>1</v>
      </c>
      <c r="O475">
        <v>1</v>
      </c>
      <c r="P475">
        <v>2</v>
      </c>
      <c r="Q475">
        <f>SUMIFS(Snapshot2!H:H, Snapshot2!A:A, Table5[[#This Row],[Date]], Snapshot2!B:B, Table5[[#This Row],[license_no]])</f>
        <v>0</v>
      </c>
      <c r="R475" s="26">
        <f>SUMIF(Grant437!I:I, Table5[[#This Row],[license_no]], Grant437!N:N)</f>
        <v>0</v>
      </c>
      <c r="S475" s="26">
        <f>SUM(Table5[[#This Row],[Quality Dollars Received]], Table5[[#This Row],[fund paid in month (cash)]])</f>
        <v>150.38</v>
      </c>
      <c r="T475">
        <f>COUNTIFS(Visits!H:H, "&lt;&gt;", Visits!A:A, Table5[[#This Row],[license_no]])</f>
        <v>0</v>
      </c>
      <c r="U475">
        <f>COUNTIFS(Visits!I:I, "&lt;&gt;", Visits!A:A, Table5[[#This Row],[license_no]])</f>
        <v>0</v>
      </c>
      <c r="V475">
        <f>COUNTIFS(Visits!J:J, "&lt;&gt;", Visits!A:A, Table5[[#This Row],[license_no]])</f>
        <v>0</v>
      </c>
      <c r="W475">
        <f>SUM(Table5[[#This Row],[Total Visits - In Person]:[Total Visits - Virtual]])</f>
        <v>0</v>
      </c>
    </row>
    <row r="476" spans="1:23" x14ac:dyDescent="0.3">
      <c r="A476" s="10">
        <v>45292</v>
      </c>
      <c r="B476">
        <v>1682749</v>
      </c>
      <c r="C476" t="s">
        <v>1119</v>
      </c>
      <c r="D476" t="s">
        <v>188</v>
      </c>
      <c r="E476" t="s">
        <v>15</v>
      </c>
      <c r="F476" t="s">
        <v>1120</v>
      </c>
      <c r="G476" t="s">
        <v>17</v>
      </c>
      <c r="H476" t="s">
        <v>59</v>
      </c>
      <c r="I476" t="s">
        <v>19</v>
      </c>
      <c r="J476" s="1">
        <v>2033.64</v>
      </c>
      <c r="K476" s="1">
        <v>2619.34</v>
      </c>
      <c r="N476">
        <v>2</v>
      </c>
      <c r="O476">
        <v>1</v>
      </c>
      <c r="P476">
        <v>3</v>
      </c>
      <c r="Q476">
        <f>SUMIFS(Snapshot2!H:H, Snapshot2!A:A, Table5[[#This Row],[Date]], Snapshot2!B:B, Table5[[#This Row],[license_no]])</f>
        <v>0</v>
      </c>
      <c r="R476" s="26">
        <f>SUMIF(Grant437!I:I, Table5[[#This Row],[license_no]], Grant437!N:N)</f>
        <v>300</v>
      </c>
      <c r="S476" s="26">
        <f>SUM(Table5[[#This Row],[Quality Dollars Received]], Table5[[#This Row],[fund paid in month (cash)]])</f>
        <v>2919.34</v>
      </c>
      <c r="T476">
        <f>COUNTIFS(Visits!H:H, "&lt;&gt;", Visits!A:A, Table5[[#This Row],[license_no]])</f>
        <v>0</v>
      </c>
      <c r="U476">
        <f>COUNTIFS(Visits!I:I, "&lt;&gt;", Visits!A:A, Table5[[#This Row],[license_no]])</f>
        <v>0</v>
      </c>
      <c r="V476">
        <f>COUNTIFS(Visits!J:J, "&lt;&gt;", Visits!A:A, Table5[[#This Row],[license_no]])</f>
        <v>0</v>
      </c>
      <c r="W476">
        <f>SUM(Table5[[#This Row],[Total Visits - In Person]:[Total Visits - Virtual]])</f>
        <v>0</v>
      </c>
    </row>
    <row r="477" spans="1:23" x14ac:dyDescent="0.3">
      <c r="A477" s="10">
        <v>45292</v>
      </c>
      <c r="B477">
        <v>1682751</v>
      </c>
      <c r="C477" t="s">
        <v>1121</v>
      </c>
      <c r="D477" t="s">
        <v>14</v>
      </c>
      <c r="E477" t="s">
        <v>51</v>
      </c>
      <c r="F477" t="s">
        <v>1122</v>
      </c>
      <c r="G477" t="s">
        <v>17</v>
      </c>
      <c r="H477" t="s">
        <v>67</v>
      </c>
      <c r="I477" t="s">
        <v>19</v>
      </c>
      <c r="J477" s="1">
        <v>4339.04</v>
      </c>
      <c r="K477" s="1">
        <v>5202.03</v>
      </c>
      <c r="L477">
        <v>2</v>
      </c>
      <c r="N477">
        <v>3</v>
      </c>
      <c r="P477">
        <v>5</v>
      </c>
      <c r="Q477">
        <f>SUMIFS(Snapshot2!H:H, Snapshot2!A:A, Table5[[#This Row],[Date]], Snapshot2!B:B, Table5[[#This Row],[license_no]])</f>
        <v>0</v>
      </c>
      <c r="R477" s="26">
        <f>SUMIF(Grant437!I:I, Table5[[#This Row],[license_no]], Grant437!N:N)</f>
        <v>0</v>
      </c>
      <c r="S477" s="26">
        <f>SUM(Table5[[#This Row],[Quality Dollars Received]], Table5[[#This Row],[fund paid in month (cash)]])</f>
        <v>5202.03</v>
      </c>
      <c r="T477">
        <f>COUNTIFS(Visits!H:H, "&lt;&gt;", Visits!A:A, Table5[[#This Row],[license_no]])</f>
        <v>0</v>
      </c>
      <c r="U477">
        <f>COUNTIFS(Visits!I:I, "&lt;&gt;", Visits!A:A, Table5[[#This Row],[license_no]])</f>
        <v>1</v>
      </c>
      <c r="V477">
        <f>COUNTIFS(Visits!J:J, "&lt;&gt;", Visits!A:A, Table5[[#This Row],[license_no]])</f>
        <v>0</v>
      </c>
      <c r="W477">
        <f>SUM(Table5[[#This Row],[Total Visits - In Person]:[Total Visits - Virtual]])</f>
        <v>1</v>
      </c>
    </row>
    <row r="478" spans="1:23" x14ac:dyDescent="0.3">
      <c r="A478" s="10">
        <v>45292</v>
      </c>
      <c r="B478">
        <v>1682816</v>
      </c>
      <c r="C478" t="s">
        <v>1123</v>
      </c>
      <c r="D478" t="s">
        <v>106</v>
      </c>
      <c r="E478" t="s">
        <v>27</v>
      </c>
      <c r="F478" t="s">
        <v>1124</v>
      </c>
      <c r="G478" t="s">
        <v>140</v>
      </c>
      <c r="H478" t="s">
        <v>141</v>
      </c>
      <c r="I478" t="s">
        <v>19</v>
      </c>
      <c r="J478" s="1">
        <v>6253.28</v>
      </c>
      <c r="K478" s="1">
        <v>8257.27</v>
      </c>
      <c r="L478">
        <v>2</v>
      </c>
      <c r="M478">
        <v>2</v>
      </c>
      <c r="N478">
        <v>5</v>
      </c>
      <c r="O478">
        <v>6</v>
      </c>
      <c r="P478">
        <v>14</v>
      </c>
      <c r="Q478">
        <f>SUMIFS(Snapshot2!H:H, Snapshot2!A:A, Table5[[#This Row],[Date]], Snapshot2!B:B, Table5[[#This Row],[license_no]])</f>
        <v>0</v>
      </c>
      <c r="R478" s="26">
        <f>SUMIF(Grant437!I:I, Table5[[#This Row],[license_no]], Grant437!N:N)</f>
        <v>0</v>
      </c>
      <c r="S478" s="26">
        <f>SUM(Table5[[#This Row],[Quality Dollars Received]], Table5[[#This Row],[fund paid in month (cash)]])</f>
        <v>8257.27</v>
      </c>
      <c r="T478">
        <f>COUNTIFS(Visits!H:H, "&lt;&gt;", Visits!A:A, Table5[[#This Row],[license_no]])</f>
        <v>0</v>
      </c>
      <c r="U478">
        <f>COUNTIFS(Visits!I:I, "&lt;&gt;", Visits!A:A, Table5[[#This Row],[license_no]])</f>
        <v>0</v>
      </c>
      <c r="V478">
        <f>COUNTIFS(Visits!J:J, "&lt;&gt;", Visits!A:A, Table5[[#This Row],[license_no]])</f>
        <v>0</v>
      </c>
      <c r="W478">
        <f>SUM(Table5[[#This Row],[Total Visits - In Person]:[Total Visits - Virtual]])</f>
        <v>0</v>
      </c>
    </row>
    <row r="479" spans="1:23" x14ac:dyDescent="0.3">
      <c r="A479" s="10">
        <v>45292</v>
      </c>
      <c r="B479">
        <v>1683709</v>
      </c>
      <c r="C479" t="s">
        <v>1125</v>
      </c>
      <c r="D479" t="s">
        <v>14</v>
      </c>
      <c r="E479" t="s">
        <v>15</v>
      </c>
      <c r="F479" t="s">
        <v>1126</v>
      </c>
      <c r="G479" t="s">
        <v>193</v>
      </c>
      <c r="H479" t="s">
        <v>816</v>
      </c>
      <c r="I479" t="s">
        <v>195</v>
      </c>
      <c r="J479" s="1">
        <v>6349.38</v>
      </c>
      <c r="K479" s="1">
        <v>8281.7999999999993</v>
      </c>
      <c r="M479">
        <v>2</v>
      </c>
      <c r="N479">
        <v>2</v>
      </c>
      <c r="O479">
        <v>3</v>
      </c>
      <c r="P479">
        <v>7</v>
      </c>
      <c r="Q479">
        <f>SUMIFS(Snapshot2!H:H, Snapshot2!A:A, Table5[[#This Row],[Date]], Snapshot2!B:B, Table5[[#This Row],[license_no]])</f>
        <v>0</v>
      </c>
      <c r="R479" s="26">
        <f>SUMIF(Grant437!I:I, Table5[[#This Row],[license_no]], Grant437!N:N)</f>
        <v>0</v>
      </c>
      <c r="S479" s="26">
        <f>SUM(Table5[[#This Row],[Quality Dollars Received]], Table5[[#This Row],[fund paid in month (cash)]])</f>
        <v>8281.7999999999993</v>
      </c>
      <c r="T479">
        <f>COUNTIFS(Visits!H:H, "&lt;&gt;", Visits!A:A, Table5[[#This Row],[license_no]])</f>
        <v>0</v>
      </c>
      <c r="U479">
        <f>COUNTIFS(Visits!I:I, "&lt;&gt;", Visits!A:A, Table5[[#This Row],[license_no]])</f>
        <v>0</v>
      </c>
      <c r="V479">
        <f>COUNTIFS(Visits!J:J, "&lt;&gt;", Visits!A:A, Table5[[#This Row],[license_no]])</f>
        <v>0</v>
      </c>
      <c r="W479">
        <f>SUM(Table5[[#This Row],[Total Visits - In Person]:[Total Visits - Virtual]])</f>
        <v>0</v>
      </c>
    </row>
    <row r="480" spans="1:23" x14ac:dyDescent="0.3">
      <c r="A480" s="10">
        <v>45292</v>
      </c>
      <c r="B480">
        <v>1684339</v>
      </c>
      <c r="C480" t="s">
        <v>1127</v>
      </c>
      <c r="D480" t="s">
        <v>14</v>
      </c>
      <c r="E480" t="s">
        <v>27</v>
      </c>
      <c r="F480" t="s">
        <v>1128</v>
      </c>
      <c r="G480" t="s">
        <v>17</v>
      </c>
      <c r="H480" t="s">
        <v>688</v>
      </c>
      <c r="I480" t="s">
        <v>19</v>
      </c>
      <c r="J480" s="1">
        <v>32477</v>
      </c>
      <c r="K480" s="1">
        <v>41838.47</v>
      </c>
      <c r="L480">
        <v>7</v>
      </c>
      <c r="M480">
        <v>14</v>
      </c>
      <c r="N480">
        <v>28</v>
      </c>
      <c r="O480">
        <v>16</v>
      </c>
      <c r="P480">
        <v>61</v>
      </c>
      <c r="Q480">
        <f>SUMIFS(Snapshot2!H:H, Snapshot2!A:A, Table5[[#This Row],[Date]], Snapshot2!B:B, Table5[[#This Row],[license_no]])</f>
        <v>2</v>
      </c>
      <c r="R480" s="26">
        <f>SUMIF(Grant437!I:I, Table5[[#This Row],[license_no]], Grant437!N:N)</f>
        <v>0</v>
      </c>
      <c r="S480" s="26">
        <f>SUM(Table5[[#This Row],[Quality Dollars Received]], Table5[[#This Row],[fund paid in month (cash)]])</f>
        <v>41838.47</v>
      </c>
      <c r="T480">
        <f>COUNTIFS(Visits!H:H, "&lt;&gt;", Visits!A:A, Table5[[#This Row],[license_no]])</f>
        <v>0</v>
      </c>
      <c r="U480">
        <f>COUNTIFS(Visits!I:I, "&lt;&gt;", Visits!A:A, Table5[[#This Row],[license_no]])</f>
        <v>0</v>
      </c>
      <c r="V480">
        <f>COUNTIFS(Visits!J:J, "&lt;&gt;", Visits!A:A, Table5[[#This Row],[license_no]])</f>
        <v>0</v>
      </c>
      <c r="W480">
        <f>SUM(Table5[[#This Row],[Total Visits - In Person]:[Total Visits - Virtual]])</f>
        <v>0</v>
      </c>
    </row>
    <row r="481" spans="1:23" x14ac:dyDescent="0.3">
      <c r="A481" s="10">
        <v>45292</v>
      </c>
      <c r="B481">
        <v>1684618</v>
      </c>
      <c r="C481" t="s">
        <v>1129</v>
      </c>
      <c r="D481" t="s">
        <v>14</v>
      </c>
      <c r="E481" t="s">
        <v>15</v>
      </c>
      <c r="F481" t="s">
        <v>1130</v>
      </c>
      <c r="G481" t="s">
        <v>17</v>
      </c>
      <c r="H481" t="s">
        <v>59</v>
      </c>
      <c r="I481" t="s">
        <v>19</v>
      </c>
      <c r="J481" s="1">
        <v>59513.13</v>
      </c>
      <c r="K481" s="1">
        <v>77868.2</v>
      </c>
      <c r="L481">
        <v>6</v>
      </c>
      <c r="M481">
        <v>26</v>
      </c>
      <c r="N481">
        <v>23</v>
      </c>
      <c r="O481">
        <v>26</v>
      </c>
      <c r="P481">
        <v>75</v>
      </c>
      <c r="Q481">
        <f>SUMIFS(Snapshot2!H:H, Snapshot2!A:A, Table5[[#This Row],[Date]], Snapshot2!B:B, Table5[[#This Row],[license_no]])</f>
        <v>2</v>
      </c>
      <c r="R481" s="26">
        <f>SUMIF(Grant437!I:I, Table5[[#This Row],[license_no]], Grant437!N:N)</f>
        <v>0</v>
      </c>
      <c r="S481" s="26">
        <f>SUM(Table5[[#This Row],[Quality Dollars Received]], Table5[[#This Row],[fund paid in month (cash)]])</f>
        <v>77868.2</v>
      </c>
      <c r="T481">
        <f>COUNTIFS(Visits!H:H, "&lt;&gt;", Visits!A:A, Table5[[#This Row],[license_no]])</f>
        <v>0</v>
      </c>
      <c r="U481">
        <f>COUNTIFS(Visits!I:I, "&lt;&gt;", Visits!A:A, Table5[[#This Row],[license_no]])</f>
        <v>0</v>
      </c>
      <c r="V481">
        <f>COUNTIFS(Visits!J:J, "&lt;&gt;", Visits!A:A, Table5[[#This Row],[license_no]])</f>
        <v>0</v>
      </c>
      <c r="W481">
        <f>SUM(Table5[[#This Row],[Total Visits - In Person]:[Total Visits - Virtual]])</f>
        <v>0</v>
      </c>
    </row>
    <row r="482" spans="1:23" x14ac:dyDescent="0.3">
      <c r="A482" s="10">
        <v>45292</v>
      </c>
      <c r="B482">
        <v>1684625</v>
      </c>
      <c r="C482" t="s">
        <v>1131</v>
      </c>
      <c r="D482" t="s">
        <v>14</v>
      </c>
      <c r="E482" t="s">
        <v>51</v>
      </c>
      <c r="F482" t="s">
        <v>1132</v>
      </c>
      <c r="G482" t="s">
        <v>1133</v>
      </c>
      <c r="H482" t="s">
        <v>1134</v>
      </c>
      <c r="I482" t="s">
        <v>1135</v>
      </c>
      <c r="J482" s="1">
        <v>110.52</v>
      </c>
      <c r="K482" s="1">
        <v>939.42</v>
      </c>
      <c r="L482">
        <v>1</v>
      </c>
      <c r="M482">
        <v>1</v>
      </c>
      <c r="P482">
        <v>2</v>
      </c>
      <c r="Q482">
        <f>SUMIFS(Snapshot2!H:H, Snapshot2!A:A, Table5[[#This Row],[Date]], Snapshot2!B:B, Table5[[#This Row],[license_no]])</f>
        <v>0</v>
      </c>
      <c r="R482" s="26">
        <f>SUMIF(Grant437!I:I, Table5[[#This Row],[license_no]], Grant437!N:N)</f>
        <v>0</v>
      </c>
      <c r="S482" s="26">
        <f>SUM(Table5[[#This Row],[Quality Dollars Received]], Table5[[#This Row],[fund paid in month (cash)]])</f>
        <v>939.42</v>
      </c>
      <c r="T482">
        <f>COUNTIFS(Visits!H:H, "&lt;&gt;", Visits!A:A, Table5[[#This Row],[license_no]])</f>
        <v>0</v>
      </c>
      <c r="U482">
        <f>COUNTIFS(Visits!I:I, "&lt;&gt;", Visits!A:A, Table5[[#This Row],[license_no]])</f>
        <v>0</v>
      </c>
      <c r="V482">
        <f>COUNTIFS(Visits!J:J, "&lt;&gt;", Visits!A:A, Table5[[#This Row],[license_no]])</f>
        <v>0</v>
      </c>
      <c r="W482">
        <f>SUM(Table5[[#This Row],[Total Visits - In Person]:[Total Visits - Virtual]])</f>
        <v>0</v>
      </c>
    </row>
    <row r="483" spans="1:23" x14ac:dyDescent="0.3">
      <c r="A483" s="10">
        <v>45292</v>
      </c>
      <c r="B483">
        <v>1684673</v>
      </c>
      <c r="C483" t="s">
        <v>1136</v>
      </c>
      <c r="D483" t="s">
        <v>14</v>
      </c>
      <c r="E483" t="s">
        <v>15</v>
      </c>
      <c r="F483" t="s">
        <v>1137</v>
      </c>
      <c r="G483" t="s">
        <v>17</v>
      </c>
      <c r="H483" t="s">
        <v>25</v>
      </c>
      <c r="I483" t="s">
        <v>19</v>
      </c>
      <c r="J483" s="1">
        <v>37558.089999999997</v>
      </c>
      <c r="K483" s="1">
        <v>46744.69</v>
      </c>
      <c r="L483">
        <v>9</v>
      </c>
      <c r="M483">
        <v>9</v>
      </c>
      <c r="N483">
        <v>21</v>
      </c>
      <c r="O483">
        <v>19</v>
      </c>
      <c r="P483">
        <v>57</v>
      </c>
      <c r="Q483">
        <f>SUMIFS(Snapshot2!H:H, Snapshot2!A:A, Table5[[#This Row],[Date]], Snapshot2!B:B, Table5[[#This Row],[license_no]])</f>
        <v>3</v>
      </c>
      <c r="R483" s="26">
        <f>SUMIF(Grant437!I:I, Table5[[#This Row],[license_no]], Grant437!N:N)</f>
        <v>0</v>
      </c>
      <c r="S483" s="26">
        <f>SUM(Table5[[#This Row],[Quality Dollars Received]], Table5[[#This Row],[fund paid in month (cash)]])</f>
        <v>46744.69</v>
      </c>
      <c r="T483">
        <f>COUNTIFS(Visits!H:H, "&lt;&gt;", Visits!A:A, Table5[[#This Row],[license_no]])</f>
        <v>0</v>
      </c>
      <c r="U483">
        <f>COUNTIFS(Visits!I:I, "&lt;&gt;", Visits!A:A, Table5[[#This Row],[license_no]])</f>
        <v>1</v>
      </c>
      <c r="V483">
        <f>COUNTIFS(Visits!J:J, "&lt;&gt;", Visits!A:A, Table5[[#This Row],[license_no]])</f>
        <v>0</v>
      </c>
      <c r="W483">
        <f>SUM(Table5[[#This Row],[Total Visits - In Person]:[Total Visits - Virtual]])</f>
        <v>1</v>
      </c>
    </row>
    <row r="484" spans="1:23" x14ac:dyDescent="0.3">
      <c r="A484" s="10">
        <v>45292</v>
      </c>
      <c r="B484">
        <v>1685022</v>
      </c>
      <c r="C484" t="s">
        <v>1138</v>
      </c>
      <c r="D484" t="s">
        <v>14</v>
      </c>
      <c r="E484" t="s">
        <v>27</v>
      </c>
      <c r="F484" t="s">
        <v>1139</v>
      </c>
      <c r="G484" t="s">
        <v>101</v>
      </c>
      <c r="H484" t="s">
        <v>557</v>
      </c>
      <c r="I484" t="s">
        <v>19</v>
      </c>
      <c r="J484" s="1">
        <v>17908.38</v>
      </c>
      <c r="K484" s="1">
        <v>23040.43</v>
      </c>
      <c r="L484">
        <v>3</v>
      </c>
      <c r="M484">
        <v>4</v>
      </c>
      <c r="N484">
        <v>8</v>
      </c>
      <c r="O484">
        <v>32</v>
      </c>
      <c r="P484">
        <v>46</v>
      </c>
      <c r="Q484">
        <f>SUMIFS(Snapshot2!H:H, Snapshot2!A:A, Table5[[#This Row],[Date]], Snapshot2!B:B, Table5[[#This Row],[license_no]])</f>
        <v>0</v>
      </c>
      <c r="R484" s="26">
        <f>SUMIF(Grant437!I:I, Table5[[#This Row],[license_no]], Grant437!N:N)</f>
        <v>0</v>
      </c>
      <c r="S484" s="26">
        <f>SUM(Table5[[#This Row],[Quality Dollars Received]], Table5[[#This Row],[fund paid in month (cash)]])</f>
        <v>23040.43</v>
      </c>
      <c r="T484">
        <f>COUNTIFS(Visits!H:H, "&lt;&gt;", Visits!A:A, Table5[[#This Row],[license_no]])</f>
        <v>0</v>
      </c>
      <c r="U484">
        <f>COUNTIFS(Visits!I:I, "&lt;&gt;", Visits!A:A, Table5[[#This Row],[license_no]])</f>
        <v>0</v>
      </c>
      <c r="V484">
        <f>COUNTIFS(Visits!J:J, "&lt;&gt;", Visits!A:A, Table5[[#This Row],[license_no]])</f>
        <v>0</v>
      </c>
      <c r="W484">
        <f>SUM(Table5[[#This Row],[Total Visits - In Person]:[Total Visits - Virtual]])</f>
        <v>0</v>
      </c>
    </row>
    <row r="485" spans="1:23" x14ac:dyDescent="0.3">
      <c r="A485" s="10">
        <v>45292</v>
      </c>
      <c r="B485">
        <v>1685159</v>
      </c>
      <c r="C485" t="s">
        <v>1140</v>
      </c>
      <c r="D485" t="s">
        <v>14</v>
      </c>
      <c r="E485" t="s">
        <v>51</v>
      </c>
      <c r="F485" t="s">
        <v>1141</v>
      </c>
      <c r="G485" t="s">
        <v>17</v>
      </c>
      <c r="H485" t="s">
        <v>343</v>
      </c>
      <c r="I485" t="s">
        <v>19</v>
      </c>
      <c r="J485" s="1">
        <v>32691.7</v>
      </c>
      <c r="K485" s="1">
        <v>42573.79</v>
      </c>
      <c r="L485">
        <v>3</v>
      </c>
      <c r="M485">
        <v>9</v>
      </c>
      <c r="N485">
        <v>31</v>
      </c>
      <c r="O485">
        <v>28</v>
      </c>
      <c r="P485">
        <v>70</v>
      </c>
      <c r="Q485">
        <f>SUMIFS(Snapshot2!H:H, Snapshot2!A:A, Table5[[#This Row],[Date]], Snapshot2!B:B, Table5[[#This Row],[license_no]])</f>
        <v>0</v>
      </c>
      <c r="R485" s="26">
        <f>SUMIF(Grant437!I:I, Table5[[#This Row],[license_no]], Grant437!N:N)</f>
        <v>0</v>
      </c>
      <c r="S485" s="26">
        <f>SUM(Table5[[#This Row],[Quality Dollars Received]], Table5[[#This Row],[fund paid in month (cash)]])</f>
        <v>42573.79</v>
      </c>
      <c r="T485">
        <f>COUNTIFS(Visits!H:H, "&lt;&gt;", Visits!A:A, Table5[[#This Row],[license_no]])</f>
        <v>0</v>
      </c>
      <c r="U485">
        <f>COUNTIFS(Visits!I:I, "&lt;&gt;", Visits!A:A, Table5[[#This Row],[license_no]])</f>
        <v>0</v>
      </c>
      <c r="V485">
        <f>COUNTIFS(Visits!J:J, "&lt;&gt;", Visits!A:A, Table5[[#This Row],[license_no]])</f>
        <v>0</v>
      </c>
      <c r="W485">
        <f>SUM(Table5[[#This Row],[Total Visits - In Person]:[Total Visits - Virtual]])</f>
        <v>0</v>
      </c>
    </row>
    <row r="486" spans="1:23" x14ac:dyDescent="0.3">
      <c r="A486" s="10">
        <v>45292</v>
      </c>
      <c r="B486">
        <v>1685379</v>
      </c>
      <c r="C486" t="s">
        <v>1142</v>
      </c>
      <c r="D486" t="s">
        <v>14</v>
      </c>
      <c r="E486" t="s">
        <v>27</v>
      </c>
      <c r="F486" t="s">
        <v>1143</v>
      </c>
      <c r="G486" t="s">
        <v>62</v>
      </c>
      <c r="H486" t="s">
        <v>369</v>
      </c>
      <c r="I486" t="s">
        <v>19</v>
      </c>
      <c r="J486" s="1">
        <v>31366.54</v>
      </c>
      <c r="K486" s="1">
        <v>40543.65</v>
      </c>
      <c r="L486">
        <v>5</v>
      </c>
      <c r="M486">
        <v>11</v>
      </c>
      <c r="N486">
        <v>16</v>
      </c>
      <c r="O486">
        <v>7</v>
      </c>
      <c r="P486">
        <v>39</v>
      </c>
      <c r="Q486">
        <f>SUMIFS(Snapshot2!H:H, Snapshot2!A:A, Table5[[#This Row],[Date]], Snapshot2!B:B, Table5[[#This Row],[license_no]])</f>
        <v>0</v>
      </c>
      <c r="R486" s="26">
        <f>SUMIF(Grant437!I:I, Table5[[#This Row],[license_no]], Grant437!N:N)</f>
        <v>0</v>
      </c>
      <c r="S486" s="26">
        <f>SUM(Table5[[#This Row],[Quality Dollars Received]], Table5[[#This Row],[fund paid in month (cash)]])</f>
        <v>40543.65</v>
      </c>
      <c r="T486">
        <f>COUNTIFS(Visits!H:H, "&lt;&gt;", Visits!A:A, Table5[[#This Row],[license_no]])</f>
        <v>0</v>
      </c>
      <c r="U486">
        <f>COUNTIFS(Visits!I:I, "&lt;&gt;", Visits!A:A, Table5[[#This Row],[license_no]])</f>
        <v>1</v>
      </c>
      <c r="V486">
        <f>COUNTIFS(Visits!J:J, "&lt;&gt;", Visits!A:A, Table5[[#This Row],[license_no]])</f>
        <v>0</v>
      </c>
      <c r="W486">
        <f>SUM(Table5[[#This Row],[Total Visits - In Person]:[Total Visits - Virtual]])</f>
        <v>1</v>
      </c>
    </row>
    <row r="487" spans="1:23" x14ac:dyDescent="0.3">
      <c r="A487" s="10">
        <v>45292</v>
      </c>
      <c r="B487">
        <v>1685384</v>
      </c>
      <c r="C487" t="s">
        <v>1144</v>
      </c>
      <c r="D487" t="s">
        <v>14</v>
      </c>
      <c r="E487" t="s">
        <v>15</v>
      </c>
      <c r="F487" t="s">
        <v>1145</v>
      </c>
      <c r="G487" t="s">
        <v>29</v>
      </c>
      <c r="H487" t="s">
        <v>30</v>
      </c>
      <c r="I487" t="s">
        <v>19</v>
      </c>
      <c r="J487" s="1">
        <v>26651.72</v>
      </c>
      <c r="K487" s="1">
        <v>35989.71</v>
      </c>
      <c r="L487">
        <v>2</v>
      </c>
      <c r="M487">
        <v>6</v>
      </c>
      <c r="N487">
        <v>14</v>
      </c>
      <c r="O487">
        <v>12</v>
      </c>
      <c r="P487">
        <v>34</v>
      </c>
      <c r="Q487">
        <f>SUMIFS(Snapshot2!H:H, Snapshot2!A:A, Table5[[#This Row],[Date]], Snapshot2!B:B, Table5[[#This Row],[license_no]])</f>
        <v>0</v>
      </c>
      <c r="R487" s="26">
        <f>SUMIF(Grant437!I:I, Table5[[#This Row],[license_no]], Grant437!N:N)</f>
        <v>0</v>
      </c>
      <c r="S487" s="26">
        <f>SUM(Table5[[#This Row],[Quality Dollars Received]], Table5[[#This Row],[fund paid in month (cash)]])</f>
        <v>35989.71</v>
      </c>
      <c r="T487">
        <f>COUNTIFS(Visits!H:H, "&lt;&gt;", Visits!A:A, Table5[[#This Row],[license_no]])</f>
        <v>0</v>
      </c>
      <c r="U487">
        <f>COUNTIFS(Visits!I:I, "&lt;&gt;", Visits!A:A, Table5[[#This Row],[license_no]])</f>
        <v>0</v>
      </c>
      <c r="V487">
        <f>COUNTIFS(Visits!J:J, "&lt;&gt;", Visits!A:A, Table5[[#This Row],[license_no]])</f>
        <v>0</v>
      </c>
      <c r="W487">
        <f>SUM(Table5[[#This Row],[Total Visits - In Person]:[Total Visits - Virtual]])</f>
        <v>0</v>
      </c>
    </row>
    <row r="488" spans="1:23" x14ac:dyDescent="0.3">
      <c r="A488" s="10">
        <v>45292</v>
      </c>
      <c r="B488">
        <v>1685904</v>
      </c>
      <c r="C488" t="s">
        <v>1146</v>
      </c>
      <c r="D488" t="s">
        <v>14</v>
      </c>
      <c r="E488" t="s">
        <v>27</v>
      </c>
      <c r="F488" t="s">
        <v>1147</v>
      </c>
      <c r="G488" t="s">
        <v>17</v>
      </c>
      <c r="H488" t="s">
        <v>259</v>
      </c>
      <c r="I488" t="s">
        <v>19</v>
      </c>
      <c r="J488" s="1">
        <v>8276.2000000000007</v>
      </c>
      <c r="K488" s="1">
        <v>9466.35</v>
      </c>
      <c r="L488">
        <v>1</v>
      </c>
      <c r="M488">
        <v>4</v>
      </c>
      <c r="N488">
        <v>6</v>
      </c>
      <c r="P488">
        <v>11</v>
      </c>
      <c r="Q488">
        <f>SUMIFS(Snapshot2!H:H, Snapshot2!A:A, Table5[[#This Row],[Date]], Snapshot2!B:B, Table5[[#This Row],[license_no]])</f>
        <v>0</v>
      </c>
      <c r="R488" s="26">
        <f>SUMIF(Grant437!I:I, Table5[[#This Row],[license_no]], Grant437!N:N)</f>
        <v>0</v>
      </c>
      <c r="S488" s="26">
        <f>SUM(Table5[[#This Row],[Quality Dollars Received]], Table5[[#This Row],[fund paid in month (cash)]])</f>
        <v>9466.35</v>
      </c>
      <c r="T488">
        <f>COUNTIFS(Visits!H:H, "&lt;&gt;", Visits!A:A, Table5[[#This Row],[license_no]])</f>
        <v>0</v>
      </c>
      <c r="U488">
        <f>COUNTIFS(Visits!I:I, "&lt;&gt;", Visits!A:A, Table5[[#This Row],[license_no]])</f>
        <v>0</v>
      </c>
      <c r="V488">
        <f>COUNTIFS(Visits!J:J, "&lt;&gt;", Visits!A:A, Table5[[#This Row],[license_no]])</f>
        <v>0</v>
      </c>
      <c r="W488">
        <f>SUM(Table5[[#This Row],[Total Visits - In Person]:[Total Visits - Virtual]])</f>
        <v>0</v>
      </c>
    </row>
    <row r="489" spans="1:23" x14ac:dyDescent="0.3">
      <c r="A489" s="10">
        <v>45292</v>
      </c>
      <c r="B489">
        <v>1685918</v>
      </c>
      <c r="C489" t="s">
        <v>1148</v>
      </c>
      <c r="D489" t="s">
        <v>14</v>
      </c>
      <c r="E489" t="s">
        <v>27</v>
      </c>
      <c r="F489" t="s">
        <v>1149</v>
      </c>
      <c r="G489" t="s">
        <v>193</v>
      </c>
      <c r="H489" t="s">
        <v>194</v>
      </c>
      <c r="I489" t="s">
        <v>195</v>
      </c>
      <c r="J489" s="1">
        <v>697.68</v>
      </c>
      <c r="K489" s="1">
        <v>1170.8800000000001</v>
      </c>
      <c r="N489">
        <v>2</v>
      </c>
      <c r="O489">
        <v>1</v>
      </c>
      <c r="P489">
        <v>3</v>
      </c>
      <c r="Q489">
        <f>SUMIFS(Snapshot2!H:H, Snapshot2!A:A, Table5[[#This Row],[Date]], Snapshot2!B:B, Table5[[#This Row],[license_no]])</f>
        <v>0</v>
      </c>
      <c r="R489" s="26">
        <f>SUMIF(Grant437!I:I, Table5[[#This Row],[license_no]], Grant437!N:N)</f>
        <v>0</v>
      </c>
      <c r="S489" s="26">
        <f>SUM(Table5[[#This Row],[Quality Dollars Received]], Table5[[#This Row],[fund paid in month (cash)]])</f>
        <v>1170.8800000000001</v>
      </c>
      <c r="T489">
        <f>COUNTIFS(Visits!H:H, "&lt;&gt;", Visits!A:A, Table5[[#This Row],[license_no]])</f>
        <v>0</v>
      </c>
      <c r="U489">
        <f>COUNTIFS(Visits!I:I, "&lt;&gt;", Visits!A:A, Table5[[#This Row],[license_no]])</f>
        <v>0</v>
      </c>
      <c r="V489">
        <f>COUNTIFS(Visits!J:J, "&lt;&gt;", Visits!A:A, Table5[[#This Row],[license_no]])</f>
        <v>0</v>
      </c>
      <c r="W489">
        <f>SUM(Table5[[#This Row],[Total Visits - In Person]:[Total Visits - Virtual]])</f>
        <v>0</v>
      </c>
    </row>
    <row r="490" spans="1:23" x14ac:dyDescent="0.3">
      <c r="A490" s="10">
        <v>45292</v>
      </c>
      <c r="B490">
        <v>1685952</v>
      </c>
      <c r="C490" t="s">
        <v>1150</v>
      </c>
      <c r="D490" t="s">
        <v>14</v>
      </c>
      <c r="E490" t="s">
        <v>27</v>
      </c>
      <c r="F490" t="s">
        <v>1151</v>
      </c>
      <c r="G490" t="s">
        <v>70</v>
      </c>
      <c r="H490" t="s">
        <v>71</v>
      </c>
      <c r="I490" t="s">
        <v>19</v>
      </c>
      <c r="J490" s="1">
        <v>2332.62</v>
      </c>
      <c r="K490" s="1">
        <v>3242.1</v>
      </c>
      <c r="L490">
        <v>1</v>
      </c>
      <c r="M490">
        <v>2</v>
      </c>
      <c r="N490">
        <v>2</v>
      </c>
      <c r="O490">
        <v>1</v>
      </c>
      <c r="P490">
        <v>6</v>
      </c>
      <c r="Q490">
        <f>SUMIFS(Snapshot2!H:H, Snapshot2!A:A, Table5[[#This Row],[Date]], Snapshot2!B:B, Table5[[#This Row],[license_no]])</f>
        <v>0</v>
      </c>
      <c r="R490" s="26">
        <f>SUMIF(Grant437!I:I, Table5[[#This Row],[license_no]], Grant437!N:N)</f>
        <v>0</v>
      </c>
      <c r="S490" s="26">
        <f>SUM(Table5[[#This Row],[Quality Dollars Received]], Table5[[#This Row],[fund paid in month (cash)]])</f>
        <v>3242.1</v>
      </c>
      <c r="T490">
        <f>COUNTIFS(Visits!H:H, "&lt;&gt;", Visits!A:A, Table5[[#This Row],[license_no]])</f>
        <v>0</v>
      </c>
      <c r="U490">
        <f>COUNTIFS(Visits!I:I, "&lt;&gt;", Visits!A:A, Table5[[#This Row],[license_no]])</f>
        <v>0</v>
      </c>
      <c r="V490">
        <f>COUNTIFS(Visits!J:J, "&lt;&gt;", Visits!A:A, Table5[[#This Row],[license_no]])</f>
        <v>0</v>
      </c>
      <c r="W490">
        <f>SUM(Table5[[#This Row],[Total Visits - In Person]:[Total Visits - Virtual]])</f>
        <v>0</v>
      </c>
    </row>
    <row r="491" spans="1:23" x14ac:dyDescent="0.3">
      <c r="A491" s="10">
        <v>45292</v>
      </c>
      <c r="B491">
        <v>1686235</v>
      </c>
      <c r="C491" t="s">
        <v>1152</v>
      </c>
      <c r="D491" t="s">
        <v>14</v>
      </c>
      <c r="E491" t="s">
        <v>27</v>
      </c>
      <c r="F491" t="s">
        <v>1153</v>
      </c>
      <c r="G491" t="s">
        <v>29</v>
      </c>
      <c r="H491" t="s">
        <v>226</v>
      </c>
      <c r="I491" t="s">
        <v>49</v>
      </c>
      <c r="J491" s="1">
        <v>1381.1</v>
      </c>
      <c r="K491" s="1">
        <v>1789.07</v>
      </c>
      <c r="L491">
        <v>1</v>
      </c>
      <c r="M491">
        <v>1</v>
      </c>
      <c r="P491">
        <v>2</v>
      </c>
      <c r="Q491">
        <f>SUMIFS(Snapshot2!H:H, Snapshot2!A:A, Table5[[#This Row],[Date]], Snapshot2!B:B, Table5[[#This Row],[license_no]])</f>
        <v>0</v>
      </c>
      <c r="R491" s="26">
        <f>SUMIF(Grant437!I:I, Table5[[#This Row],[license_no]], Grant437!N:N)</f>
        <v>0</v>
      </c>
      <c r="S491" s="26">
        <f>SUM(Table5[[#This Row],[Quality Dollars Received]], Table5[[#This Row],[fund paid in month (cash)]])</f>
        <v>1789.07</v>
      </c>
      <c r="T491">
        <f>COUNTIFS(Visits!H:H, "&lt;&gt;", Visits!A:A, Table5[[#This Row],[license_no]])</f>
        <v>0</v>
      </c>
      <c r="U491">
        <f>COUNTIFS(Visits!I:I, "&lt;&gt;", Visits!A:A, Table5[[#This Row],[license_no]])</f>
        <v>0</v>
      </c>
      <c r="V491">
        <f>COUNTIFS(Visits!J:J, "&lt;&gt;", Visits!A:A, Table5[[#This Row],[license_no]])</f>
        <v>0</v>
      </c>
      <c r="W491">
        <f>SUM(Table5[[#This Row],[Total Visits - In Person]:[Total Visits - Virtual]])</f>
        <v>0</v>
      </c>
    </row>
    <row r="492" spans="1:23" x14ac:dyDescent="0.3">
      <c r="A492" s="10">
        <v>45292</v>
      </c>
      <c r="B492">
        <v>1687281</v>
      </c>
      <c r="C492" t="s">
        <v>1154</v>
      </c>
      <c r="D492" t="s">
        <v>14</v>
      </c>
      <c r="E492" t="s">
        <v>27</v>
      </c>
      <c r="F492" t="s">
        <v>1155</v>
      </c>
      <c r="G492" t="s">
        <v>17</v>
      </c>
      <c r="H492" t="s">
        <v>259</v>
      </c>
      <c r="I492" t="s">
        <v>19</v>
      </c>
      <c r="J492" s="1">
        <v>3403.4</v>
      </c>
      <c r="K492" s="1">
        <v>4406.0200000000004</v>
      </c>
      <c r="L492">
        <v>1</v>
      </c>
      <c r="M492">
        <v>3</v>
      </c>
      <c r="N492">
        <v>3</v>
      </c>
      <c r="P492">
        <v>5</v>
      </c>
      <c r="Q492">
        <f>SUMIFS(Snapshot2!H:H, Snapshot2!A:A, Table5[[#This Row],[Date]], Snapshot2!B:B, Table5[[#This Row],[license_no]])</f>
        <v>0</v>
      </c>
      <c r="R492" s="26">
        <f>SUMIF(Grant437!I:I, Table5[[#This Row],[license_no]], Grant437!N:N)</f>
        <v>0</v>
      </c>
      <c r="S492" s="26">
        <f>SUM(Table5[[#This Row],[Quality Dollars Received]], Table5[[#This Row],[fund paid in month (cash)]])</f>
        <v>4406.0200000000004</v>
      </c>
      <c r="T492">
        <f>COUNTIFS(Visits!H:H, "&lt;&gt;", Visits!A:A, Table5[[#This Row],[license_no]])</f>
        <v>0</v>
      </c>
      <c r="U492">
        <f>COUNTIFS(Visits!I:I, "&lt;&gt;", Visits!A:A, Table5[[#This Row],[license_no]])</f>
        <v>0</v>
      </c>
      <c r="V492">
        <f>COUNTIFS(Visits!J:J, "&lt;&gt;", Visits!A:A, Table5[[#This Row],[license_no]])</f>
        <v>0</v>
      </c>
      <c r="W492">
        <f>SUM(Table5[[#This Row],[Total Visits - In Person]:[Total Visits - Virtual]])</f>
        <v>0</v>
      </c>
    </row>
    <row r="493" spans="1:23" x14ac:dyDescent="0.3">
      <c r="A493" s="10">
        <v>45292</v>
      </c>
      <c r="B493">
        <v>1687946</v>
      </c>
      <c r="C493" t="s">
        <v>1156</v>
      </c>
      <c r="D493" t="s">
        <v>14</v>
      </c>
      <c r="E493" t="s">
        <v>27</v>
      </c>
      <c r="F493" t="s">
        <v>1157</v>
      </c>
      <c r="G493" t="s">
        <v>140</v>
      </c>
      <c r="H493" t="s">
        <v>520</v>
      </c>
      <c r="I493" t="s">
        <v>19</v>
      </c>
      <c r="J493" s="1">
        <v>16893.509999999998</v>
      </c>
      <c r="K493" s="1">
        <v>24102.71</v>
      </c>
      <c r="L493">
        <v>4</v>
      </c>
      <c r="M493">
        <v>7</v>
      </c>
      <c r="N493">
        <v>7</v>
      </c>
      <c r="O493">
        <v>3</v>
      </c>
      <c r="P493">
        <v>21</v>
      </c>
      <c r="Q493">
        <f>SUMIFS(Snapshot2!H:H, Snapshot2!A:A, Table5[[#This Row],[Date]], Snapshot2!B:B, Table5[[#This Row],[license_no]])</f>
        <v>0</v>
      </c>
      <c r="R493" s="26">
        <f>SUMIF(Grant437!I:I, Table5[[#This Row],[license_no]], Grant437!N:N)</f>
        <v>0</v>
      </c>
      <c r="S493" s="26">
        <f>SUM(Table5[[#This Row],[Quality Dollars Received]], Table5[[#This Row],[fund paid in month (cash)]])</f>
        <v>24102.71</v>
      </c>
      <c r="T493">
        <f>COUNTIFS(Visits!H:H, "&lt;&gt;", Visits!A:A, Table5[[#This Row],[license_no]])</f>
        <v>0</v>
      </c>
      <c r="U493">
        <f>COUNTIFS(Visits!I:I, "&lt;&gt;", Visits!A:A, Table5[[#This Row],[license_no]])</f>
        <v>0</v>
      </c>
      <c r="V493">
        <f>COUNTIFS(Visits!J:J, "&lt;&gt;", Visits!A:A, Table5[[#This Row],[license_no]])</f>
        <v>1</v>
      </c>
      <c r="W493">
        <f>SUM(Table5[[#This Row],[Total Visits - In Person]:[Total Visits - Virtual]])</f>
        <v>1</v>
      </c>
    </row>
    <row r="494" spans="1:23" x14ac:dyDescent="0.3">
      <c r="A494" s="10">
        <v>45292</v>
      </c>
      <c r="B494">
        <v>1688433</v>
      </c>
      <c r="C494" t="s">
        <v>1158</v>
      </c>
      <c r="D494" t="s">
        <v>14</v>
      </c>
      <c r="E494" t="s">
        <v>27</v>
      </c>
      <c r="F494" t="s">
        <v>1159</v>
      </c>
      <c r="G494" t="s">
        <v>74</v>
      </c>
      <c r="H494" t="s">
        <v>166</v>
      </c>
      <c r="I494" t="s">
        <v>49</v>
      </c>
      <c r="J494" s="1">
        <v>1966.49</v>
      </c>
      <c r="K494" s="1">
        <v>2544.8000000000002</v>
      </c>
      <c r="M494">
        <v>1</v>
      </c>
      <c r="N494">
        <v>2</v>
      </c>
      <c r="P494">
        <v>3</v>
      </c>
      <c r="Q494">
        <f>SUMIFS(Snapshot2!H:H, Snapshot2!A:A, Table5[[#This Row],[Date]], Snapshot2!B:B, Table5[[#This Row],[license_no]])</f>
        <v>0</v>
      </c>
      <c r="R494" s="26">
        <f>SUMIF(Grant437!I:I, Table5[[#This Row],[license_no]], Grant437!N:N)</f>
        <v>0</v>
      </c>
      <c r="S494" s="26">
        <f>SUM(Table5[[#This Row],[Quality Dollars Received]], Table5[[#This Row],[fund paid in month (cash)]])</f>
        <v>2544.8000000000002</v>
      </c>
      <c r="T494">
        <f>COUNTIFS(Visits!H:H, "&lt;&gt;", Visits!A:A, Table5[[#This Row],[license_no]])</f>
        <v>0</v>
      </c>
      <c r="U494">
        <f>COUNTIFS(Visits!I:I, "&lt;&gt;", Visits!A:A, Table5[[#This Row],[license_no]])</f>
        <v>0</v>
      </c>
      <c r="V494">
        <f>COUNTIFS(Visits!J:J, "&lt;&gt;", Visits!A:A, Table5[[#This Row],[license_no]])</f>
        <v>0</v>
      </c>
      <c r="W494">
        <f>SUM(Table5[[#This Row],[Total Visits - In Person]:[Total Visits - Virtual]])</f>
        <v>0</v>
      </c>
    </row>
    <row r="495" spans="1:23" x14ac:dyDescent="0.3">
      <c r="A495" s="10">
        <v>45292</v>
      </c>
      <c r="B495">
        <v>1689082</v>
      </c>
      <c r="C495" t="s">
        <v>1160</v>
      </c>
      <c r="D495" t="s">
        <v>106</v>
      </c>
      <c r="E495" t="s">
        <v>27</v>
      </c>
      <c r="F495" t="s">
        <v>1161</v>
      </c>
      <c r="G495" t="s">
        <v>17</v>
      </c>
      <c r="H495" t="s">
        <v>329</v>
      </c>
      <c r="I495" t="s">
        <v>19</v>
      </c>
      <c r="J495" s="1">
        <v>979.34</v>
      </c>
      <c r="K495" s="1">
        <v>1187.19</v>
      </c>
      <c r="N495">
        <v>2</v>
      </c>
      <c r="O495">
        <v>1</v>
      </c>
      <c r="P495">
        <v>3</v>
      </c>
      <c r="Q495">
        <f>SUMIFS(Snapshot2!H:H, Snapshot2!A:A, Table5[[#This Row],[Date]], Snapshot2!B:B, Table5[[#This Row],[license_no]])</f>
        <v>0</v>
      </c>
      <c r="R495" s="26">
        <f>SUMIF(Grant437!I:I, Table5[[#This Row],[license_no]], Grant437!N:N)</f>
        <v>0</v>
      </c>
      <c r="S495" s="26">
        <f>SUM(Table5[[#This Row],[Quality Dollars Received]], Table5[[#This Row],[fund paid in month (cash)]])</f>
        <v>1187.19</v>
      </c>
      <c r="T495">
        <f>COUNTIFS(Visits!H:H, "&lt;&gt;", Visits!A:A, Table5[[#This Row],[license_no]])</f>
        <v>0</v>
      </c>
      <c r="U495">
        <f>COUNTIFS(Visits!I:I, "&lt;&gt;", Visits!A:A, Table5[[#This Row],[license_no]])</f>
        <v>0</v>
      </c>
      <c r="V495">
        <f>COUNTIFS(Visits!J:J, "&lt;&gt;", Visits!A:A, Table5[[#This Row],[license_no]])</f>
        <v>0</v>
      </c>
      <c r="W495">
        <f>SUM(Table5[[#This Row],[Total Visits - In Person]:[Total Visits - Virtual]])</f>
        <v>0</v>
      </c>
    </row>
    <row r="496" spans="1:23" x14ac:dyDescent="0.3">
      <c r="A496" s="10">
        <v>45292</v>
      </c>
      <c r="B496">
        <v>1690275</v>
      </c>
      <c r="C496" t="s">
        <v>1162</v>
      </c>
      <c r="D496" t="s">
        <v>14</v>
      </c>
      <c r="E496" t="s">
        <v>15</v>
      </c>
      <c r="F496" t="s">
        <v>1163</v>
      </c>
      <c r="G496" t="s">
        <v>74</v>
      </c>
      <c r="H496" t="s">
        <v>379</v>
      </c>
      <c r="I496" t="s">
        <v>49</v>
      </c>
      <c r="J496" s="1">
        <v>960.29</v>
      </c>
      <c r="K496" s="1">
        <v>2520.91</v>
      </c>
      <c r="L496">
        <v>1</v>
      </c>
      <c r="M496">
        <v>1</v>
      </c>
      <c r="N496">
        <v>1</v>
      </c>
      <c r="P496">
        <v>3</v>
      </c>
      <c r="Q496">
        <f>SUMIFS(Snapshot2!H:H, Snapshot2!A:A, Table5[[#This Row],[Date]], Snapshot2!B:B, Table5[[#This Row],[license_no]])</f>
        <v>0</v>
      </c>
      <c r="R496" s="26">
        <f>SUMIF(Grant437!I:I, Table5[[#This Row],[license_no]], Grant437!N:N)</f>
        <v>0</v>
      </c>
      <c r="S496" s="26">
        <f>SUM(Table5[[#This Row],[Quality Dollars Received]], Table5[[#This Row],[fund paid in month (cash)]])</f>
        <v>2520.91</v>
      </c>
      <c r="T496">
        <f>COUNTIFS(Visits!H:H, "&lt;&gt;", Visits!A:A, Table5[[#This Row],[license_no]])</f>
        <v>0</v>
      </c>
      <c r="U496">
        <f>COUNTIFS(Visits!I:I, "&lt;&gt;", Visits!A:A, Table5[[#This Row],[license_no]])</f>
        <v>0</v>
      </c>
      <c r="V496">
        <f>COUNTIFS(Visits!J:J, "&lt;&gt;", Visits!A:A, Table5[[#This Row],[license_no]])</f>
        <v>0</v>
      </c>
      <c r="W496">
        <f>SUM(Table5[[#This Row],[Total Visits - In Person]:[Total Visits - Virtual]])</f>
        <v>0</v>
      </c>
    </row>
    <row r="497" spans="1:23" x14ac:dyDescent="0.3">
      <c r="A497" s="10">
        <v>45292</v>
      </c>
      <c r="B497">
        <v>1690387</v>
      </c>
      <c r="C497" t="s">
        <v>1164</v>
      </c>
      <c r="D497" t="s">
        <v>14</v>
      </c>
      <c r="E497" t="s">
        <v>27</v>
      </c>
      <c r="F497" t="s">
        <v>1165</v>
      </c>
      <c r="G497" t="s">
        <v>17</v>
      </c>
      <c r="H497" t="s">
        <v>190</v>
      </c>
      <c r="I497" t="s">
        <v>19</v>
      </c>
      <c r="J497" s="1">
        <v>24193.98</v>
      </c>
      <c r="K497" s="1">
        <v>31227.05</v>
      </c>
      <c r="N497">
        <v>14</v>
      </c>
      <c r="O497">
        <v>20</v>
      </c>
      <c r="P497">
        <v>34</v>
      </c>
      <c r="Q497">
        <f>SUMIFS(Snapshot2!H:H, Snapshot2!A:A, Table5[[#This Row],[Date]], Snapshot2!B:B, Table5[[#This Row],[license_no]])</f>
        <v>0</v>
      </c>
      <c r="R497" s="26">
        <f>SUMIF(Grant437!I:I, Table5[[#This Row],[license_no]], Grant437!N:N)</f>
        <v>0</v>
      </c>
      <c r="S497" s="26">
        <f>SUM(Table5[[#This Row],[Quality Dollars Received]], Table5[[#This Row],[fund paid in month (cash)]])</f>
        <v>31227.05</v>
      </c>
      <c r="T497">
        <f>COUNTIFS(Visits!H:H, "&lt;&gt;", Visits!A:A, Table5[[#This Row],[license_no]])</f>
        <v>0</v>
      </c>
      <c r="U497">
        <f>COUNTIFS(Visits!I:I, "&lt;&gt;", Visits!A:A, Table5[[#This Row],[license_no]])</f>
        <v>1</v>
      </c>
      <c r="V497">
        <f>COUNTIFS(Visits!J:J, "&lt;&gt;", Visits!A:A, Table5[[#This Row],[license_no]])</f>
        <v>0</v>
      </c>
      <c r="W497">
        <f>SUM(Table5[[#This Row],[Total Visits - In Person]:[Total Visits - Virtual]])</f>
        <v>1</v>
      </c>
    </row>
    <row r="498" spans="1:23" x14ac:dyDescent="0.3">
      <c r="A498" s="10">
        <v>45292</v>
      </c>
      <c r="B498">
        <v>1691302</v>
      </c>
      <c r="C498" t="s">
        <v>1166</v>
      </c>
      <c r="D498" t="s">
        <v>14</v>
      </c>
      <c r="E498" t="s">
        <v>27</v>
      </c>
      <c r="F498" t="s">
        <v>1167</v>
      </c>
      <c r="G498" t="s">
        <v>17</v>
      </c>
      <c r="H498" t="s">
        <v>1168</v>
      </c>
      <c r="I498" t="s">
        <v>19</v>
      </c>
      <c r="J498" s="1">
        <v>16263.14</v>
      </c>
      <c r="K498" s="1">
        <v>20885.04</v>
      </c>
      <c r="L498">
        <v>5</v>
      </c>
      <c r="M498">
        <v>4</v>
      </c>
      <c r="N498">
        <v>14</v>
      </c>
      <c r="O498">
        <v>2</v>
      </c>
      <c r="P498">
        <v>24</v>
      </c>
      <c r="Q498">
        <f>SUMIFS(Snapshot2!H:H, Snapshot2!A:A, Table5[[#This Row],[Date]], Snapshot2!B:B, Table5[[#This Row],[license_no]])</f>
        <v>2</v>
      </c>
      <c r="R498" s="26">
        <f>SUMIF(Grant437!I:I, Table5[[#This Row],[license_no]], Grant437!N:N)</f>
        <v>0</v>
      </c>
      <c r="S498" s="26">
        <f>SUM(Table5[[#This Row],[Quality Dollars Received]], Table5[[#This Row],[fund paid in month (cash)]])</f>
        <v>20885.04</v>
      </c>
      <c r="T498">
        <f>COUNTIFS(Visits!H:H, "&lt;&gt;", Visits!A:A, Table5[[#This Row],[license_no]])</f>
        <v>0</v>
      </c>
      <c r="U498">
        <f>COUNTIFS(Visits!I:I, "&lt;&gt;", Visits!A:A, Table5[[#This Row],[license_no]])</f>
        <v>0</v>
      </c>
      <c r="V498">
        <f>COUNTIFS(Visits!J:J, "&lt;&gt;", Visits!A:A, Table5[[#This Row],[license_no]])</f>
        <v>0</v>
      </c>
      <c r="W498">
        <f>SUM(Table5[[#This Row],[Total Visits - In Person]:[Total Visits - Virtual]])</f>
        <v>0</v>
      </c>
    </row>
    <row r="499" spans="1:23" x14ac:dyDescent="0.3">
      <c r="A499" s="10">
        <v>45292</v>
      </c>
      <c r="B499">
        <v>1692558</v>
      </c>
      <c r="C499" t="s">
        <v>1169</v>
      </c>
      <c r="D499" t="s">
        <v>106</v>
      </c>
      <c r="E499" t="s">
        <v>175</v>
      </c>
      <c r="F499" t="s">
        <v>1170</v>
      </c>
      <c r="G499" t="s">
        <v>787</v>
      </c>
      <c r="H499" t="s">
        <v>788</v>
      </c>
      <c r="I499" t="s">
        <v>19</v>
      </c>
      <c r="J499" s="1">
        <v>3422.88</v>
      </c>
      <c r="K499" s="1">
        <v>4419.29</v>
      </c>
      <c r="L499">
        <v>1</v>
      </c>
      <c r="M499">
        <v>2</v>
      </c>
      <c r="N499">
        <v>1</v>
      </c>
      <c r="O499">
        <v>1</v>
      </c>
      <c r="P499">
        <v>5</v>
      </c>
      <c r="Q499">
        <f>SUMIFS(Snapshot2!H:H, Snapshot2!A:A, Table5[[#This Row],[Date]], Snapshot2!B:B, Table5[[#This Row],[license_no]])</f>
        <v>0</v>
      </c>
      <c r="R499" s="26">
        <f>SUMIF(Grant437!I:I, Table5[[#This Row],[license_no]], Grant437!N:N)</f>
        <v>0</v>
      </c>
      <c r="S499" s="26">
        <f>SUM(Table5[[#This Row],[Quality Dollars Received]], Table5[[#This Row],[fund paid in month (cash)]])</f>
        <v>4419.29</v>
      </c>
      <c r="T499">
        <f>COUNTIFS(Visits!H:H, "&lt;&gt;", Visits!A:A, Table5[[#This Row],[license_no]])</f>
        <v>0</v>
      </c>
      <c r="U499">
        <f>COUNTIFS(Visits!I:I, "&lt;&gt;", Visits!A:A, Table5[[#This Row],[license_no]])</f>
        <v>0</v>
      </c>
      <c r="V499">
        <f>COUNTIFS(Visits!J:J, "&lt;&gt;", Visits!A:A, Table5[[#This Row],[license_no]])</f>
        <v>0</v>
      </c>
      <c r="W499">
        <f>SUM(Table5[[#This Row],[Total Visits - In Person]:[Total Visits - Virtual]])</f>
        <v>0</v>
      </c>
    </row>
    <row r="500" spans="1:23" x14ac:dyDescent="0.3">
      <c r="A500" s="10">
        <v>45292</v>
      </c>
      <c r="B500">
        <v>1692985</v>
      </c>
      <c r="C500" t="s">
        <v>1171</v>
      </c>
      <c r="D500" t="s">
        <v>14</v>
      </c>
      <c r="E500" t="s">
        <v>27</v>
      </c>
      <c r="F500" t="s">
        <v>1172</v>
      </c>
      <c r="G500" t="s">
        <v>666</v>
      </c>
      <c r="H500" t="s">
        <v>667</v>
      </c>
      <c r="I500" t="s">
        <v>35</v>
      </c>
      <c r="J500" s="1">
        <v>1397.11</v>
      </c>
      <c r="K500" s="1">
        <v>1806.85</v>
      </c>
      <c r="N500">
        <v>1</v>
      </c>
      <c r="O500">
        <v>1</v>
      </c>
      <c r="P500">
        <v>2</v>
      </c>
      <c r="Q500">
        <f>SUMIFS(Snapshot2!H:H, Snapshot2!A:A, Table5[[#This Row],[Date]], Snapshot2!B:B, Table5[[#This Row],[license_no]])</f>
        <v>0</v>
      </c>
      <c r="R500" s="26">
        <f>SUMIF(Grant437!I:I, Table5[[#This Row],[license_no]], Grant437!N:N)</f>
        <v>0</v>
      </c>
      <c r="S500" s="26">
        <f>SUM(Table5[[#This Row],[Quality Dollars Received]], Table5[[#This Row],[fund paid in month (cash)]])</f>
        <v>1806.85</v>
      </c>
      <c r="T500">
        <f>COUNTIFS(Visits!H:H, "&lt;&gt;", Visits!A:A, Table5[[#This Row],[license_no]])</f>
        <v>0</v>
      </c>
      <c r="U500">
        <f>COUNTIFS(Visits!I:I, "&lt;&gt;", Visits!A:A, Table5[[#This Row],[license_no]])</f>
        <v>0</v>
      </c>
      <c r="V500">
        <f>COUNTIFS(Visits!J:J, "&lt;&gt;", Visits!A:A, Table5[[#This Row],[license_no]])</f>
        <v>0</v>
      </c>
      <c r="W500">
        <f>SUM(Table5[[#This Row],[Total Visits - In Person]:[Total Visits - Virtual]])</f>
        <v>0</v>
      </c>
    </row>
    <row r="501" spans="1:23" x14ac:dyDescent="0.3">
      <c r="A501" s="10">
        <v>45292</v>
      </c>
      <c r="B501">
        <v>1693040</v>
      </c>
      <c r="C501" t="s">
        <v>1173</v>
      </c>
      <c r="D501" t="s">
        <v>915</v>
      </c>
      <c r="F501" t="s">
        <v>1174</v>
      </c>
      <c r="G501" t="s">
        <v>261</v>
      </c>
      <c r="H501" t="s">
        <v>777</v>
      </c>
      <c r="I501" t="s">
        <v>49</v>
      </c>
      <c r="J501" s="1">
        <v>945.3</v>
      </c>
      <c r="K501" s="1">
        <v>1233</v>
      </c>
      <c r="N501">
        <v>2</v>
      </c>
      <c r="O501">
        <v>2</v>
      </c>
      <c r="P501">
        <v>4</v>
      </c>
      <c r="Q501">
        <f>SUMIFS(Snapshot2!H:H, Snapshot2!A:A, Table5[[#This Row],[Date]], Snapshot2!B:B, Table5[[#This Row],[license_no]])</f>
        <v>0</v>
      </c>
      <c r="R501" s="26">
        <f>SUMIF(Grant437!I:I, Table5[[#This Row],[license_no]], Grant437!N:N)</f>
        <v>0</v>
      </c>
      <c r="S501" s="26">
        <f>SUM(Table5[[#This Row],[Quality Dollars Received]], Table5[[#This Row],[fund paid in month (cash)]])</f>
        <v>1233</v>
      </c>
      <c r="T501">
        <f>COUNTIFS(Visits!H:H, "&lt;&gt;", Visits!A:A, Table5[[#This Row],[license_no]])</f>
        <v>0</v>
      </c>
      <c r="U501">
        <f>COUNTIFS(Visits!I:I, "&lt;&gt;", Visits!A:A, Table5[[#This Row],[license_no]])</f>
        <v>0</v>
      </c>
      <c r="V501">
        <f>COUNTIFS(Visits!J:J, "&lt;&gt;", Visits!A:A, Table5[[#This Row],[license_no]])</f>
        <v>0</v>
      </c>
      <c r="W501">
        <f>SUM(Table5[[#This Row],[Total Visits - In Person]:[Total Visits - Virtual]])</f>
        <v>0</v>
      </c>
    </row>
    <row r="502" spans="1:23" x14ac:dyDescent="0.3">
      <c r="A502" s="10">
        <v>45292</v>
      </c>
      <c r="B502">
        <v>1693119</v>
      </c>
      <c r="C502" t="s">
        <v>1175</v>
      </c>
      <c r="D502" t="s">
        <v>915</v>
      </c>
      <c r="F502" t="s">
        <v>1176</v>
      </c>
      <c r="G502" t="s">
        <v>136</v>
      </c>
      <c r="H502" t="s">
        <v>198</v>
      </c>
      <c r="I502" t="s">
        <v>19</v>
      </c>
      <c r="J502" s="1">
        <v>464.95</v>
      </c>
      <c r="K502" s="1">
        <v>581.54999999999995</v>
      </c>
      <c r="N502">
        <v>1</v>
      </c>
      <c r="O502">
        <v>3</v>
      </c>
      <c r="P502">
        <v>4</v>
      </c>
      <c r="Q502">
        <f>SUMIFS(Snapshot2!H:H, Snapshot2!A:A, Table5[[#This Row],[Date]], Snapshot2!B:B, Table5[[#This Row],[license_no]])</f>
        <v>0</v>
      </c>
      <c r="R502" s="26">
        <f>SUMIF(Grant437!I:I, Table5[[#This Row],[license_no]], Grant437!N:N)</f>
        <v>0</v>
      </c>
      <c r="S502" s="26">
        <f>SUM(Table5[[#This Row],[Quality Dollars Received]], Table5[[#This Row],[fund paid in month (cash)]])</f>
        <v>581.54999999999995</v>
      </c>
      <c r="T502">
        <f>COUNTIFS(Visits!H:H, "&lt;&gt;", Visits!A:A, Table5[[#This Row],[license_no]])</f>
        <v>0</v>
      </c>
      <c r="U502">
        <f>COUNTIFS(Visits!I:I, "&lt;&gt;", Visits!A:A, Table5[[#This Row],[license_no]])</f>
        <v>0</v>
      </c>
      <c r="V502">
        <f>COUNTIFS(Visits!J:J, "&lt;&gt;", Visits!A:A, Table5[[#This Row],[license_no]])</f>
        <v>0</v>
      </c>
      <c r="W502">
        <f>SUM(Table5[[#This Row],[Total Visits - In Person]:[Total Visits - Virtual]])</f>
        <v>0</v>
      </c>
    </row>
    <row r="503" spans="1:23" x14ac:dyDescent="0.3">
      <c r="A503" s="10">
        <v>45292</v>
      </c>
      <c r="B503">
        <v>1693120</v>
      </c>
      <c r="C503" t="s">
        <v>1177</v>
      </c>
      <c r="D503" t="s">
        <v>14</v>
      </c>
      <c r="E503" t="s">
        <v>27</v>
      </c>
      <c r="F503" t="s">
        <v>1178</v>
      </c>
      <c r="G503" t="s">
        <v>136</v>
      </c>
      <c r="H503" t="s">
        <v>220</v>
      </c>
      <c r="I503" t="s">
        <v>19</v>
      </c>
      <c r="J503" s="1">
        <v>36737.79</v>
      </c>
      <c r="K503" s="1">
        <v>50094.64</v>
      </c>
      <c r="L503">
        <v>10</v>
      </c>
      <c r="M503">
        <v>12</v>
      </c>
      <c r="N503">
        <v>23</v>
      </c>
      <c r="O503">
        <v>15</v>
      </c>
      <c r="P503">
        <v>58</v>
      </c>
      <c r="Q503">
        <f>SUMIFS(Snapshot2!H:H, Snapshot2!A:A, Table5[[#This Row],[Date]], Snapshot2!B:B, Table5[[#This Row],[license_no]])</f>
        <v>1</v>
      </c>
      <c r="R503" s="26">
        <f>SUMIF(Grant437!I:I, Table5[[#This Row],[license_no]], Grant437!N:N)</f>
        <v>0</v>
      </c>
      <c r="S503" s="26">
        <f>SUM(Table5[[#This Row],[Quality Dollars Received]], Table5[[#This Row],[fund paid in month (cash)]])</f>
        <v>50094.64</v>
      </c>
      <c r="T503">
        <f>COUNTIFS(Visits!H:H, "&lt;&gt;", Visits!A:A, Table5[[#This Row],[license_no]])</f>
        <v>0</v>
      </c>
      <c r="U503">
        <f>COUNTIFS(Visits!I:I, "&lt;&gt;", Visits!A:A, Table5[[#This Row],[license_no]])</f>
        <v>1</v>
      </c>
      <c r="V503">
        <f>COUNTIFS(Visits!J:J, "&lt;&gt;", Visits!A:A, Table5[[#This Row],[license_no]])</f>
        <v>0</v>
      </c>
      <c r="W503">
        <f>SUM(Table5[[#This Row],[Total Visits - In Person]:[Total Visits - Virtual]])</f>
        <v>1</v>
      </c>
    </row>
    <row r="504" spans="1:23" x14ac:dyDescent="0.3">
      <c r="A504" s="10">
        <v>45292</v>
      </c>
      <c r="B504">
        <v>1693512</v>
      </c>
      <c r="C504" t="s">
        <v>1179</v>
      </c>
      <c r="D504" t="s">
        <v>14</v>
      </c>
      <c r="E504" t="s">
        <v>15</v>
      </c>
      <c r="F504" t="s">
        <v>1180</v>
      </c>
      <c r="G504" t="s">
        <v>261</v>
      </c>
      <c r="H504" t="s">
        <v>1181</v>
      </c>
      <c r="I504" t="s">
        <v>49</v>
      </c>
      <c r="J504" s="1">
        <v>893.05</v>
      </c>
      <c r="K504" s="1">
        <v>1154.0999999999999</v>
      </c>
      <c r="M504">
        <v>1</v>
      </c>
      <c r="P504">
        <v>1</v>
      </c>
      <c r="Q504">
        <f>SUMIFS(Snapshot2!H:H, Snapshot2!A:A, Table5[[#This Row],[Date]], Snapshot2!B:B, Table5[[#This Row],[license_no]])</f>
        <v>0</v>
      </c>
      <c r="R504" s="26">
        <f>SUMIF(Grant437!I:I, Table5[[#This Row],[license_no]], Grant437!N:N)</f>
        <v>0</v>
      </c>
      <c r="S504" s="26">
        <f>SUM(Table5[[#This Row],[Quality Dollars Received]], Table5[[#This Row],[fund paid in month (cash)]])</f>
        <v>1154.0999999999999</v>
      </c>
      <c r="T504">
        <f>COUNTIFS(Visits!H:H, "&lt;&gt;", Visits!A:A, Table5[[#This Row],[license_no]])</f>
        <v>0</v>
      </c>
      <c r="U504">
        <f>COUNTIFS(Visits!I:I, "&lt;&gt;", Visits!A:A, Table5[[#This Row],[license_no]])</f>
        <v>0</v>
      </c>
      <c r="V504">
        <f>COUNTIFS(Visits!J:J, "&lt;&gt;", Visits!A:A, Table5[[#This Row],[license_no]])</f>
        <v>0</v>
      </c>
      <c r="W504">
        <f>SUM(Table5[[#This Row],[Total Visits - In Person]:[Total Visits - Virtual]])</f>
        <v>0</v>
      </c>
    </row>
    <row r="505" spans="1:23" x14ac:dyDescent="0.3">
      <c r="A505" s="10">
        <v>45292</v>
      </c>
      <c r="B505">
        <v>1693709</v>
      </c>
      <c r="C505" t="s">
        <v>1182</v>
      </c>
      <c r="D505" t="s">
        <v>14</v>
      </c>
      <c r="E505" t="s">
        <v>27</v>
      </c>
      <c r="F505" t="s">
        <v>1183</v>
      </c>
      <c r="G505" t="s">
        <v>80</v>
      </c>
      <c r="H505" t="s">
        <v>81</v>
      </c>
      <c r="I505" t="s">
        <v>19</v>
      </c>
      <c r="J505" s="1">
        <v>232.38</v>
      </c>
      <c r="K505" s="1">
        <v>272.33</v>
      </c>
      <c r="O505">
        <v>1</v>
      </c>
      <c r="P505">
        <v>1</v>
      </c>
      <c r="Q505">
        <f>SUMIFS(Snapshot2!H:H, Snapshot2!A:A, Table5[[#This Row],[Date]], Snapshot2!B:B, Table5[[#This Row],[license_no]])</f>
        <v>0</v>
      </c>
      <c r="R505" s="26">
        <f>SUMIF(Grant437!I:I, Table5[[#This Row],[license_no]], Grant437!N:N)</f>
        <v>0</v>
      </c>
      <c r="S505" s="26">
        <f>SUM(Table5[[#This Row],[Quality Dollars Received]], Table5[[#This Row],[fund paid in month (cash)]])</f>
        <v>272.33</v>
      </c>
      <c r="T505">
        <f>COUNTIFS(Visits!H:H, "&lt;&gt;", Visits!A:A, Table5[[#This Row],[license_no]])</f>
        <v>0</v>
      </c>
      <c r="U505">
        <f>COUNTIFS(Visits!I:I, "&lt;&gt;", Visits!A:A, Table5[[#This Row],[license_no]])</f>
        <v>0</v>
      </c>
      <c r="V505">
        <f>COUNTIFS(Visits!J:J, "&lt;&gt;", Visits!A:A, Table5[[#This Row],[license_no]])</f>
        <v>0</v>
      </c>
      <c r="W505">
        <f>SUM(Table5[[#This Row],[Total Visits - In Person]:[Total Visits - Virtual]])</f>
        <v>0</v>
      </c>
    </row>
    <row r="506" spans="1:23" x14ac:dyDescent="0.3">
      <c r="A506" s="10">
        <v>45292</v>
      </c>
      <c r="B506">
        <v>1694560</v>
      </c>
      <c r="C506" t="s">
        <v>1184</v>
      </c>
      <c r="D506" t="s">
        <v>14</v>
      </c>
      <c r="E506" t="s">
        <v>27</v>
      </c>
      <c r="F506" t="s">
        <v>1185</v>
      </c>
      <c r="G506" t="s">
        <v>17</v>
      </c>
      <c r="H506" t="s">
        <v>96</v>
      </c>
      <c r="I506" t="s">
        <v>19</v>
      </c>
      <c r="J506" s="1">
        <v>11025.32</v>
      </c>
      <c r="K506" s="1">
        <v>14607.33</v>
      </c>
      <c r="L506">
        <v>4</v>
      </c>
      <c r="M506">
        <v>7</v>
      </c>
      <c r="N506">
        <v>10</v>
      </c>
      <c r="O506">
        <v>6</v>
      </c>
      <c r="P506">
        <v>26</v>
      </c>
      <c r="Q506">
        <f>SUMIFS(Snapshot2!H:H, Snapshot2!A:A, Table5[[#This Row],[Date]], Snapshot2!B:B, Table5[[#This Row],[license_no]])</f>
        <v>0</v>
      </c>
      <c r="R506" s="26">
        <f>SUMIF(Grant437!I:I, Table5[[#This Row],[license_no]], Grant437!N:N)</f>
        <v>0</v>
      </c>
      <c r="S506" s="26">
        <f>SUM(Table5[[#This Row],[Quality Dollars Received]], Table5[[#This Row],[fund paid in month (cash)]])</f>
        <v>14607.33</v>
      </c>
      <c r="T506">
        <f>COUNTIFS(Visits!H:H, "&lt;&gt;", Visits!A:A, Table5[[#This Row],[license_no]])</f>
        <v>0</v>
      </c>
      <c r="U506">
        <f>COUNTIFS(Visits!I:I, "&lt;&gt;", Visits!A:A, Table5[[#This Row],[license_no]])</f>
        <v>0</v>
      </c>
      <c r="V506">
        <f>COUNTIFS(Visits!J:J, "&lt;&gt;", Visits!A:A, Table5[[#This Row],[license_no]])</f>
        <v>0</v>
      </c>
      <c r="W506">
        <f>SUM(Table5[[#This Row],[Total Visits - In Person]:[Total Visits - Virtual]])</f>
        <v>0</v>
      </c>
    </row>
    <row r="507" spans="1:23" x14ac:dyDescent="0.3">
      <c r="A507" s="10">
        <v>45292</v>
      </c>
      <c r="B507">
        <v>1694744</v>
      </c>
      <c r="C507" t="s">
        <v>1186</v>
      </c>
      <c r="D507" t="s">
        <v>14</v>
      </c>
      <c r="E507" t="s">
        <v>27</v>
      </c>
      <c r="F507" t="s">
        <v>1187</v>
      </c>
      <c r="G507" t="s">
        <v>70</v>
      </c>
      <c r="H507" t="s">
        <v>338</v>
      </c>
      <c r="I507" t="s">
        <v>19</v>
      </c>
      <c r="J507" s="1">
        <v>1050.76</v>
      </c>
      <c r="K507" s="1">
        <v>1047.3599999999999</v>
      </c>
      <c r="N507">
        <v>1</v>
      </c>
      <c r="O507">
        <v>4</v>
      </c>
      <c r="P507">
        <v>5</v>
      </c>
      <c r="Q507">
        <f>SUMIFS(Snapshot2!H:H, Snapshot2!A:A, Table5[[#This Row],[Date]], Snapshot2!B:B, Table5[[#This Row],[license_no]])</f>
        <v>0</v>
      </c>
      <c r="R507" s="26">
        <f>SUMIF(Grant437!I:I, Table5[[#This Row],[license_no]], Grant437!N:N)</f>
        <v>0</v>
      </c>
      <c r="S507" s="26">
        <f>SUM(Table5[[#This Row],[Quality Dollars Received]], Table5[[#This Row],[fund paid in month (cash)]])</f>
        <v>1047.3599999999999</v>
      </c>
      <c r="T507">
        <f>COUNTIFS(Visits!H:H, "&lt;&gt;", Visits!A:A, Table5[[#This Row],[license_no]])</f>
        <v>0</v>
      </c>
      <c r="U507">
        <f>COUNTIFS(Visits!I:I, "&lt;&gt;", Visits!A:A, Table5[[#This Row],[license_no]])</f>
        <v>0</v>
      </c>
      <c r="V507">
        <f>COUNTIFS(Visits!J:J, "&lt;&gt;", Visits!A:A, Table5[[#This Row],[license_no]])</f>
        <v>0</v>
      </c>
      <c r="W507">
        <f>SUM(Table5[[#This Row],[Total Visits - In Person]:[Total Visits - Virtual]])</f>
        <v>0</v>
      </c>
    </row>
    <row r="508" spans="1:23" x14ac:dyDescent="0.3">
      <c r="A508" s="10">
        <v>45292</v>
      </c>
      <c r="B508">
        <v>1694755</v>
      </c>
      <c r="C508" t="s">
        <v>1188</v>
      </c>
      <c r="D508" t="s">
        <v>14</v>
      </c>
      <c r="E508" t="s">
        <v>27</v>
      </c>
      <c r="F508" t="s">
        <v>1189</v>
      </c>
      <c r="G508" t="s">
        <v>17</v>
      </c>
      <c r="H508" t="s">
        <v>256</v>
      </c>
      <c r="I508" t="s">
        <v>19</v>
      </c>
      <c r="J508" s="1">
        <v>674.5</v>
      </c>
      <c r="K508" s="1">
        <v>774.79</v>
      </c>
      <c r="N508">
        <v>3</v>
      </c>
      <c r="O508">
        <v>4</v>
      </c>
      <c r="P508">
        <v>7</v>
      </c>
      <c r="Q508">
        <f>SUMIFS(Snapshot2!H:H, Snapshot2!A:A, Table5[[#This Row],[Date]], Snapshot2!B:B, Table5[[#This Row],[license_no]])</f>
        <v>0</v>
      </c>
      <c r="R508" s="26">
        <f>SUMIF(Grant437!I:I, Table5[[#This Row],[license_no]], Grant437!N:N)</f>
        <v>0</v>
      </c>
      <c r="S508" s="26">
        <f>SUM(Table5[[#This Row],[Quality Dollars Received]], Table5[[#This Row],[fund paid in month (cash)]])</f>
        <v>774.79</v>
      </c>
      <c r="T508">
        <f>COUNTIFS(Visits!H:H, "&lt;&gt;", Visits!A:A, Table5[[#This Row],[license_no]])</f>
        <v>0</v>
      </c>
      <c r="U508">
        <f>COUNTIFS(Visits!I:I, "&lt;&gt;", Visits!A:A, Table5[[#This Row],[license_no]])</f>
        <v>0</v>
      </c>
      <c r="V508">
        <f>COUNTIFS(Visits!J:J, "&lt;&gt;", Visits!A:A, Table5[[#This Row],[license_no]])</f>
        <v>0</v>
      </c>
      <c r="W508">
        <f>SUM(Table5[[#This Row],[Total Visits - In Person]:[Total Visits - Virtual]])</f>
        <v>0</v>
      </c>
    </row>
    <row r="509" spans="1:23" x14ac:dyDescent="0.3">
      <c r="A509" s="10">
        <v>45292</v>
      </c>
      <c r="B509">
        <v>1695066</v>
      </c>
      <c r="C509" t="s">
        <v>1190</v>
      </c>
      <c r="D509" t="s">
        <v>14</v>
      </c>
      <c r="E509" t="s">
        <v>27</v>
      </c>
      <c r="F509" t="s">
        <v>1191</v>
      </c>
      <c r="G509" t="s">
        <v>17</v>
      </c>
      <c r="H509" t="s">
        <v>256</v>
      </c>
      <c r="I509" t="s">
        <v>19</v>
      </c>
      <c r="J509" s="1">
        <v>36723.800000000003</v>
      </c>
      <c r="K509" s="1">
        <v>47539.11</v>
      </c>
      <c r="L509">
        <v>3</v>
      </c>
      <c r="M509">
        <v>11</v>
      </c>
      <c r="N509">
        <v>16</v>
      </c>
      <c r="O509">
        <v>20</v>
      </c>
      <c r="P509">
        <v>49</v>
      </c>
      <c r="Q509">
        <f>SUMIFS(Snapshot2!H:H, Snapshot2!A:A, Table5[[#This Row],[Date]], Snapshot2!B:B, Table5[[#This Row],[license_no]])</f>
        <v>0</v>
      </c>
      <c r="R509" s="26">
        <f>SUMIF(Grant437!I:I, Table5[[#This Row],[license_no]], Grant437!N:N)</f>
        <v>295</v>
      </c>
      <c r="S509" s="26">
        <f>SUM(Table5[[#This Row],[Quality Dollars Received]], Table5[[#This Row],[fund paid in month (cash)]])</f>
        <v>47834.11</v>
      </c>
      <c r="T509">
        <f>COUNTIFS(Visits!H:H, "&lt;&gt;", Visits!A:A, Table5[[#This Row],[license_no]])</f>
        <v>0</v>
      </c>
      <c r="U509">
        <f>COUNTIFS(Visits!I:I, "&lt;&gt;", Visits!A:A, Table5[[#This Row],[license_no]])</f>
        <v>0</v>
      </c>
      <c r="V509">
        <f>COUNTIFS(Visits!J:J, "&lt;&gt;", Visits!A:A, Table5[[#This Row],[license_no]])</f>
        <v>0</v>
      </c>
      <c r="W509">
        <f>SUM(Table5[[#This Row],[Total Visits - In Person]:[Total Visits - Virtual]])</f>
        <v>0</v>
      </c>
    </row>
    <row r="510" spans="1:23" x14ac:dyDescent="0.3">
      <c r="A510" s="10">
        <v>45292</v>
      </c>
      <c r="B510">
        <v>1695201</v>
      </c>
      <c r="C510" t="s">
        <v>1192</v>
      </c>
      <c r="D510" t="s">
        <v>14</v>
      </c>
      <c r="E510" t="s">
        <v>27</v>
      </c>
      <c r="F510" t="s">
        <v>1193</v>
      </c>
      <c r="G510" t="s">
        <v>29</v>
      </c>
      <c r="H510" t="s">
        <v>637</v>
      </c>
      <c r="I510" t="s">
        <v>19</v>
      </c>
      <c r="J510" s="1">
        <v>13625.46</v>
      </c>
      <c r="K510" s="1">
        <v>17112.349999999999</v>
      </c>
      <c r="L510">
        <v>2</v>
      </c>
      <c r="M510">
        <v>3</v>
      </c>
      <c r="N510">
        <v>10</v>
      </c>
      <c r="O510">
        <v>8</v>
      </c>
      <c r="P510">
        <v>22</v>
      </c>
      <c r="Q510">
        <f>SUMIFS(Snapshot2!H:H, Snapshot2!A:A, Table5[[#This Row],[Date]], Snapshot2!B:B, Table5[[#This Row],[license_no]])</f>
        <v>0</v>
      </c>
      <c r="R510" s="26">
        <f>SUMIF(Grant437!I:I, Table5[[#This Row],[license_no]], Grant437!N:N)</f>
        <v>0</v>
      </c>
      <c r="S510" s="26">
        <f>SUM(Table5[[#This Row],[Quality Dollars Received]], Table5[[#This Row],[fund paid in month (cash)]])</f>
        <v>17112.349999999999</v>
      </c>
      <c r="T510">
        <f>COUNTIFS(Visits!H:H, "&lt;&gt;", Visits!A:A, Table5[[#This Row],[license_no]])</f>
        <v>1</v>
      </c>
      <c r="U510">
        <f>COUNTIFS(Visits!I:I, "&lt;&gt;", Visits!A:A, Table5[[#This Row],[license_no]])</f>
        <v>1</v>
      </c>
      <c r="V510">
        <f>COUNTIFS(Visits!J:J, "&lt;&gt;", Visits!A:A, Table5[[#This Row],[license_no]])</f>
        <v>0</v>
      </c>
      <c r="W510">
        <f>SUM(Table5[[#This Row],[Total Visits - In Person]:[Total Visits - Virtual]])</f>
        <v>2</v>
      </c>
    </row>
    <row r="511" spans="1:23" x14ac:dyDescent="0.3">
      <c r="A511" s="10">
        <v>45292</v>
      </c>
      <c r="B511">
        <v>1695471</v>
      </c>
      <c r="C511" t="s">
        <v>1194</v>
      </c>
      <c r="D511" t="s">
        <v>14</v>
      </c>
      <c r="E511" t="s">
        <v>27</v>
      </c>
      <c r="F511" t="s">
        <v>1195</v>
      </c>
      <c r="G511" t="s">
        <v>17</v>
      </c>
      <c r="H511" t="s">
        <v>274</v>
      </c>
      <c r="I511" t="s">
        <v>19</v>
      </c>
      <c r="J511" s="1">
        <v>49700.46</v>
      </c>
      <c r="K511" s="1">
        <v>65184.03</v>
      </c>
      <c r="L511">
        <v>8</v>
      </c>
      <c r="M511">
        <v>18</v>
      </c>
      <c r="N511">
        <v>30</v>
      </c>
      <c r="O511">
        <v>37</v>
      </c>
      <c r="P511">
        <v>91</v>
      </c>
      <c r="Q511">
        <f>SUMIFS(Snapshot2!H:H, Snapshot2!A:A, Table5[[#This Row],[Date]], Snapshot2!B:B, Table5[[#This Row],[license_no]])</f>
        <v>5</v>
      </c>
      <c r="R511" s="26">
        <f>SUMIF(Grant437!I:I, Table5[[#This Row],[license_no]], Grant437!N:N)</f>
        <v>0</v>
      </c>
      <c r="S511" s="26">
        <f>SUM(Table5[[#This Row],[Quality Dollars Received]], Table5[[#This Row],[fund paid in month (cash)]])</f>
        <v>65184.03</v>
      </c>
      <c r="T511">
        <f>COUNTIFS(Visits!H:H, "&lt;&gt;", Visits!A:A, Table5[[#This Row],[license_no]])</f>
        <v>1</v>
      </c>
      <c r="U511">
        <f>COUNTIFS(Visits!I:I, "&lt;&gt;", Visits!A:A, Table5[[#This Row],[license_no]])</f>
        <v>0</v>
      </c>
      <c r="V511">
        <f>COUNTIFS(Visits!J:J, "&lt;&gt;", Visits!A:A, Table5[[#This Row],[license_no]])</f>
        <v>0</v>
      </c>
      <c r="W511">
        <f>SUM(Table5[[#This Row],[Total Visits - In Person]:[Total Visits - Virtual]])</f>
        <v>1</v>
      </c>
    </row>
    <row r="512" spans="1:23" x14ac:dyDescent="0.3">
      <c r="A512" s="10">
        <v>45292</v>
      </c>
      <c r="B512">
        <v>1695894</v>
      </c>
      <c r="C512" t="s">
        <v>1196</v>
      </c>
      <c r="D512" t="s">
        <v>14</v>
      </c>
      <c r="E512" t="s">
        <v>15</v>
      </c>
      <c r="F512" t="s">
        <v>1197</v>
      </c>
      <c r="G512" t="s">
        <v>17</v>
      </c>
      <c r="H512" t="s">
        <v>444</v>
      </c>
      <c r="I512" t="s">
        <v>19</v>
      </c>
      <c r="J512" s="1">
        <v>46506.36</v>
      </c>
      <c r="K512" s="1">
        <v>55788.31</v>
      </c>
      <c r="L512">
        <v>2</v>
      </c>
      <c r="M512">
        <v>11</v>
      </c>
      <c r="N512">
        <v>21</v>
      </c>
      <c r="O512">
        <v>31</v>
      </c>
      <c r="P512">
        <v>64</v>
      </c>
      <c r="Q512">
        <f>SUMIFS(Snapshot2!H:H, Snapshot2!A:A, Table5[[#This Row],[Date]], Snapshot2!B:B, Table5[[#This Row],[license_no]])</f>
        <v>0</v>
      </c>
      <c r="R512" s="26">
        <f>SUMIF(Grant437!I:I, Table5[[#This Row],[license_no]], Grant437!N:N)</f>
        <v>0</v>
      </c>
      <c r="S512" s="26">
        <f>SUM(Table5[[#This Row],[Quality Dollars Received]], Table5[[#This Row],[fund paid in month (cash)]])</f>
        <v>55788.31</v>
      </c>
      <c r="T512">
        <f>COUNTIFS(Visits!H:H, "&lt;&gt;", Visits!A:A, Table5[[#This Row],[license_no]])</f>
        <v>1</v>
      </c>
      <c r="U512">
        <f>COUNTIFS(Visits!I:I, "&lt;&gt;", Visits!A:A, Table5[[#This Row],[license_no]])</f>
        <v>1</v>
      </c>
      <c r="V512">
        <f>COUNTIFS(Visits!J:J, "&lt;&gt;", Visits!A:A, Table5[[#This Row],[license_no]])</f>
        <v>0</v>
      </c>
      <c r="W512">
        <f>SUM(Table5[[#This Row],[Total Visits - In Person]:[Total Visits - Virtual]])</f>
        <v>2</v>
      </c>
    </row>
    <row r="513" spans="1:23" x14ac:dyDescent="0.3">
      <c r="A513" s="10">
        <v>45292</v>
      </c>
      <c r="B513">
        <v>1696124</v>
      </c>
      <c r="C513" t="s">
        <v>1198</v>
      </c>
      <c r="D513" t="s">
        <v>188</v>
      </c>
      <c r="E513" t="s">
        <v>27</v>
      </c>
      <c r="F513" t="s">
        <v>1199</v>
      </c>
      <c r="G513" t="s">
        <v>136</v>
      </c>
      <c r="H513" t="s">
        <v>220</v>
      </c>
      <c r="I513" t="s">
        <v>19</v>
      </c>
      <c r="J513" s="1">
        <v>2695.9</v>
      </c>
      <c r="K513" s="1">
        <v>3522</v>
      </c>
      <c r="M513">
        <v>4</v>
      </c>
      <c r="N513">
        <v>3</v>
      </c>
      <c r="P513">
        <v>5</v>
      </c>
      <c r="Q513">
        <f>SUMIFS(Snapshot2!H:H, Snapshot2!A:A, Table5[[#This Row],[Date]], Snapshot2!B:B, Table5[[#This Row],[license_no]])</f>
        <v>0</v>
      </c>
      <c r="R513" s="26">
        <f>SUMIF(Grant437!I:I, Table5[[#This Row],[license_no]], Grant437!N:N)</f>
        <v>0</v>
      </c>
      <c r="S513" s="26">
        <f>SUM(Table5[[#This Row],[Quality Dollars Received]], Table5[[#This Row],[fund paid in month (cash)]])</f>
        <v>3522</v>
      </c>
      <c r="T513">
        <f>COUNTIFS(Visits!H:H, "&lt;&gt;", Visits!A:A, Table5[[#This Row],[license_no]])</f>
        <v>0</v>
      </c>
      <c r="U513">
        <f>COUNTIFS(Visits!I:I, "&lt;&gt;", Visits!A:A, Table5[[#This Row],[license_no]])</f>
        <v>0</v>
      </c>
      <c r="V513">
        <f>COUNTIFS(Visits!J:J, "&lt;&gt;", Visits!A:A, Table5[[#This Row],[license_no]])</f>
        <v>0</v>
      </c>
      <c r="W513">
        <f>SUM(Table5[[#This Row],[Total Visits - In Person]:[Total Visits - Virtual]])</f>
        <v>0</v>
      </c>
    </row>
    <row r="514" spans="1:23" x14ac:dyDescent="0.3">
      <c r="A514" s="10">
        <v>45292</v>
      </c>
      <c r="B514">
        <v>1696258</v>
      </c>
      <c r="C514" t="s">
        <v>1200</v>
      </c>
      <c r="D514" t="s">
        <v>106</v>
      </c>
      <c r="E514" t="s">
        <v>27</v>
      </c>
      <c r="F514" t="s">
        <v>1201</v>
      </c>
      <c r="G514" t="s">
        <v>29</v>
      </c>
      <c r="H514" t="s">
        <v>226</v>
      </c>
      <c r="I514" t="s">
        <v>19</v>
      </c>
      <c r="J514" s="1">
        <v>756.8</v>
      </c>
      <c r="K514" s="1">
        <v>1002.31</v>
      </c>
      <c r="L514">
        <v>1</v>
      </c>
      <c r="M514">
        <v>1</v>
      </c>
      <c r="P514">
        <v>1</v>
      </c>
      <c r="Q514">
        <f>SUMIFS(Snapshot2!H:H, Snapshot2!A:A, Table5[[#This Row],[Date]], Snapshot2!B:B, Table5[[#This Row],[license_no]])</f>
        <v>0</v>
      </c>
      <c r="R514" s="26">
        <f>SUMIF(Grant437!I:I, Table5[[#This Row],[license_no]], Grant437!N:N)</f>
        <v>0</v>
      </c>
      <c r="S514" s="26">
        <f>SUM(Table5[[#This Row],[Quality Dollars Received]], Table5[[#This Row],[fund paid in month (cash)]])</f>
        <v>1002.31</v>
      </c>
      <c r="T514">
        <f>COUNTIFS(Visits!H:H, "&lt;&gt;", Visits!A:A, Table5[[#This Row],[license_no]])</f>
        <v>0</v>
      </c>
      <c r="U514">
        <f>COUNTIFS(Visits!I:I, "&lt;&gt;", Visits!A:A, Table5[[#This Row],[license_no]])</f>
        <v>0</v>
      </c>
      <c r="V514">
        <f>COUNTIFS(Visits!J:J, "&lt;&gt;", Visits!A:A, Table5[[#This Row],[license_no]])</f>
        <v>0</v>
      </c>
      <c r="W514">
        <f>SUM(Table5[[#This Row],[Total Visits - In Person]:[Total Visits - Virtual]])</f>
        <v>0</v>
      </c>
    </row>
    <row r="515" spans="1:23" x14ac:dyDescent="0.3">
      <c r="A515" s="10">
        <v>45292</v>
      </c>
      <c r="B515">
        <v>1696472</v>
      </c>
      <c r="C515" t="s">
        <v>1202</v>
      </c>
      <c r="D515" t="s">
        <v>106</v>
      </c>
      <c r="E515" t="s">
        <v>27</v>
      </c>
      <c r="F515" t="s">
        <v>1203</v>
      </c>
      <c r="G515" t="s">
        <v>140</v>
      </c>
      <c r="H515" t="s">
        <v>520</v>
      </c>
      <c r="I515" t="s">
        <v>19</v>
      </c>
      <c r="J515" s="1">
        <v>1161.8399999999999</v>
      </c>
      <c r="K515" s="1">
        <v>1490.34</v>
      </c>
      <c r="N515">
        <v>2</v>
      </c>
      <c r="O515">
        <v>2</v>
      </c>
      <c r="P515">
        <v>4</v>
      </c>
      <c r="Q515">
        <f>SUMIFS(Snapshot2!H:H, Snapshot2!A:A, Table5[[#This Row],[Date]], Snapshot2!B:B, Table5[[#This Row],[license_no]])</f>
        <v>0</v>
      </c>
      <c r="R515" s="26">
        <f>SUMIF(Grant437!I:I, Table5[[#This Row],[license_no]], Grant437!N:N)</f>
        <v>0</v>
      </c>
      <c r="S515" s="26">
        <f>SUM(Table5[[#This Row],[Quality Dollars Received]], Table5[[#This Row],[fund paid in month (cash)]])</f>
        <v>1490.34</v>
      </c>
      <c r="T515">
        <f>COUNTIFS(Visits!H:H, "&lt;&gt;", Visits!A:A, Table5[[#This Row],[license_no]])</f>
        <v>0</v>
      </c>
      <c r="U515">
        <f>COUNTIFS(Visits!I:I, "&lt;&gt;", Visits!A:A, Table5[[#This Row],[license_no]])</f>
        <v>0</v>
      </c>
      <c r="V515">
        <f>COUNTIFS(Visits!J:J, "&lt;&gt;", Visits!A:A, Table5[[#This Row],[license_no]])</f>
        <v>1</v>
      </c>
      <c r="W515">
        <f>SUM(Table5[[#This Row],[Total Visits - In Person]:[Total Visits - Virtual]])</f>
        <v>1</v>
      </c>
    </row>
    <row r="516" spans="1:23" x14ac:dyDescent="0.3">
      <c r="A516" s="10">
        <v>45292</v>
      </c>
      <c r="B516">
        <v>1696485</v>
      </c>
      <c r="C516" t="s">
        <v>1204</v>
      </c>
      <c r="D516" t="s">
        <v>14</v>
      </c>
      <c r="E516" t="s">
        <v>27</v>
      </c>
      <c r="F516" t="s">
        <v>1205</v>
      </c>
      <c r="G516" t="s">
        <v>140</v>
      </c>
      <c r="H516" t="s">
        <v>520</v>
      </c>
      <c r="I516" t="s">
        <v>19</v>
      </c>
      <c r="J516" s="1">
        <v>30556.14</v>
      </c>
      <c r="K516" s="1">
        <v>40441.11</v>
      </c>
      <c r="L516">
        <v>4</v>
      </c>
      <c r="M516">
        <v>10</v>
      </c>
      <c r="N516">
        <v>12</v>
      </c>
      <c r="O516">
        <v>17</v>
      </c>
      <c r="P516">
        <v>43</v>
      </c>
      <c r="Q516">
        <f>SUMIFS(Snapshot2!H:H, Snapshot2!A:A, Table5[[#This Row],[Date]], Snapshot2!B:B, Table5[[#This Row],[license_no]])</f>
        <v>3</v>
      </c>
      <c r="R516" s="26">
        <f>SUMIF(Grant437!I:I, Table5[[#This Row],[license_no]], Grant437!N:N)</f>
        <v>0</v>
      </c>
      <c r="S516" s="26">
        <f>SUM(Table5[[#This Row],[Quality Dollars Received]], Table5[[#This Row],[fund paid in month (cash)]])</f>
        <v>40441.11</v>
      </c>
      <c r="T516">
        <f>COUNTIFS(Visits!H:H, "&lt;&gt;", Visits!A:A, Table5[[#This Row],[license_no]])</f>
        <v>0</v>
      </c>
      <c r="U516">
        <f>COUNTIFS(Visits!I:I, "&lt;&gt;", Visits!A:A, Table5[[#This Row],[license_no]])</f>
        <v>0</v>
      </c>
      <c r="V516">
        <f>COUNTIFS(Visits!J:J, "&lt;&gt;", Visits!A:A, Table5[[#This Row],[license_no]])</f>
        <v>1</v>
      </c>
      <c r="W516">
        <f>SUM(Table5[[#This Row],[Total Visits - In Person]:[Total Visits - Virtual]])</f>
        <v>1</v>
      </c>
    </row>
    <row r="517" spans="1:23" x14ac:dyDescent="0.3">
      <c r="A517" s="10">
        <v>45292</v>
      </c>
      <c r="B517">
        <v>1696778</v>
      </c>
      <c r="C517" t="s">
        <v>1206</v>
      </c>
      <c r="D517" t="s">
        <v>915</v>
      </c>
      <c r="F517" t="s">
        <v>1207</v>
      </c>
      <c r="G517" t="s">
        <v>970</v>
      </c>
      <c r="H517" t="s">
        <v>971</v>
      </c>
      <c r="I517" t="s">
        <v>292</v>
      </c>
      <c r="J517" s="1">
        <v>73.900000000000006</v>
      </c>
      <c r="K517" s="1">
        <v>6.53</v>
      </c>
      <c r="N517">
        <v>1</v>
      </c>
      <c r="O517">
        <v>1</v>
      </c>
      <c r="P517">
        <v>2</v>
      </c>
      <c r="Q517">
        <f>SUMIFS(Snapshot2!H:H, Snapshot2!A:A, Table5[[#This Row],[Date]], Snapshot2!B:B, Table5[[#This Row],[license_no]])</f>
        <v>0</v>
      </c>
      <c r="R517" s="26">
        <f>SUMIF(Grant437!I:I, Table5[[#This Row],[license_no]], Grant437!N:N)</f>
        <v>0</v>
      </c>
      <c r="S517" s="26">
        <f>SUM(Table5[[#This Row],[Quality Dollars Received]], Table5[[#This Row],[fund paid in month (cash)]])</f>
        <v>6.53</v>
      </c>
      <c r="T517">
        <f>COUNTIFS(Visits!H:H, "&lt;&gt;", Visits!A:A, Table5[[#This Row],[license_no]])</f>
        <v>0</v>
      </c>
      <c r="U517">
        <f>COUNTIFS(Visits!I:I, "&lt;&gt;", Visits!A:A, Table5[[#This Row],[license_no]])</f>
        <v>0</v>
      </c>
      <c r="V517">
        <f>COUNTIFS(Visits!J:J, "&lt;&gt;", Visits!A:A, Table5[[#This Row],[license_no]])</f>
        <v>0</v>
      </c>
      <c r="W517">
        <f>SUM(Table5[[#This Row],[Total Visits - In Person]:[Total Visits - Virtual]])</f>
        <v>0</v>
      </c>
    </row>
    <row r="518" spans="1:23" x14ac:dyDescent="0.3">
      <c r="A518" s="10">
        <v>45292</v>
      </c>
      <c r="B518">
        <v>1696942</v>
      </c>
      <c r="C518" t="s">
        <v>1208</v>
      </c>
      <c r="D518" t="s">
        <v>188</v>
      </c>
      <c r="E518" t="s">
        <v>27</v>
      </c>
      <c r="F518" t="s">
        <v>1209</v>
      </c>
      <c r="G518" t="s">
        <v>136</v>
      </c>
      <c r="H518" t="s">
        <v>220</v>
      </c>
      <c r="I518" t="s">
        <v>19</v>
      </c>
      <c r="J518" s="1">
        <v>6947.69</v>
      </c>
      <c r="K518" s="1">
        <v>8643.14</v>
      </c>
      <c r="M518">
        <v>1</v>
      </c>
      <c r="N518">
        <v>7</v>
      </c>
      <c r="O518">
        <v>3</v>
      </c>
      <c r="P518">
        <v>11</v>
      </c>
      <c r="Q518">
        <f>SUMIFS(Snapshot2!H:H, Snapshot2!A:A, Table5[[#This Row],[Date]], Snapshot2!B:B, Table5[[#This Row],[license_no]])</f>
        <v>0</v>
      </c>
      <c r="R518" s="26">
        <f>SUMIF(Grant437!I:I, Table5[[#This Row],[license_no]], Grant437!N:N)</f>
        <v>0</v>
      </c>
      <c r="S518" s="26">
        <f>SUM(Table5[[#This Row],[Quality Dollars Received]], Table5[[#This Row],[fund paid in month (cash)]])</f>
        <v>8643.14</v>
      </c>
      <c r="T518">
        <f>COUNTIFS(Visits!H:H, "&lt;&gt;", Visits!A:A, Table5[[#This Row],[license_no]])</f>
        <v>1</v>
      </c>
      <c r="U518">
        <f>COUNTIFS(Visits!I:I, "&lt;&gt;", Visits!A:A, Table5[[#This Row],[license_no]])</f>
        <v>0</v>
      </c>
      <c r="V518">
        <f>COUNTIFS(Visits!J:J, "&lt;&gt;", Visits!A:A, Table5[[#This Row],[license_no]])</f>
        <v>0</v>
      </c>
      <c r="W518">
        <f>SUM(Table5[[#This Row],[Total Visits - In Person]:[Total Visits - Virtual]])</f>
        <v>1</v>
      </c>
    </row>
    <row r="519" spans="1:23" x14ac:dyDescent="0.3">
      <c r="A519" s="10">
        <v>45292</v>
      </c>
      <c r="B519">
        <v>1697009</v>
      </c>
      <c r="C519" t="s">
        <v>1210</v>
      </c>
      <c r="D519" t="s">
        <v>14</v>
      </c>
      <c r="E519" t="s">
        <v>27</v>
      </c>
      <c r="F519" t="s">
        <v>1211</v>
      </c>
      <c r="G519" t="s">
        <v>70</v>
      </c>
      <c r="H519" t="s">
        <v>338</v>
      </c>
      <c r="I519" t="s">
        <v>19</v>
      </c>
      <c r="J519" s="1">
        <v>79.98</v>
      </c>
      <c r="K519" s="1">
        <v>91.77</v>
      </c>
      <c r="N519">
        <v>1</v>
      </c>
      <c r="O519">
        <v>1</v>
      </c>
      <c r="P519">
        <v>2</v>
      </c>
      <c r="Q519">
        <f>SUMIFS(Snapshot2!H:H, Snapshot2!A:A, Table5[[#This Row],[Date]], Snapshot2!B:B, Table5[[#This Row],[license_no]])</f>
        <v>0</v>
      </c>
      <c r="R519" s="26">
        <f>SUMIF(Grant437!I:I, Table5[[#This Row],[license_no]], Grant437!N:N)</f>
        <v>0</v>
      </c>
      <c r="S519" s="26">
        <f>SUM(Table5[[#This Row],[Quality Dollars Received]], Table5[[#This Row],[fund paid in month (cash)]])</f>
        <v>91.77</v>
      </c>
      <c r="T519">
        <f>COUNTIFS(Visits!H:H, "&lt;&gt;", Visits!A:A, Table5[[#This Row],[license_no]])</f>
        <v>0</v>
      </c>
      <c r="U519">
        <f>COUNTIFS(Visits!I:I, "&lt;&gt;", Visits!A:A, Table5[[#This Row],[license_no]])</f>
        <v>0</v>
      </c>
      <c r="V519">
        <f>COUNTIFS(Visits!J:J, "&lt;&gt;", Visits!A:A, Table5[[#This Row],[license_no]])</f>
        <v>0</v>
      </c>
      <c r="W519">
        <f>SUM(Table5[[#This Row],[Total Visits - In Person]:[Total Visits - Virtual]])</f>
        <v>0</v>
      </c>
    </row>
    <row r="520" spans="1:23" x14ac:dyDescent="0.3">
      <c r="A520" s="10">
        <v>45292</v>
      </c>
      <c r="B520">
        <v>1697170</v>
      </c>
      <c r="C520" t="s">
        <v>1212</v>
      </c>
      <c r="D520" t="s">
        <v>14</v>
      </c>
      <c r="E520" t="s">
        <v>27</v>
      </c>
      <c r="F520" t="s">
        <v>1213</v>
      </c>
      <c r="G520" t="s">
        <v>17</v>
      </c>
      <c r="H520" t="s">
        <v>560</v>
      </c>
      <c r="I520" t="s">
        <v>19</v>
      </c>
      <c r="J520" s="1">
        <v>0</v>
      </c>
      <c r="K520" s="1">
        <v>0</v>
      </c>
      <c r="O520">
        <v>1</v>
      </c>
      <c r="P520">
        <v>1</v>
      </c>
      <c r="Q520">
        <f>SUMIFS(Snapshot2!H:H, Snapshot2!A:A, Table5[[#This Row],[Date]], Snapshot2!B:B, Table5[[#This Row],[license_no]])</f>
        <v>0</v>
      </c>
      <c r="R520" s="26">
        <f>SUMIF(Grant437!I:I, Table5[[#This Row],[license_no]], Grant437!N:N)</f>
        <v>0</v>
      </c>
      <c r="S520" s="26">
        <f>SUM(Table5[[#This Row],[Quality Dollars Received]], Table5[[#This Row],[fund paid in month (cash)]])</f>
        <v>0</v>
      </c>
      <c r="T520">
        <f>COUNTIFS(Visits!H:H, "&lt;&gt;", Visits!A:A, Table5[[#This Row],[license_no]])</f>
        <v>0</v>
      </c>
      <c r="U520">
        <f>COUNTIFS(Visits!I:I, "&lt;&gt;", Visits!A:A, Table5[[#This Row],[license_no]])</f>
        <v>0</v>
      </c>
      <c r="V520">
        <f>COUNTIFS(Visits!J:J, "&lt;&gt;", Visits!A:A, Table5[[#This Row],[license_no]])</f>
        <v>0</v>
      </c>
      <c r="W520">
        <f>SUM(Table5[[#This Row],[Total Visits - In Person]:[Total Visits - Virtual]])</f>
        <v>0</v>
      </c>
    </row>
    <row r="521" spans="1:23" x14ac:dyDescent="0.3">
      <c r="A521" s="10">
        <v>45292</v>
      </c>
      <c r="B521">
        <v>1697222</v>
      </c>
      <c r="C521" t="s">
        <v>1214</v>
      </c>
      <c r="D521" t="s">
        <v>106</v>
      </c>
      <c r="E521" t="s">
        <v>27</v>
      </c>
      <c r="F521" t="s">
        <v>1215</v>
      </c>
      <c r="G521" t="s">
        <v>17</v>
      </c>
      <c r="H521" t="s">
        <v>169</v>
      </c>
      <c r="I521" t="s">
        <v>19</v>
      </c>
      <c r="J521" s="1">
        <v>1487.5</v>
      </c>
      <c r="K521" s="1">
        <v>1968.84</v>
      </c>
      <c r="L521">
        <v>1</v>
      </c>
      <c r="M521">
        <v>2</v>
      </c>
      <c r="N521">
        <v>1</v>
      </c>
      <c r="P521">
        <v>3</v>
      </c>
      <c r="Q521">
        <f>SUMIFS(Snapshot2!H:H, Snapshot2!A:A, Table5[[#This Row],[Date]], Snapshot2!B:B, Table5[[#This Row],[license_no]])</f>
        <v>0</v>
      </c>
      <c r="R521" s="26">
        <f>SUMIF(Grant437!I:I, Table5[[#This Row],[license_no]], Grant437!N:N)</f>
        <v>0</v>
      </c>
      <c r="S521" s="26">
        <f>SUM(Table5[[#This Row],[Quality Dollars Received]], Table5[[#This Row],[fund paid in month (cash)]])</f>
        <v>1968.84</v>
      </c>
      <c r="T521">
        <f>COUNTIFS(Visits!H:H, "&lt;&gt;", Visits!A:A, Table5[[#This Row],[license_no]])</f>
        <v>0</v>
      </c>
      <c r="U521">
        <f>COUNTIFS(Visits!I:I, "&lt;&gt;", Visits!A:A, Table5[[#This Row],[license_no]])</f>
        <v>0</v>
      </c>
      <c r="V521">
        <f>COUNTIFS(Visits!J:J, "&lt;&gt;", Visits!A:A, Table5[[#This Row],[license_no]])</f>
        <v>0</v>
      </c>
      <c r="W521">
        <f>SUM(Table5[[#This Row],[Total Visits - In Person]:[Total Visits - Virtual]])</f>
        <v>0</v>
      </c>
    </row>
    <row r="522" spans="1:23" x14ac:dyDescent="0.3">
      <c r="A522" s="10">
        <v>45292</v>
      </c>
      <c r="B522">
        <v>1697428</v>
      </c>
      <c r="C522" t="s">
        <v>1216</v>
      </c>
      <c r="D522" t="s">
        <v>14</v>
      </c>
      <c r="E522" t="s">
        <v>27</v>
      </c>
      <c r="F522" t="s">
        <v>1217</v>
      </c>
      <c r="G522" t="s">
        <v>70</v>
      </c>
      <c r="H522" t="s">
        <v>338</v>
      </c>
      <c r="I522" t="s">
        <v>19</v>
      </c>
      <c r="J522" s="1">
        <v>104.21</v>
      </c>
      <c r="K522" s="1">
        <v>153.25</v>
      </c>
      <c r="O522">
        <v>1</v>
      </c>
      <c r="P522">
        <v>1</v>
      </c>
      <c r="Q522">
        <f>SUMIFS(Snapshot2!H:H, Snapshot2!A:A, Table5[[#This Row],[Date]], Snapshot2!B:B, Table5[[#This Row],[license_no]])</f>
        <v>0</v>
      </c>
      <c r="R522" s="26">
        <f>SUMIF(Grant437!I:I, Table5[[#This Row],[license_no]], Grant437!N:N)</f>
        <v>0</v>
      </c>
      <c r="S522" s="26">
        <f>SUM(Table5[[#This Row],[Quality Dollars Received]], Table5[[#This Row],[fund paid in month (cash)]])</f>
        <v>153.25</v>
      </c>
      <c r="T522">
        <f>COUNTIFS(Visits!H:H, "&lt;&gt;", Visits!A:A, Table5[[#This Row],[license_no]])</f>
        <v>0</v>
      </c>
      <c r="U522">
        <f>COUNTIFS(Visits!I:I, "&lt;&gt;", Visits!A:A, Table5[[#This Row],[license_no]])</f>
        <v>0</v>
      </c>
      <c r="V522">
        <f>COUNTIFS(Visits!J:J, "&lt;&gt;", Visits!A:A, Table5[[#This Row],[license_no]])</f>
        <v>0</v>
      </c>
      <c r="W522">
        <f>SUM(Table5[[#This Row],[Total Visits - In Person]:[Total Visits - Virtual]])</f>
        <v>0</v>
      </c>
    </row>
    <row r="523" spans="1:23" x14ac:dyDescent="0.3">
      <c r="A523" s="10">
        <v>45292</v>
      </c>
      <c r="B523">
        <v>1697662</v>
      </c>
      <c r="C523" t="s">
        <v>1218</v>
      </c>
      <c r="D523" t="s">
        <v>14</v>
      </c>
      <c r="E523" t="s">
        <v>27</v>
      </c>
      <c r="F523" t="s">
        <v>1219</v>
      </c>
      <c r="G523" t="s">
        <v>501</v>
      </c>
      <c r="H523" t="s">
        <v>502</v>
      </c>
      <c r="I523" t="s">
        <v>19</v>
      </c>
      <c r="J523" s="1">
        <v>8032</v>
      </c>
      <c r="K523" s="1">
        <v>10554</v>
      </c>
      <c r="L523">
        <v>2</v>
      </c>
      <c r="M523">
        <v>4</v>
      </c>
      <c r="N523">
        <v>8</v>
      </c>
      <c r="O523">
        <v>3</v>
      </c>
      <c r="P523">
        <v>17</v>
      </c>
      <c r="Q523">
        <f>SUMIFS(Snapshot2!H:H, Snapshot2!A:A, Table5[[#This Row],[Date]], Snapshot2!B:B, Table5[[#This Row],[license_no]])</f>
        <v>0</v>
      </c>
      <c r="R523" s="26">
        <f>SUMIF(Grant437!I:I, Table5[[#This Row],[license_no]], Grant437!N:N)</f>
        <v>0</v>
      </c>
      <c r="S523" s="26">
        <f>SUM(Table5[[#This Row],[Quality Dollars Received]], Table5[[#This Row],[fund paid in month (cash)]])</f>
        <v>10554</v>
      </c>
      <c r="T523">
        <f>COUNTIFS(Visits!H:H, "&lt;&gt;", Visits!A:A, Table5[[#This Row],[license_no]])</f>
        <v>1</v>
      </c>
      <c r="U523">
        <f>COUNTIFS(Visits!I:I, "&lt;&gt;", Visits!A:A, Table5[[#This Row],[license_no]])</f>
        <v>0</v>
      </c>
      <c r="V523">
        <f>COUNTIFS(Visits!J:J, "&lt;&gt;", Visits!A:A, Table5[[#This Row],[license_no]])</f>
        <v>0</v>
      </c>
      <c r="W523">
        <f>SUM(Table5[[#This Row],[Total Visits - In Person]:[Total Visits - Virtual]])</f>
        <v>1</v>
      </c>
    </row>
    <row r="524" spans="1:23" x14ac:dyDescent="0.3">
      <c r="A524" s="10">
        <v>45292</v>
      </c>
      <c r="B524">
        <v>1697806</v>
      </c>
      <c r="C524" t="s">
        <v>1220</v>
      </c>
      <c r="D524" t="s">
        <v>14</v>
      </c>
      <c r="E524" t="s">
        <v>27</v>
      </c>
      <c r="F524" t="s">
        <v>1221</v>
      </c>
      <c r="G524" t="s">
        <v>29</v>
      </c>
      <c r="H524" t="s">
        <v>637</v>
      </c>
      <c r="I524" t="s">
        <v>19</v>
      </c>
      <c r="J524" s="1">
        <v>2885.73</v>
      </c>
      <c r="K524" s="1">
        <v>3737.72</v>
      </c>
      <c r="M524">
        <v>5</v>
      </c>
      <c r="N524">
        <v>1</v>
      </c>
      <c r="P524">
        <v>5</v>
      </c>
      <c r="Q524">
        <f>SUMIFS(Snapshot2!H:H, Snapshot2!A:A, Table5[[#This Row],[Date]], Snapshot2!B:B, Table5[[#This Row],[license_no]])</f>
        <v>0</v>
      </c>
      <c r="R524" s="26">
        <f>SUMIF(Grant437!I:I, Table5[[#This Row],[license_no]], Grant437!N:N)</f>
        <v>0</v>
      </c>
      <c r="S524" s="26">
        <f>SUM(Table5[[#This Row],[Quality Dollars Received]], Table5[[#This Row],[fund paid in month (cash)]])</f>
        <v>3737.72</v>
      </c>
      <c r="T524">
        <f>COUNTIFS(Visits!H:H, "&lt;&gt;", Visits!A:A, Table5[[#This Row],[license_no]])</f>
        <v>1</v>
      </c>
      <c r="U524">
        <f>COUNTIFS(Visits!I:I, "&lt;&gt;", Visits!A:A, Table5[[#This Row],[license_no]])</f>
        <v>0</v>
      </c>
      <c r="V524">
        <f>COUNTIFS(Visits!J:J, "&lt;&gt;", Visits!A:A, Table5[[#This Row],[license_no]])</f>
        <v>1</v>
      </c>
      <c r="W524">
        <f>SUM(Table5[[#This Row],[Total Visits - In Person]:[Total Visits - Virtual]])</f>
        <v>2</v>
      </c>
    </row>
    <row r="525" spans="1:23" x14ac:dyDescent="0.3">
      <c r="A525" s="10">
        <v>45292</v>
      </c>
      <c r="B525">
        <v>1698547</v>
      </c>
      <c r="C525" t="s">
        <v>1222</v>
      </c>
      <c r="D525" t="s">
        <v>14</v>
      </c>
      <c r="E525" t="s">
        <v>27</v>
      </c>
      <c r="F525" t="s">
        <v>1223</v>
      </c>
      <c r="G525" t="s">
        <v>140</v>
      </c>
      <c r="H525" t="s">
        <v>520</v>
      </c>
      <c r="I525" t="s">
        <v>19</v>
      </c>
      <c r="J525" s="1">
        <v>10229.06</v>
      </c>
      <c r="K525" s="1">
        <v>13505.53</v>
      </c>
      <c r="M525">
        <v>3</v>
      </c>
      <c r="N525">
        <v>14</v>
      </c>
      <c r="O525">
        <v>8</v>
      </c>
      <c r="P525">
        <v>25</v>
      </c>
      <c r="Q525">
        <f>SUMIFS(Snapshot2!H:H, Snapshot2!A:A, Table5[[#This Row],[Date]], Snapshot2!B:B, Table5[[#This Row],[license_no]])</f>
        <v>0</v>
      </c>
      <c r="R525" s="26">
        <f>SUMIF(Grant437!I:I, Table5[[#This Row],[license_no]], Grant437!N:N)</f>
        <v>0</v>
      </c>
      <c r="S525" s="26">
        <f>SUM(Table5[[#This Row],[Quality Dollars Received]], Table5[[#This Row],[fund paid in month (cash)]])</f>
        <v>13505.53</v>
      </c>
      <c r="T525">
        <f>COUNTIFS(Visits!H:H, "&lt;&gt;", Visits!A:A, Table5[[#This Row],[license_no]])</f>
        <v>0</v>
      </c>
      <c r="U525">
        <f>COUNTIFS(Visits!I:I, "&lt;&gt;", Visits!A:A, Table5[[#This Row],[license_no]])</f>
        <v>0</v>
      </c>
      <c r="V525">
        <f>COUNTIFS(Visits!J:J, "&lt;&gt;", Visits!A:A, Table5[[#This Row],[license_no]])</f>
        <v>0</v>
      </c>
      <c r="W525">
        <f>SUM(Table5[[#This Row],[Total Visits - In Person]:[Total Visits - Virtual]])</f>
        <v>0</v>
      </c>
    </row>
    <row r="526" spans="1:23" x14ac:dyDescent="0.3">
      <c r="A526" s="10">
        <v>45292</v>
      </c>
      <c r="B526">
        <v>1698628</v>
      </c>
      <c r="C526" t="s">
        <v>1224</v>
      </c>
      <c r="D526" t="s">
        <v>915</v>
      </c>
      <c r="F526" t="s">
        <v>1225</v>
      </c>
      <c r="G526" t="s">
        <v>17</v>
      </c>
      <c r="H526" t="s">
        <v>25</v>
      </c>
      <c r="I526" t="s">
        <v>19</v>
      </c>
      <c r="J526" s="1">
        <v>383.3</v>
      </c>
      <c r="K526" s="1">
        <v>527.33000000000004</v>
      </c>
      <c r="O526">
        <v>2</v>
      </c>
      <c r="P526">
        <v>2</v>
      </c>
      <c r="Q526">
        <f>SUMIFS(Snapshot2!H:H, Snapshot2!A:A, Table5[[#This Row],[Date]], Snapshot2!B:B, Table5[[#This Row],[license_no]])</f>
        <v>0</v>
      </c>
      <c r="R526" s="26">
        <f>SUMIF(Grant437!I:I, Table5[[#This Row],[license_no]], Grant437!N:N)</f>
        <v>0</v>
      </c>
      <c r="S526" s="26">
        <f>SUM(Table5[[#This Row],[Quality Dollars Received]], Table5[[#This Row],[fund paid in month (cash)]])</f>
        <v>527.33000000000004</v>
      </c>
      <c r="T526">
        <f>COUNTIFS(Visits!H:H, "&lt;&gt;", Visits!A:A, Table5[[#This Row],[license_no]])</f>
        <v>0</v>
      </c>
      <c r="U526">
        <f>COUNTIFS(Visits!I:I, "&lt;&gt;", Visits!A:A, Table5[[#This Row],[license_no]])</f>
        <v>0</v>
      </c>
      <c r="V526">
        <f>COUNTIFS(Visits!J:J, "&lt;&gt;", Visits!A:A, Table5[[#This Row],[license_no]])</f>
        <v>0</v>
      </c>
      <c r="W526">
        <f>SUM(Table5[[#This Row],[Total Visits - In Person]:[Total Visits - Virtual]])</f>
        <v>0</v>
      </c>
    </row>
    <row r="527" spans="1:23" x14ac:dyDescent="0.3">
      <c r="A527" s="10">
        <v>45292</v>
      </c>
      <c r="B527">
        <v>1698629</v>
      </c>
      <c r="C527" t="s">
        <v>1226</v>
      </c>
      <c r="D527" t="s">
        <v>14</v>
      </c>
      <c r="E527" t="s">
        <v>15</v>
      </c>
      <c r="F527" t="s">
        <v>1227</v>
      </c>
      <c r="G527" t="s">
        <v>101</v>
      </c>
      <c r="H527" t="s">
        <v>557</v>
      </c>
      <c r="I527" t="s">
        <v>19</v>
      </c>
      <c r="J527" s="1">
        <v>23951.01</v>
      </c>
      <c r="K527" s="1">
        <v>31911.97</v>
      </c>
      <c r="L527">
        <v>4</v>
      </c>
      <c r="M527">
        <v>4</v>
      </c>
      <c r="N527">
        <v>11</v>
      </c>
      <c r="O527">
        <v>16</v>
      </c>
      <c r="P527">
        <v>35</v>
      </c>
      <c r="Q527">
        <f>SUMIFS(Snapshot2!H:H, Snapshot2!A:A, Table5[[#This Row],[Date]], Snapshot2!B:B, Table5[[#This Row],[license_no]])</f>
        <v>0</v>
      </c>
      <c r="R527" s="26">
        <f>SUMIF(Grant437!I:I, Table5[[#This Row],[license_no]], Grant437!N:N)</f>
        <v>0</v>
      </c>
      <c r="S527" s="26">
        <f>SUM(Table5[[#This Row],[Quality Dollars Received]], Table5[[#This Row],[fund paid in month (cash)]])</f>
        <v>31911.97</v>
      </c>
      <c r="T527">
        <f>COUNTIFS(Visits!H:H, "&lt;&gt;", Visits!A:A, Table5[[#This Row],[license_no]])</f>
        <v>0</v>
      </c>
      <c r="U527">
        <f>COUNTIFS(Visits!I:I, "&lt;&gt;", Visits!A:A, Table5[[#This Row],[license_no]])</f>
        <v>1</v>
      </c>
      <c r="V527">
        <f>COUNTIFS(Visits!J:J, "&lt;&gt;", Visits!A:A, Table5[[#This Row],[license_no]])</f>
        <v>0</v>
      </c>
      <c r="W527">
        <f>SUM(Table5[[#This Row],[Total Visits - In Person]:[Total Visits - Virtual]])</f>
        <v>1</v>
      </c>
    </row>
    <row r="528" spans="1:23" x14ac:dyDescent="0.3">
      <c r="A528" s="10">
        <v>45292</v>
      </c>
      <c r="B528">
        <v>1699445</v>
      </c>
      <c r="C528" t="s">
        <v>1228</v>
      </c>
      <c r="D528" t="s">
        <v>14</v>
      </c>
      <c r="E528" t="s">
        <v>27</v>
      </c>
      <c r="F528" t="s">
        <v>1229</v>
      </c>
      <c r="G528" t="s">
        <v>70</v>
      </c>
      <c r="H528" t="s">
        <v>338</v>
      </c>
      <c r="I528" t="s">
        <v>19</v>
      </c>
      <c r="J528" s="1">
        <v>25420.52</v>
      </c>
      <c r="K528" s="1">
        <v>33099.699999999997</v>
      </c>
      <c r="L528">
        <v>4</v>
      </c>
      <c r="M528">
        <v>11</v>
      </c>
      <c r="N528">
        <v>20</v>
      </c>
      <c r="O528">
        <v>10</v>
      </c>
      <c r="P528">
        <v>44</v>
      </c>
      <c r="Q528">
        <f>SUMIFS(Snapshot2!H:H, Snapshot2!A:A, Table5[[#This Row],[Date]], Snapshot2!B:B, Table5[[#This Row],[license_no]])</f>
        <v>0</v>
      </c>
      <c r="R528" s="26">
        <f>SUMIF(Grant437!I:I, Table5[[#This Row],[license_no]], Grant437!N:N)</f>
        <v>0</v>
      </c>
      <c r="S528" s="26">
        <f>SUM(Table5[[#This Row],[Quality Dollars Received]], Table5[[#This Row],[fund paid in month (cash)]])</f>
        <v>33099.699999999997</v>
      </c>
      <c r="T528">
        <f>COUNTIFS(Visits!H:H, "&lt;&gt;", Visits!A:A, Table5[[#This Row],[license_no]])</f>
        <v>0</v>
      </c>
      <c r="U528">
        <f>COUNTIFS(Visits!I:I, "&lt;&gt;", Visits!A:A, Table5[[#This Row],[license_no]])</f>
        <v>0</v>
      </c>
      <c r="V528">
        <f>COUNTIFS(Visits!J:J, "&lt;&gt;", Visits!A:A, Table5[[#This Row],[license_no]])</f>
        <v>1</v>
      </c>
      <c r="W528">
        <f>SUM(Table5[[#This Row],[Total Visits - In Person]:[Total Visits - Virtual]])</f>
        <v>1</v>
      </c>
    </row>
    <row r="529" spans="1:23" x14ac:dyDescent="0.3">
      <c r="A529" s="10">
        <v>45292</v>
      </c>
      <c r="B529">
        <v>1700683</v>
      </c>
      <c r="C529" t="s">
        <v>1230</v>
      </c>
      <c r="D529" t="s">
        <v>188</v>
      </c>
      <c r="E529" t="s">
        <v>27</v>
      </c>
      <c r="F529" t="s">
        <v>1231</v>
      </c>
      <c r="G529" t="s">
        <v>136</v>
      </c>
      <c r="H529" t="s">
        <v>220</v>
      </c>
      <c r="I529" t="s">
        <v>19</v>
      </c>
      <c r="J529" s="1">
        <v>9518.5400000000009</v>
      </c>
      <c r="K529" s="1">
        <v>12433.61</v>
      </c>
      <c r="L529">
        <v>1</v>
      </c>
      <c r="N529">
        <v>4</v>
      </c>
      <c r="O529">
        <v>9</v>
      </c>
      <c r="P529">
        <v>14</v>
      </c>
      <c r="Q529">
        <f>SUMIFS(Snapshot2!H:H, Snapshot2!A:A, Table5[[#This Row],[Date]], Snapshot2!B:B, Table5[[#This Row],[license_no]])</f>
        <v>0</v>
      </c>
      <c r="R529" s="26">
        <f>SUMIF(Grant437!I:I, Table5[[#This Row],[license_no]], Grant437!N:N)</f>
        <v>0</v>
      </c>
      <c r="S529" s="26">
        <f>SUM(Table5[[#This Row],[Quality Dollars Received]], Table5[[#This Row],[fund paid in month (cash)]])</f>
        <v>12433.61</v>
      </c>
      <c r="T529">
        <f>COUNTIFS(Visits!H:H, "&lt;&gt;", Visits!A:A, Table5[[#This Row],[license_no]])</f>
        <v>0</v>
      </c>
      <c r="U529">
        <f>COUNTIFS(Visits!I:I, "&lt;&gt;", Visits!A:A, Table5[[#This Row],[license_no]])</f>
        <v>0</v>
      </c>
      <c r="V529">
        <f>COUNTIFS(Visits!J:J, "&lt;&gt;", Visits!A:A, Table5[[#This Row],[license_no]])</f>
        <v>0</v>
      </c>
      <c r="W529">
        <f>SUM(Table5[[#This Row],[Total Visits - In Person]:[Total Visits - Virtual]])</f>
        <v>0</v>
      </c>
    </row>
    <row r="530" spans="1:23" x14ac:dyDescent="0.3">
      <c r="A530" s="10">
        <v>45292</v>
      </c>
      <c r="B530">
        <v>1700939</v>
      </c>
      <c r="C530" t="s">
        <v>1232</v>
      </c>
      <c r="D530" t="s">
        <v>14</v>
      </c>
      <c r="E530" t="s">
        <v>27</v>
      </c>
      <c r="F530" t="s">
        <v>1233</v>
      </c>
      <c r="G530" t="s">
        <v>70</v>
      </c>
      <c r="H530" t="s">
        <v>180</v>
      </c>
      <c r="I530" t="s">
        <v>19</v>
      </c>
      <c r="J530" s="1">
        <v>19223.759999999998</v>
      </c>
      <c r="K530" s="1">
        <v>24456.46</v>
      </c>
      <c r="L530">
        <v>1</v>
      </c>
      <c r="M530">
        <v>4</v>
      </c>
      <c r="N530">
        <v>10</v>
      </c>
      <c r="O530">
        <v>10</v>
      </c>
      <c r="P530">
        <v>25</v>
      </c>
      <c r="Q530">
        <f>SUMIFS(Snapshot2!H:H, Snapshot2!A:A, Table5[[#This Row],[Date]], Snapshot2!B:B, Table5[[#This Row],[license_no]])</f>
        <v>0</v>
      </c>
      <c r="R530" s="26">
        <f>SUMIF(Grant437!I:I, Table5[[#This Row],[license_no]], Grant437!N:N)</f>
        <v>0</v>
      </c>
      <c r="S530" s="26">
        <f>SUM(Table5[[#This Row],[Quality Dollars Received]], Table5[[#This Row],[fund paid in month (cash)]])</f>
        <v>24456.46</v>
      </c>
      <c r="T530">
        <f>COUNTIFS(Visits!H:H, "&lt;&gt;", Visits!A:A, Table5[[#This Row],[license_no]])</f>
        <v>0</v>
      </c>
      <c r="U530">
        <f>COUNTIFS(Visits!I:I, "&lt;&gt;", Visits!A:A, Table5[[#This Row],[license_no]])</f>
        <v>0</v>
      </c>
      <c r="V530">
        <f>COUNTIFS(Visits!J:J, "&lt;&gt;", Visits!A:A, Table5[[#This Row],[license_no]])</f>
        <v>0</v>
      </c>
      <c r="W530">
        <f>SUM(Table5[[#This Row],[Total Visits - In Person]:[Total Visits - Virtual]])</f>
        <v>0</v>
      </c>
    </row>
    <row r="531" spans="1:23" x14ac:dyDescent="0.3">
      <c r="A531" s="10">
        <v>45292</v>
      </c>
      <c r="B531">
        <v>1701250</v>
      </c>
      <c r="C531" t="s">
        <v>1234</v>
      </c>
      <c r="D531" t="s">
        <v>14</v>
      </c>
      <c r="E531" t="s">
        <v>15</v>
      </c>
      <c r="F531" t="s">
        <v>1235</v>
      </c>
      <c r="G531" t="s">
        <v>17</v>
      </c>
      <c r="H531" t="s">
        <v>190</v>
      </c>
      <c r="I531" t="s">
        <v>19</v>
      </c>
      <c r="J531" s="1">
        <v>78296.34</v>
      </c>
      <c r="K531" s="1">
        <v>102018.05</v>
      </c>
      <c r="L531">
        <v>13</v>
      </c>
      <c r="M531">
        <v>23</v>
      </c>
      <c r="N531">
        <v>33</v>
      </c>
      <c r="O531">
        <v>23</v>
      </c>
      <c r="P531">
        <v>92</v>
      </c>
      <c r="Q531">
        <f>SUMIFS(Snapshot2!H:H, Snapshot2!A:A, Table5[[#This Row],[Date]], Snapshot2!B:B, Table5[[#This Row],[license_no]])</f>
        <v>7</v>
      </c>
      <c r="R531" s="26">
        <f>SUMIF(Grant437!I:I, Table5[[#This Row],[license_no]], Grant437!N:N)</f>
        <v>0</v>
      </c>
      <c r="S531" s="26">
        <f>SUM(Table5[[#This Row],[Quality Dollars Received]], Table5[[#This Row],[fund paid in month (cash)]])</f>
        <v>102018.05</v>
      </c>
      <c r="T531">
        <f>COUNTIFS(Visits!H:H, "&lt;&gt;", Visits!A:A, Table5[[#This Row],[license_no]])</f>
        <v>0</v>
      </c>
      <c r="U531">
        <f>COUNTIFS(Visits!I:I, "&lt;&gt;", Visits!A:A, Table5[[#This Row],[license_no]])</f>
        <v>0</v>
      </c>
      <c r="V531">
        <f>COUNTIFS(Visits!J:J, "&lt;&gt;", Visits!A:A, Table5[[#This Row],[license_no]])</f>
        <v>0</v>
      </c>
      <c r="W531">
        <f>SUM(Table5[[#This Row],[Total Visits - In Person]:[Total Visits - Virtual]])</f>
        <v>0</v>
      </c>
    </row>
    <row r="532" spans="1:23" x14ac:dyDescent="0.3">
      <c r="A532" s="10">
        <v>45292</v>
      </c>
      <c r="B532">
        <v>1701317</v>
      </c>
      <c r="C532" t="s">
        <v>1236</v>
      </c>
      <c r="D532" t="s">
        <v>14</v>
      </c>
      <c r="E532" t="s">
        <v>27</v>
      </c>
      <c r="F532" t="s">
        <v>1237</v>
      </c>
      <c r="G532" t="s">
        <v>157</v>
      </c>
      <c r="H532" t="s">
        <v>158</v>
      </c>
      <c r="I532" t="s">
        <v>19</v>
      </c>
      <c r="J532" s="1">
        <v>9314.2800000000007</v>
      </c>
      <c r="K532" s="1">
        <v>12503.83</v>
      </c>
      <c r="L532">
        <v>2</v>
      </c>
      <c r="M532">
        <v>3</v>
      </c>
      <c r="N532">
        <v>5</v>
      </c>
      <c r="O532">
        <v>3</v>
      </c>
      <c r="P532">
        <v>13</v>
      </c>
      <c r="Q532">
        <f>SUMIFS(Snapshot2!H:H, Snapshot2!A:A, Table5[[#This Row],[Date]], Snapshot2!B:B, Table5[[#This Row],[license_no]])</f>
        <v>0</v>
      </c>
      <c r="R532" s="26">
        <f>SUMIF(Grant437!I:I, Table5[[#This Row],[license_no]], Grant437!N:N)</f>
        <v>0</v>
      </c>
      <c r="S532" s="26">
        <f>SUM(Table5[[#This Row],[Quality Dollars Received]], Table5[[#This Row],[fund paid in month (cash)]])</f>
        <v>12503.83</v>
      </c>
      <c r="T532">
        <f>COUNTIFS(Visits!H:H, "&lt;&gt;", Visits!A:A, Table5[[#This Row],[license_no]])</f>
        <v>0</v>
      </c>
      <c r="U532">
        <f>COUNTIFS(Visits!I:I, "&lt;&gt;", Visits!A:A, Table5[[#This Row],[license_no]])</f>
        <v>0</v>
      </c>
      <c r="V532">
        <f>COUNTIFS(Visits!J:J, "&lt;&gt;", Visits!A:A, Table5[[#This Row],[license_no]])</f>
        <v>0</v>
      </c>
      <c r="W532">
        <f>SUM(Table5[[#This Row],[Total Visits - In Person]:[Total Visits - Virtual]])</f>
        <v>0</v>
      </c>
    </row>
    <row r="533" spans="1:23" x14ac:dyDescent="0.3">
      <c r="A533" s="10">
        <v>45292</v>
      </c>
      <c r="B533">
        <v>1701395</v>
      </c>
      <c r="C533" t="s">
        <v>1238</v>
      </c>
      <c r="D533" t="s">
        <v>14</v>
      </c>
      <c r="E533" t="s">
        <v>27</v>
      </c>
      <c r="F533" t="s">
        <v>1239</v>
      </c>
      <c r="G533" t="s">
        <v>17</v>
      </c>
      <c r="H533" t="s">
        <v>59</v>
      </c>
      <c r="I533" t="s">
        <v>19</v>
      </c>
      <c r="J533" s="1">
        <v>17843.759999999998</v>
      </c>
      <c r="K533" s="1">
        <v>24169.57</v>
      </c>
      <c r="L533">
        <v>5</v>
      </c>
      <c r="M533">
        <v>9</v>
      </c>
      <c r="N533">
        <v>16</v>
      </c>
      <c r="O533">
        <v>13</v>
      </c>
      <c r="P533">
        <v>42</v>
      </c>
      <c r="Q533">
        <f>SUMIFS(Snapshot2!H:H, Snapshot2!A:A, Table5[[#This Row],[Date]], Snapshot2!B:B, Table5[[#This Row],[license_no]])</f>
        <v>0</v>
      </c>
      <c r="R533" s="26">
        <f>SUMIF(Grant437!I:I, Table5[[#This Row],[license_no]], Grant437!N:N)</f>
        <v>0</v>
      </c>
      <c r="S533" s="26">
        <f>SUM(Table5[[#This Row],[Quality Dollars Received]], Table5[[#This Row],[fund paid in month (cash)]])</f>
        <v>24169.57</v>
      </c>
      <c r="T533">
        <f>COUNTIFS(Visits!H:H, "&lt;&gt;", Visits!A:A, Table5[[#This Row],[license_no]])</f>
        <v>0</v>
      </c>
      <c r="U533">
        <f>COUNTIFS(Visits!I:I, "&lt;&gt;", Visits!A:A, Table5[[#This Row],[license_no]])</f>
        <v>0</v>
      </c>
      <c r="V533">
        <f>COUNTIFS(Visits!J:J, "&lt;&gt;", Visits!A:A, Table5[[#This Row],[license_no]])</f>
        <v>0</v>
      </c>
      <c r="W533">
        <f>SUM(Table5[[#This Row],[Total Visits - In Person]:[Total Visits - Virtual]])</f>
        <v>0</v>
      </c>
    </row>
    <row r="534" spans="1:23" x14ac:dyDescent="0.3">
      <c r="A534" s="10">
        <v>45292</v>
      </c>
      <c r="B534">
        <v>1701823</v>
      </c>
      <c r="C534" t="s">
        <v>1240</v>
      </c>
      <c r="D534" t="s">
        <v>14</v>
      </c>
      <c r="E534" t="s">
        <v>27</v>
      </c>
      <c r="F534" t="s">
        <v>1241</v>
      </c>
      <c r="G534" t="s">
        <v>55</v>
      </c>
      <c r="H534" t="s">
        <v>56</v>
      </c>
      <c r="I534" t="s">
        <v>19</v>
      </c>
      <c r="J534" s="1">
        <v>36426.93</v>
      </c>
      <c r="K534" s="1">
        <v>45484.34</v>
      </c>
      <c r="L534">
        <v>7</v>
      </c>
      <c r="M534">
        <v>10</v>
      </c>
      <c r="N534">
        <v>22</v>
      </c>
      <c r="O534">
        <v>8</v>
      </c>
      <c r="P534">
        <v>47</v>
      </c>
      <c r="Q534">
        <f>SUMIFS(Snapshot2!H:H, Snapshot2!A:A, Table5[[#This Row],[Date]], Snapshot2!B:B, Table5[[#This Row],[license_no]])</f>
        <v>0</v>
      </c>
      <c r="R534" s="26">
        <f>SUMIF(Grant437!I:I, Table5[[#This Row],[license_no]], Grant437!N:N)</f>
        <v>0</v>
      </c>
      <c r="S534" s="26">
        <f>SUM(Table5[[#This Row],[Quality Dollars Received]], Table5[[#This Row],[fund paid in month (cash)]])</f>
        <v>45484.34</v>
      </c>
      <c r="T534">
        <f>COUNTIFS(Visits!H:H, "&lt;&gt;", Visits!A:A, Table5[[#This Row],[license_no]])</f>
        <v>0</v>
      </c>
      <c r="U534">
        <f>COUNTIFS(Visits!I:I, "&lt;&gt;", Visits!A:A, Table5[[#This Row],[license_no]])</f>
        <v>0</v>
      </c>
      <c r="V534">
        <f>COUNTIFS(Visits!J:J, "&lt;&gt;", Visits!A:A, Table5[[#This Row],[license_no]])</f>
        <v>0</v>
      </c>
      <c r="W534">
        <f>SUM(Table5[[#This Row],[Total Visits - In Person]:[Total Visits - Virtual]])</f>
        <v>0</v>
      </c>
    </row>
    <row r="535" spans="1:23" x14ac:dyDescent="0.3">
      <c r="A535" s="10">
        <v>45292</v>
      </c>
      <c r="B535">
        <v>1702152</v>
      </c>
      <c r="C535" t="s">
        <v>1242</v>
      </c>
      <c r="D535" t="s">
        <v>14</v>
      </c>
      <c r="E535" t="s">
        <v>27</v>
      </c>
      <c r="F535" t="s">
        <v>1243</v>
      </c>
      <c r="G535" t="s">
        <v>17</v>
      </c>
      <c r="H535" t="s">
        <v>149</v>
      </c>
      <c r="I535" t="s">
        <v>19</v>
      </c>
      <c r="J535" s="1">
        <v>15655.62</v>
      </c>
      <c r="K535" s="1">
        <v>18670.830000000002</v>
      </c>
      <c r="L535">
        <v>7</v>
      </c>
      <c r="M535">
        <v>4</v>
      </c>
      <c r="N535">
        <v>8</v>
      </c>
      <c r="O535">
        <v>1</v>
      </c>
      <c r="P535">
        <v>19</v>
      </c>
      <c r="Q535">
        <f>SUMIFS(Snapshot2!H:H, Snapshot2!A:A, Table5[[#This Row],[Date]], Snapshot2!B:B, Table5[[#This Row],[license_no]])</f>
        <v>0</v>
      </c>
      <c r="R535" s="26">
        <f>SUMIF(Grant437!I:I, Table5[[#This Row],[license_no]], Grant437!N:N)</f>
        <v>0</v>
      </c>
      <c r="S535" s="26">
        <f>SUM(Table5[[#This Row],[Quality Dollars Received]], Table5[[#This Row],[fund paid in month (cash)]])</f>
        <v>18670.830000000002</v>
      </c>
      <c r="T535">
        <f>COUNTIFS(Visits!H:H, "&lt;&gt;", Visits!A:A, Table5[[#This Row],[license_no]])</f>
        <v>1</v>
      </c>
      <c r="U535">
        <f>COUNTIFS(Visits!I:I, "&lt;&gt;", Visits!A:A, Table5[[#This Row],[license_no]])</f>
        <v>0</v>
      </c>
      <c r="V535">
        <f>COUNTIFS(Visits!J:J, "&lt;&gt;", Visits!A:A, Table5[[#This Row],[license_no]])</f>
        <v>0</v>
      </c>
      <c r="W535">
        <f>SUM(Table5[[#This Row],[Total Visits - In Person]:[Total Visits - Virtual]])</f>
        <v>1</v>
      </c>
    </row>
    <row r="536" spans="1:23" x14ac:dyDescent="0.3">
      <c r="A536" s="10">
        <v>45292</v>
      </c>
      <c r="B536">
        <v>1702385</v>
      </c>
      <c r="C536" t="s">
        <v>1244</v>
      </c>
      <c r="D536" t="s">
        <v>106</v>
      </c>
      <c r="E536" t="s">
        <v>15</v>
      </c>
      <c r="F536" t="s">
        <v>1245</v>
      </c>
      <c r="G536" t="s">
        <v>101</v>
      </c>
      <c r="H536" t="s">
        <v>102</v>
      </c>
      <c r="I536" t="s">
        <v>19</v>
      </c>
      <c r="J536" s="1">
        <v>3743.13</v>
      </c>
      <c r="K536" s="1">
        <v>3324.19</v>
      </c>
      <c r="L536">
        <v>2</v>
      </c>
      <c r="M536">
        <v>2</v>
      </c>
      <c r="N536">
        <v>2</v>
      </c>
      <c r="P536">
        <v>5</v>
      </c>
      <c r="Q536">
        <f>SUMIFS(Snapshot2!H:H, Snapshot2!A:A, Table5[[#This Row],[Date]], Snapshot2!B:B, Table5[[#This Row],[license_no]])</f>
        <v>0</v>
      </c>
      <c r="R536" s="26">
        <f>SUMIF(Grant437!I:I, Table5[[#This Row],[license_no]], Grant437!N:N)</f>
        <v>295</v>
      </c>
      <c r="S536" s="26">
        <f>SUM(Table5[[#This Row],[Quality Dollars Received]], Table5[[#This Row],[fund paid in month (cash)]])</f>
        <v>3619.19</v>
      </c>
      <c r="T536">
        <f>COUNTIFS(Visits!H:H, "&lt;&gt;", Visits!A:A, Table5[[#This Row],[license_no]])</f>
        <v>0</v>
      </c>
      <c r="U536">
        <f>COUNTIFS(Visits!I:I, "&lt;&gt;", Visits!A:A, Table5[[#This Row],[license_no]])</f>
        <v>0</v>
      </c>
      <c r="V536">
        <f>COUNTIFS(Visits!J:J, "&lt;&gt;", Visits!A:A, Table5[[#This Row],[license_no]])</f>
        <v>1</v>
      </c>
      <c r="W536">
        <f>SUM(Table5[[#This Row],[Total Visits - In Person]:[Total Visits - Virtual]])</f>
        <v>1</v>
      </c>
    </row>
    <row r="537" spans="1:23" x14ac:dyDescent="0.3">
      <c r="A537" s="10">
        <v>45292</v>
      </c>
      <c r="B537">
        <v>1702594</v>
      </c>
      <c r="C537" t="s">
        <v>1246</v>
      </c>
      <c r="D537" t="s">
        <v>14</v>
      </c>
      <c r="E537" t="s">
        <v>27</v>
      </c>
      <c r="F537" t="s">
        <v>1247</v>
      </c>
      <c r="G537" t="s">
        <v>17</v>
      </c>
      <c r="H537" t="s">
        <v>679</v>
      </c>
      <c r="I537" t="s">
        <v>19</v>
      </c>
      <c r="J537" s="1">
        <v>11245.6</v>
      </c>
      <c r="K537" s="1">
        <v>15563.03</v>
      </c>
      <c r="L537">
        <v>1</v>
      </c>
      <c r="M537">
        <v>2</v>
      </c>
      <c r="N537">
        <v>11</v>
      </c>
      <c r="O537">
        <v>12</v>
      </c>
      <c r="P537">
        <v>26</v>
      </c>
      <c r="Q537">
        <f>SUMIFS(Snapshot2!H:H, Snapshot2!A:A, Table5[[#This Row],[Date]], Snapshot2!B:B, Table5[[#This Row],[license_no]])</f>
        <v>0</v>
      </c>
      <c r="R537" s="26">
        <f>SUMIF(Grant437!I:I, Table5[[#This Row],[license_no]], Grant437!N:N)</f>
        <v>0</v>
      </c>
      <c r="S537" s="26">
        <f>SUM(Table5[[#This Row],[Quality Dollars Received]], Table5[[#This Row],[fund paid in month (cash)]])</f>
        <v>15563.03</v>
      </c>
      <c r="T537">
        <f>COUNTIFS(Visits!H:H, "&lt;&gt;", Visits!A:A, Table5[[#This Row],[license_no]])</f>
        <v>0</v>
      </c>
      <c r="U537">
        <f>COUNTIFS(Visits!I:I, "&lt;&gt;", Visits!A:A, Table5[[#This Row],[license_no]])</f>
        <v>0</v>
      </c>
      <c r="V537">
        <f>COUNTIFS(Visits!J:J, "&lt;&gt;", Visits!A:A, Table5[[#This Row],[license_no]])</f>
        <v>1</v>
      </c>
      <c r="W537">
        <f>SUM(Table5[[#This Row],[Total Visits - In Person]:[Total Visits - Virtual]])</f>
        <v>1</v>
      </c>
    </row>
    <row r="538" spans="1:23" x14ac:dyDescent="0.3">
      <c r="A538" s="10">
        <v>45292</v>
      </c>
      <c r="B538">
        <v>1702982</v>
      </c>
      <c r="C538" t="s">
        <v>238</v>
      </c>
      <c r="D538" t="s">
        <v>14</v>
      </c>
      <c r="E538" t="s">
        <v>27</v>
      </c>
      <c r="F538" t="s">
        <v>1248</v>
      </c>
      <c r="G538" t="s">
        <v>62</v>
      </c>
      <c r="H538" t="s">
        <v>63</v>
      </c>
      <c r="I538" t="s">
        <v>64</v>
      </c>
      <c r="J538" s="1">
        <v>21655.57</v>
      </c>
      <c r="K538" s="1">
        <v>30359.66</v>
      </c>
      <c r="L538">
        <v>4</v>
      </c>
      <c r="M538">
        <v>2</v>
      </c>
      <c r="N538">
        <v>14</v>
      </c>
      <c r="O538">
        <v>13</v>
      </c>
      <c r="P538">
        <v>33</v>
      </c>
      <c r="Q538">
        <f>SUMIFS(Snapshot2!H:H, Snapshot2!A:A, Table5[[#This Row],[Date]], Snapshot2!B:B, Table5[[#This Row],[license_no]])</f>
        <v>0</v>
      </c>
      <c r="R538" s="26">
        <f>SUMIF(Grant437!I:I, Table5[[#This Row],[license_no]], Grant437!N:N)</f>
        <v>0</v>
      </c>
      <c r="S538" s="26">
        <f>SUM(Table5[[#This Row],[Quality Dollars Received]], Table5[[#This Row],[fund paid in month (cash)]])</f>
        <v>30359.66</v>
      </c>
      <c r="T538">
        <f>COUNTIFS(Visits!H:H, "&lt;&gt;", Visits!A:A, Table5[[#This Row],[license_no]])</f>
        <v>0</v>
      </c>
      <c r="U538">
        <f>COUNTIFS(Visits!I:I, "&lt;&gt;", Visits!A:A, Table5[[#This Row],[license_no]])</f>
        <v>0</v>
      </c>
      <c r="V538">
        <f>COUNTIFS(Visits!J:J, "&lt;&gt;", Visits!A:A, Table5[[#This Row],[license_no]])</f>
        <v>0</v>
      </c>
      <c r="W538">
        <f>SUM(Table5[[#This Row],[Total Visits - In Person]:[Total Visits - Virtual]])</f>
        <v>0</v>
      </c>
    </row>
    <row r="539" spans="1:23" x14ac:dyDescent="0.3">
      <c r="A539" s="10">
        <v>45292</v>
      </c>
      <c r="B539">
        <v>1703087</v>
      </c>
      <c r="C539" t="s">
        <v>1249</v>
      </c>
      <c r="D539" t="s">
        <v>14</v>
      </c>
      <c r="E539" t="s">
        <v>27</v>
      </c>
      <c r="F539" t="s">
        <v>1250</v>
      </c>
      <c r="G539" t="s">
        <v>1251</v>
      </c>
      <c r="H539" t="s">
        <v>1252</v>
      </c>
      <c r="I539" t="s">
        <v>957</v>
      </c>
      <c r="J539" s="1">
        <v>1165.5899999999999</v>
      </c>
      <c r="K539" s="1">
        <v>1491.08</v>
      </c>
      <c r="M539">
        <v>1</v>
      </c>
      <c r="N539">
        <v>1</v>
      </c>
      <c r="O539">
        <v>2</v>
      </c>
      <c r="P539">
        <v>3</v>
      </c>
      <c r="Q539">
        <f>SUMIFS(Snapshot2!H:H, Snapshot2!A:A, Table5[[#This Row],[Date]], Snapshot2!B:B, Table5[[#This Row],[license_no]])</f>
        <v>0</v>
      </c>
      <c r="R539" s="26">
        <f>SUMIF(Grant437!I:I, Table5[[#This Row],[license_no]], Grant437!N:N)</f>
        <v>0</v>
      </c>
      <c r="S539" s="26">
        <f>SUM(Table5[[#This Row],[Quality Dollars Received]], Table5[[#This Row],[fund paid in month (cash)]])</f>
        <v>1491.08</v>
      </c>
      <c r="T539">
        <f>COUNTIFS(Visits!H:H, "&lt;&gt;", Visits!A:A, Table5[[#This Row],[license_no]])</f>
        <v>0</v>
      </c>
      <c r="U539">
        <f>COUNTIFS(Visits!I:I, "&lt;&gt;", Visits!A:A, Table5[[#This Row],[license_no]])</f>
        <v>0</v>
      </c>
      <c r="V539">
        <f>COUNTIFS(Visits!J:J, "&lt;&gt;", Visits!A:A, Table5[[#This Row],[license_no]])</f>
        <v>0</v>
      </c>
      <c r="W539">
        <f>SUM(Table5[[#This Row],[Total Visits - In Person]:[Total Visits - Virtual]])</f>
        <v>0</v>
      </c>
    </row>
    <row r="540" spans="1:23" x14ac:dyDescent="0.3">
      <c r="A540" s="10">
        <v>45292</v>
      </c>
      <c r="B540">
        <v>1703544</v>
      </c>
      <c r="C540" t="s">
        <v>1253</v>
      </c>
      <c r="D540" t="s">
        <v>14</v>
      </c>
      <c r="E540" t="s">
        <v>27</v>
      </c>
      <c r="F540" t="s">
        <v>1254</v>
      </c>
      <c r="G540" t="s">
        <v>29</v>
      </c>
      <c r="H540" t="s">
        <v>226</v>
      </c>
      <c r="I540" t="s">
        <v>49</v>
      </c>
      <c r="J540" s="1">
        <v>16027.53</v>
      </c>
      <c r="K540" s="1">
        <v>20845.07</v>
      </c>
      <c r="L540">
        <v>1</v>
      </c>
      <c r="M540">
        <v>7</v>
      </c>
      <c r="N540">
        <v>11</v>
      </c>
      <c r="O540">
        <v>2</v>
      </c>
      <c r="P540">
        <v>20</v>
      </c>
      <c r="Q540">
        <f>SUMIFS(Snapshot2!H:H, Snapshot2!A:A, Table5[[#This Row],[Date]], Snapshot2!B:B, Table5[[#This Row],[license_no]])</f>
        <v>0</v>
      </c>
      <c r="R540" s="26">
        <f>SUMIF(Grant437!I:I, Table5[[#This Row],[license_no]], Grant437!N:N)</f>
        <v>0</v>
      </c>
      <c r="S540" s="26">
        <f>SUM(Table5[[#This Row],[Quality Dollars Received]], Table5[[#This Row],[fund paid in month (cash)]])</f>
        <v>20845.07</v>
      </c>
      <c r="T540">
        <f>COUNTIFS(Visits!H:H, "&lt;&gt;", Visits!A:A, Table5[[#This Row],[license_no]])</f>
        <v>0</v>
      </c>
      <c r="U540">
        <f>COUNTIFS(Visits!I:I, "&lt;&gt;", Visits!A:A, Table5[[#This Row],[license_no]])</f>
        <v>0</v>
      </c>
      <c r="V540">
        <f>COUNTIFS(Visits!J:J, "&lt;&gt;", Visits!A:A, Table5[[#This Row],[license_no]])</f>
        <v>0</v>
      </c>
      <c r="W540">
        <f>SUM(Table5[[#This Row],[Total Visits - In Person]:[Total Visits - Virtual]])</f>
        <v>0</v>
      </c>
    </row>
    <row r="541" spans="1:23" x14ac:dyDescent="0.3">
      <c r="A541" s="10">
        <v>45292</v>
      </c>
      <c r="B541">
        <v>1703563</v>
      </c>
      <c r="C541" t="s">
        <v>1255</v>
      </c>
      <c r="D541" t="s">
        <v>14</v>
      </c>
      <c r="E541" t="s">
        <v>51</v>
      </c>
      <c r="F541" t="s">
        <v>1256</v>
      </c>
      <c r="G541" t="s">
        <v>17</v>
      </c>
      <c r="H541" t="s">
        <v>42</v>
      </c>
      <c r="I541" t="s">
        <v>19</v>
      </c>
      <c r="J541" s="1">
        <v>15692.17</v>
      </c>
      <c r="K541" s="1">
        <v>21068.99</v>
      </c>
      <c r="L541">
        <v>2</v>
      </c>
      <c r="M541">
        <v>6</v>
      </c>
      <c r="N541">
        <v>7</v>
      </c>
      <c r="O541">
        <v>7</v>
      </c>
      <c r="P541">
        <v>22</v>
      </c>
      <c r="Q541">
        <f>SUMIFS(Snapshot2!H:H, Snapshot2!A:A, Table5[[#This Row],[Date]], Snapshot2!B:B, Table5[[#This Row],[license_no]])</f>
        <v>1</v>
      </c>
      <c r="R541" s="26">
        <f>SUMIF(Grant437!I:I, Table5[[#This Row],[license_no]], Grant437!N:N)</f>
        <v>0</v>
      </c>
      <c r="S541" s="26">
        <f>SUM(Table5[[#This Row],[Quality Dollars Received]], Table5[[#This Row],[fund paid in month (cash)]])</f>
        <v>21068.99</v>
      </c>
      <c r="T541">
        <f>COUNTIFS(Visits!H:H, "&lt;&gt;", Visits!A:A, Table5[[#This Row],[license_no]])</f>
        <v>0</v>
      </c>
      <c r="U541">
        <f>COUNTIFS(Visits!I:I, "&lt;&gt;", Visits!A:A, Table5[[#This Row],[license_no]])</f>
        <v>0</v>
      </c>
      <c r="V541">
        <f>COUNTIFS(Visits!J:J, "&lt;&gt;", Visits!A:A, Table5[[#This Row],[license_no]])</f>
        <v>0</v>
      </c>
      <c r="W541">
        <f>SUM(Table5[[#This Row],[Total Visits - In Person]:[Total Visits - Virtual]])</f>
        <v>0</v>
      </c>
    </row>
    <row r="542" spans="1:23" x14ac:dyDescent="0.3">
      <c r="A542" s="10">
        <v>45292</v>
      </c>
      <c r="B542">
        <v>1703645</v>
      </c>
      <c r="C542" t="s">
        <v>1257</v>
      </c>
      <c r="D542" t="s">
        <v>14</v>
      </c>
      <c r="E542" t="s">
        <v>27</v>
      </c>
      <c r="F542" t="s">
        <v>1258</v>
      </c>
      <c r="G542" t="s">
        <v>17</v>
      </c>
      <c r="H542" t="s">
        <v>256</v>
      </c>
      <c r="I542" t="s">
        <v>19</v>
      </c>
      <c r="J542" s="1">
        <v>11143.8</v>
      </c>
      <c r="K542" s="1">
        <v>14072.27</v>
      </c>
      <c r="L542">
        <v>1</v>
      </c>
      <c r="M542">
        <v>7</v>
      </c>
      <c r="N542">
        <v>11</v>
      </c>
      <c r="O542">
        <v>2</v>
      </c>
      <c r="P542">
        <v>20</v>
      </c>
      <c r="Q542">
        <f>SUMIFS(Snapshot2!H:H, Snapshot2!A:A, Table5[[#This Row],[Date]], Snapshot2!B:B, Table5[[#This Row],[license_no]])</f>
        <v>0</v>
      </c>
      <c r="R542" s="26">
        <f>SUMIF(Grant437!I:I, Table5[[#This Row],[license_no]], Grant437!N:N)</f>
        <v>0</v>
      </c>
      <c r="S542" s="26">
        <f>SUM(Table5[[#This Row],[Quality Dollars Received]], Table5[[#This Row],[fund paid in month (cash)]])</f>
        <v>14072.27</v>
      </c>
      <c r="T542">
        <f>COUNTIFS(Visits!H:H, "&lt;&gt;", Visits!A:A, Table5[[#This Row],[license_no]])</f>
        <v>0</v>
      </c>
      <c r="U542">
        <f>COUNTIFS(Visits!I:I, "&lt;&gt;", Visits!A:A, Table5[[#This Row],[license_no]])</f>
        <v>1</v>
      </c>
      <c r="V542">
        <f>COUNTIFS(Visits!J:J, "&lt;&gt;", Visits!A:A, Table5[[#This Row],[license_no]])</f>
        <v>0</v>
      </c>
      <c r="W542">
        <f>SUM(Table5[[#This Row],[Total Visits - In Person]:[Total Visits - Virtual]])</f>
        <v>1</v>
      </c>
    </row>
    <row r="543" spans="1:23" x14ac:dyDescent="0.3">
      <c r="A543" s="10">
        <v>45292</v>
      </c>
      <c r="B543">
        <v>1704015</v>
      </c>
      <c r="C543" t="s">
        <v>1259</v>
      </c>
      <c r="D543" t="s">
        <v>188</v>
      </c>
      <c r="E543" t="s">
        <v>27</v>
      </c>
      <c r="F543" t="s">
        <v>1260</v>
      </c>
      <c r="G543" t="s">
        <v>17</v>
      </c>
      <c r="H543" t="s">
        <v>190</v>
      </c>
      <c r="I543" t="s">
        <v>19</v>
      </c>
      <c r="J543" s="1">
        <v>2018.09</v>
      </c>
      <c r="K543" s="1">
        <v>2690.06</v>
      </c>
      <c r="L543">
        <v>1</v>
      </c>
      <c r="M543">
        <v>1</v>
      </c>
      <c r="N543">
        <v>1</v>
      </c>
      <c r="P543">
        <v>3</v>
      </c>
      <c r="Q543">
        <f>SUMIFS(Snapshot2!H:H, Snapshot2!A:A, Table5[[#This Row],[Date]], Snapshot2!B:B, Table5[[#This Row],[license_no]])</f>
        <v>0</v>
      </c>
      <c r="R543" s="26">
        <f>SUMIF(Grant437!I:I, Table5[[#This Row],[license_no]], Grant437!N:N)</f>
        <v>0</v>
      </c>
      <c r="S543" s="26">
        <f>SUM(Table5[[#This Row],[Quality Dollars Received]], Table5[[#This Row],[fund paid in month (cash)]])</f>
        <v>2690.06</v>
      </c>
      <c r="T543">
        <f>COUNTIFS(Visits!H:H, "&lt;&gt;", Visits!A:A, Table5[[#This Row],[license_no]])</f>
        <v>0</v>
      </c>
      <c r="U543">
        <f>COUNTIFS(Visits!I:I, "&lt;&gt;", Visits!A:A, Table5[[#This Row],[license_no]])</f>
        <v>0</v>
      </c>
      <c r="V543">
        <f>COUNTIFS(Visits!J:J, "&lt;&gt;", Visits!A:A, Table5[[#This Row],[license_no]])</f>
        <v>0</v>
      </c>
      <c r="W543">
        <f>SUM(Table5[[#This Row],[Total Visits - In Person]:[Total Visits - Virtual]])</f>
        <v>0</v>
      </c>
    </row>
    <row r="544" spans="1:23" x14ac:dyDescent="0.3">
      <c r="A544" s="10">
        <v>45292</v>
      </c>
      <c r="B544">
        <v>1704278</v>
      </c>
      <c r="C544" t="s">
        <v>1261</v>
      </c>
      <c r="D544" t="s">
        <v>14</v>
      </c>
      <c r="E544" t="s">
        <v>51</v>
      </c>
      <c r="F544" t="s">
        <v>1262</v>
      </c>
      <c r="G544" t="s">
        <v>136</v>
      </c>
      <c r="H544" t="s">
        <v>137</v>
      </c>
      <c r="I544" t="s">
        <v>19</v>
      </c>
      <c r="J544" s="1">
        <v>50825.29</v>
      </c>
      <c r="K544" s="1">
        <v>63999.95</v>
      </c>
      <c r="L544">
        <v>1</v>
      </c>
      <c r="M544">
        <v>16</v>
      </c>
      <c r="N544">
        <v>22</v>
      </c>
      <c r="O544">
        <v>33</v>
      </c>
      <c r="P544">
        <v>71</v>
      </c>
      <c r="Q544">
        <f>SUMIFS(Snapshot2!H:H, Snapshot2!A:A, Table5[[#This Row],[Date]], Snapshot2!B:B, Table5[[#This Row],[license_no]])</f>
        <v>1</v>
      </c>
      <c r="R544" s="26">
        <f>SUMIF(Grant437!I:I, Table5[[#This Row],[license_no]], Grant437!N:N)</f>
        <v>0</v>
      </c>
      <c r="S544" s="26">
        <f>SUM(Table5[[#This Row],[Quality Dollars Received]], Table5[[#This Row],[fund paid in month (cash)]])</f>
        <v>63999.95</v>
      </c>
      <c r="T544">
        <f>COUNTIFS(Visits!H:H, "&lt;&gt;", Visits!A:A, Table5[[#This Row],[license_no]])</f>
        <v>1</v>
      </c>
      <c r="U544">
        <f>COUNTIFS(Visits!I:I, "&lt;&gt;", Visits!A:A, Table5[[#This Row],[license_no]])</f>
        <v>0</v>
      </c>
      <c r="V544">
        <f>COUNTIFS(Visits!J:J, "&lt;&gt;", Visits!A:A, Table5[[#This Row],[license_no]])</f>
        <v>1</v>
      </c>
      <c r="W544">
        <f>SUM(Table5[[#This Row],[Total Visits - In Person]:[Total Visits - Virtual]])</f>
        <v>2</v>
      </c>
    </row>
    <row r="545" spans="1:23" x14ac:dyDescent="0.3">
      <c r="A545" s="10">
        <v>45292</v>
      </c>
      <c r="B545">
        <v>1705573</v>
      </c>
      <c r="C545" t="s">
        <v>1263</v>
      </c>
      <c r="D545" t="s">
        <v>14</v>
      </c>
      <c r="E545" t="s">
        <v>27</v>
      </c>
      <c r="F545" t="s">
        <v>1264</v>
      </c>
      <c r="G545" t="s">
        <v>101</v>
      </c>
      <c r="H545" t="s">
        <v>557</v>
      </c>
      <c r="I545" t="s">
        <v>19</v>
      </c>
      <c r="J545" s="1">
        <v>9182.51</v>
      </c>
      <c r="K545" s="1">
        <v>13727.99</v>
      </c>
      <c r="L545">
        <v>6</v>
      </c>
      <c r="M545">
        <v>3</v>
      </c>
      <c r="N545">
        <v>5</v>
      </c>
      <c r="O545">
        <v>1</v>
      </c>
      <c r="P545">
        <v>14</v>
      </c>
      <c r="Q545">
        <f>SUMIFS(Snapshot2!H:H, Snapshot2!A:A, Table5[[#This Row],[Date]], Snapshot2!B:B, Table5[[#This Row],[license_no]])</f>
        <v>0</v>
      </c>
      <c r="R545" s="26">
        <f>SUMIF(Grant437!I:I, Table5[[#This Row],[license_no]], Grant437!N:N)</f>
        <v>0</v>
      </c>
      <c r="S545" s="26">
        <f>SUM(Table5[[#This Row],[Quality Dollars Received]], Table5[[#This Row],[fund paid in month (cash)]])</f>
        <v>13727.99</v>
      </c>
      <c r="T545">
        <f>COUNTIFS(Visits!H:H, "&lt;&gt;", Visits!A:A, Table5[[#This Row],[license_no]])</f>
        <v>0</v>
      </c>
      <c r="U545">
        <f>COUNTIFS(Visits!I:I, "&lt;&gt;", Visits!A:A, Table5[[#This Row],[license_no]])</f>
        <v>0</v>
      </c>
      <c r="V545">
        <f>COUNTIFS(Visits!J:J, "&lt;&gt;", Visits!A:A, Table5[[#This Row],[license_no]])</f>
        <v>0</v>
      </c>
      <c r="W545">
        <f>SUM(Table5[[#This Row],[Total Visits - In Person]:[Total Visits - Virtual]])</f>
        <v>0</v>
      </c>
    </row>
    <row r="546" spans="1:23" x14ac:dyDescent="0.3">
      <c r="A546" s="10">
        <v>45292</v>
      </c>
      <c r="B546">
        <v>1705597</v>
      </c>
      <c r="C546" t="s">
        <v>1265</v>
      </c>
      <c r="D546" t="s">
        <v>915</v>
      </c>
      <c r="F546" t="s">
        <v>1266</v>
      </c>
      <c r="G546" t="s">
        <v>17</v>
      </c>
      <c r="H546" t="s">
        <v>169</v>
      </c>
      <c r="I546" t="s">
        <v>19</v>
      </c>
      <c r="J546" s="1">
        <v>0</v>
      </c>
      <c r="K546" s="1">
        <v>87.69</v>
      </c>
      <c r="M546">
        <v>1</v>
      </c>
      <c r="O546">
        <v>3</v>
      </c>
      <c r="P546">
        <v>4</v>
      </c>
      <c r="Q546">
        <f>SUMIFS(Snapshot2!H:H, Snapshot2!A:A, Table5[[#This Row],[Date]], Snapshot2!B:B, Table5[[#This Row],[license_no]])</f>
        <v>0</v>
      </c>
      <c r="R546" s="26">
        <f>SUMIF(Grant437!I:I, Table5[[#This Row],[license_no]], Grant437!N:N)</f>
        <v>0</v>
      </c>
      <c r="S546" s="26">
        <f>SUM(Table5[[#This Row],[Quality Dollars Received]], Table5[[#This Row],[fund paid in month (cash)]])</f>
        <v>87.69</v>
      </c>
      <c r="T546">
        <f>COUNTIFS(Visits!H:H, "&lt;&gt;", Visits!A:A, Table5[[#This Row],[license_no]])</f>
        <v>0</v>
      </c>
      <c r="U546">
        <f>COUNTIFS(Visits!I:I, "&lt;&gt;", Visits!A:A, Table5[[#This Row],[license_no]])</f>
        <v>0</v>
      </c>
      <c r="V546">
        <f>COUNTIFS(Visits!J:J, "&lt;&gt;", Visits!A:A, Table5[[#This Row],[license_no]])</f>
        <v>0</v>
      </c>
      <c r="W546">
        <f>SUM(Table5[[#This Row],[Total Visits - In Person]:[Total Visits - Virtual]])</f>
        <v>0</v>
      </c>
    </row>
    <row r="547" spans="1:23" x14ac:dyDescent="0.3">
      <c r="A547" s="10">
        <v>45292</v>
      </c>
      <c r="B547">
        <v>1705865</v>
      </c>
      <c r="C547" t="s">
        <v>1267</v>
      </c>
      <c r="D547" t="s">
        <v>14</v>
      </c>
      <c r="E547" t="s">
        <v>27</v>
      </c>
      <c r="F547" t="s">
        <v>1268</v>
      </c>
      <c r="G547" t="s">
        <v>38</v>
      </c>
      <c r="H547" t="s">
        <v>372</v>
      </c>
      <c r="I547" t="s">
        <v>19</v>
      </c>
      <c r="J547" s="1">
        <v>75522.39</v>
      </c>
      <c r="K547" s="1">
        <v>96873</v>
      </c>
      <c r="L547">
        <v>10</v>
      </c>
      <c r="M547">
        <v>24</v>
      </c>
      <c r="N547">
        <v>42</v>
      </c>
      <c r="O547">
        <v>26</v>
      </c>
      <c r="P547">
        <v>102</v>
      </c>
      <c r="Q547">
        <f>SUMIFS(Snapshot2!H:H, Snapshot2!A:A, Table5[[#This Row],[Date]], Snapshot2!B:B, Table5[[#This Row],[license_no]])</f>
        <v>1</v>
      </c>
      <c r="R547" s="26">
        <f>SUMIF(Grant437!I:I, Table5[[#This Row],[license_no]], Grant437!N:N)</f>
        <v>0</v>
      </c>
      <c r="S547" s="26">
        <f>SUM(Table5[[#This Row],[Quality Dollars Received]], Table5[[#This Row],[fund paid in month (cash)]])</f>
        <v>96873</v>
      </c>
      <c r="T547">
        <f>COUNTIFS(Visits!H:H, "&lt;&gt;", Visits!A:A, Table5[[#This Row],[license_no]])</f>
        <v>1</v>
      </c>
      <c r="U547">
        <f>COUNTIFS(Visits!I:I, "&lt;&gt;", Visits!A:A, Table5[[#This Row],[license_no]])</f>
        <v>0</v>
      </c>
      <c r="V547">
        <f>COUNTIFS(Visits!J:J, "&lt;&gt;", Visits!A:A, Table5[[#This Row],[license_no]])</f>
        <v>0</v>
      </c>
      <c r="W547">
        <f>SUM(Table5[[#This Row],[Total Visits - In Person]:[Total Visits - Virtual]])</f>
        <v>1</v>
      </c>
    </row>
    <row r="548" spans="1:23" x14ac:dyDescent="0.3">
      <c r="A548" s="10">
        <v>45292</v>
      </c>
      <c r="B548">
        <v>1707039</v>
      </c>
      <c r="C548" t="s">
        <v>1269</v>
      </c>
      <c r="D548" t="s">
        <v>14</v>
      </c>
      <c r="E548" t="s">
        <v>27</v>
      </c>
      <c r="F548" t="s">
        <v>1270</v>
      </c>
      <c r="G548" t="s">
        <v>17</v>
      </c>
      <c r="H548" t="s">
        <v>42</v>
      </c>
      <c r="I548" t="s">
        <v>19</v>
      </c>
      <c r="J548" s="1">
        <v>16732.900000000001</v>
      </c>
      <c r="K548" s="1">
        <v>19678.939999999999</v>
      </c>
      <c r="L548">
        <v>4</v>
      </c>
      <c r="M548">
        <v>5</v>
      </c>
      <c r="N548">
        <v>16</v>
      </c>
      <c r="O548">
        <v>7</v>
      </c>
      <c r="P548">
        <v>30</v>
      </c>
      <c r="Q548">
        <f>SUMIFS(Snapshot2!H:H, Snapshot2!A:A, Table5[[#This Row],[Date]], Snapshot2!B:B, Table5[[#This Row],[license_no]])</f>
        <v>0</v>
      </c>
      <c r="R548" s="26">
        <f>SUMIF(Grant437!I:I, Table5[[#This Row],[license_no]], Grant437!N:N)</f>
        <v>295</v>
      </c>
      <c r="S548" s="26">
        <f>SUM(Table5[[#This Row],[Quality Dollars Received]], Table5[[#This Row],[fund paid in month (cash)]])</f>
        <v>19973.939999999999</v>
      </c>
      <c r="T548">
        <f>COUNTIFS(Visits!H:H, "&lt;&gt;", Visits!A:A, Table5[[#This Row],[license_no]])</f>
        <v>0</v>
      </c>
      <c r="U548">
        <f>COUNTIFS(Visits!I:I, "&lt;&gt;", Visits!A:A, Table5[[#This Row],[license_no]])</f>
        <v>1</v>
      </c>
      <c r="V548">
        <f>COUNTIFS(Visits!J:J, "&lt;&gt;", Visits!A:A, Table5[[#This Row],[license_no]])</f>
        <v>0</v>
      </c>
      <c r="W548">
        <f>SUM(Table5[[#This Row],[Total Visits - In Person]:[Total Visits - Virtual]])</f>
        <v>1</v>
      </c>
    </row>
    <row r="549" spans="1:23" x14ac:dyDescent="0.3">
      <c r="A549" s="10">
        <v>45292</v>
      </c>
      <c r="B549">
        <v>1707089</v>
      </c>
      <c r="C549" t="s">
        <v>1271</v>
      </c>
      <c r="D549" t="s">
        <v>188</v>
      </c>
      <c r="E549" t="s">
        <v>51</v>
      </c>
      <c r="F549" t="s">
        <v>1272</v>
      </c>
      <c r="G549" t="s">
        <v>17</v>
      </c>
      <c r="H549" t="s">
        <v>96</v>
      </c>
      <c r="I549" t="s">
        <v>19</v>
      </c>
      <c r="J549" s="1">
        <v>3538.3</v>
      </c>
      <c r="K549" s="1">
        <v>5711.35</v>
      </c>
      <c r="M549">
        <v>3</v>
      </c>
      <c r="N549">
        <v>5</v>
      </c>
      <c r="P549">
        <v>7</v>
      </c>
      <c r="Q549">
        <f>SUMIFS(Snapshot2!H:H, Snapshot2!A:A, Table5[[#This Row],[Date]], Snapshot2!B:B, Table5[[#This Row],[license_no]])</f>
        <v>0</v>
      </c>
      <c r="R549" s="26">
        <f>SUMIF(Grant437!I:I, Table5[[#This Row],[license_no]], Grant437!N:N)</f>
        <v>295</v>
      </c>
      <c r="S549" s="26">
        <f>SUM(Table5[[#This Row],[Quality Dollars Received]], Table5[[#This Row],[fund paid in month (cash)]])</f>
        <v>6006.35</v>
      </c>
      <c r="T549">
        <f>COUNTIFS(Visits!H:H, "&lt;&gt;", Visits!A:A, Table5[[#This Row],[license_no]])</f>
        <v>0</v>
      </c>
      <c r="U549">
        <f>COUNTIFS(Visits!I:I, "&lt;&gt;", Visits!A:A, Table5[[#This Row],[license_no]])</f>
        <v>0</v>
      </c>
      <c r="V549">
        <f>COUNTIFS(Visits!J:J, "&lt;&gt;", Visits!A:A, Table5[[#This Row],[license_no]])</f>
        <v>0</v>
      </c>
      <c r="W549">
        <f>SUM(Table5[[#This Row],[Total Visits - In Person]:[Total Visits - Virtual]])</f>
        <v>0</v>
      </c>
    </row>
    <row r="550" spans="1:23" x14ac:dyDescent="0.3">
      <c r="A550" s="10">
        <v>45292</v>
      </c>
      <c r="B550">
        <v>1707192</v>
      </c>
      <c r="C550" t="s">
        <v>1273</v>
      </c>
      <c r="D550" t="s">
        <v>188</v>
      </c>
      <c r="E550" t="s">
        <v>15</v>
      </c>
      <c r="F550" t="s">
        <v>1274</v>
      </c>
      <c r="G550" t="s">
        <v>136</v>
      </c>
      <c r="H550" t="s">
        <v>198</v>
      </c>
      <c r="I550" t="s">
        <v>19</v>
      </c>
      <c r="J550" s="1">
        <v>2358.4899999999998</v>
      </c>
      <c r="K550" s="1">
        <v>3039.02</v>
      </c>
      <c r="L550">
        <v>1</v>
      </c>
      <c r="M550">
        <v>1</v>
      </c>
      <c r="N550">
        <v>1</v>
      </c>
      <c r="P550">
        <v>3</v>
      </c>
      <c r="Q550">
        <f>SUMIFS(Snapshot2!H:H, Snapshot2!A:A, Table5[[#This Row],[Date]], Snapshot2!B:B, Table5[[#This Row],[license_no]])</f>
        <v>0</v>
      </c>
      <c r="R550" s="26">
        <f>SUMIF(Grant437!I:I, Table5[[#This Row],[license_no]], Grant437!N:N)</f>
        <v>0</v>
      </c>
      <c r="S550" s="26">
        <f>SUM(Table5[[#This Row],[Quality Dollars Received]], Table5[[#This Row],[fund paid in month (cash)]])</f>
        <v>3039.02</v>
      </c>
      <c r="T550">
        <f>COUNTIFS(Visits!H:H, "&lt;&gt;", Visits!A:A, Table5[[#This Row],[license_no]])</f>
        <v>0</v>
      </c>
      <c r="U550">
        <f>COUNTIFS(Visits!I:I, "&lt;&gt;", Visits!A:A, Table5[[#This Row],[license_no]])</f>
        <v>0</v>
      </c>
      <c r="V550">
        <f>COUNTIFS(Visits!J:J, "&lt;&gt;", Visits!A:A, Table5[[#This Row],[license_no]])</f>
        <v>0</v>
      </c>
      <c r="W550">
        <f>SUM(Table5[[#This Row],[Total Visits - In Person]:[Total Visits - Virtual]])</f>
        <v>0</v>
      </c>
    </row>
    <row r="551" spans="1:23" x14ac:dyDescent="0.3">
      <c r="A551" s="10">
        <v>45292</v>
      </c>
      <c r="B551">
        <v>1707194</v>
      </c>
      <c r="C551" t="s">
        <v>1275</v>
      </c>
      <c r="D551" t="s">
        <v>14</v>
      </c>
      <c r="E551" t="s">
        <v>27</v>
      </c>
      <c r="F551" t="s">
        <v>1276</v>
      </c>
      <c r="G551" t="s">
        <v>955</v>
      </c>
      <c r="H551" t="s">
        <v>956</v>
      </c>
      <c r="I551" t="s">
        <v>957</v>
      </c>
      <c r="J551" s="1">
        <v>1167.56</v>
      </c>
      <c r="K551" s="1">
        <v>1490.11</v>
      </c>
      <c r="M551">
        <v>1</v>
      </c>
      <c r="N551">
        <v>1</v>
      </c>
      <c r="O551">
        <v>1</v>
      </c>
      <c r="P551">
        <v>3</v>
      </c>
      <c r="Q551">
        <f>SUMIFS(Snapshot2!H:H, Snapshot2!A:A, Table5[[#This Row],[Date]], Snapshot2!B:B, Table5[[#This Row],[license_no]])</f>
        <v>0</v>
      </c>
      <c r="R551" s="26">
        <f>SUMIF(Grant437!I:I, Table5[[#This Row],[license_no]], Grant437!N:N)</f>
        <v>0</v>
      </c>
      <c r="S551" s="26">
        <f>SUM(Table5[[#This Row],[Quality Dollars Received]], Table5[[#This Row],[fund paid in month (cash)]])</f>
        <v>1490.11</v>
      </c>
      <c r="T551">
        <f>COUNTIFS(Visits!H:H, "&lt;&gt;", Visits!A:A, Table5[[#This Row],[license_no]])</f>
        <v>0</v>
      </c>
      <c r="U551">
        <f>COUNTIFS(Visits!I:I, "&lt;&gt;", Visits!A:A, Table5[[#This Row],[license_no]])</f>
        <v>0</v>
      </c>
      <c r="V551">
        <f>COUNTIFS(Visits!J:J, "&lt;&gt;", Visits!A:A, Table5[[#This Row],[license_no]])</f>
        <v>0</v>
      </c>
      <c r="W551">
        <f>SUM(Table5[[#This Row],[Total Visits - In Person]:[Total Visits - Virtual]])</f>
        <v>0</v>
      </c>
    </row>
    <row r="552" spans="1:23" x14ac:dyDescent="0.3">
      <c r="A552" s="10">
        <v>45292</v>
      </c>
      <c r="B552">
        <v>1707285</v>
      </c>
      <c r="C552" t="s">
        <v>1277</v>
      </c>
      <c r="D552" t="s">
        <v>188</v>
      </c>
      <c r="E552" t="s">
        <v>27</v>
      </c>
      <c r="F552" t="s">
        <v>1278</v>
      </c>
      <c r="G552" t="s">
        <v>501</v>
      </c>
      <c r="H552" t="s">
        <v>502</v>
      </c>
      <c r="I552" t="s">
        <v>19</v>
      </c>
      <c r="J552" s="1">
        <v>1341.14</v>
      </c>
      <c r="K552" s="1">
        <v>1730.93</v>
      </c>
      <c r="M552">
        <v>1</v>
      </c>
      <c r="N552">
        <v>1</v>
      </c>
      <c r="P552">
        <v>2</v>
      </c>
      <c r="Q552">
        <f>SUMIFS(Snapshot2!H:H, Snapshot2!A:A, Table5[[#This Row],[Date]], Snapshot2!B:B, Table5[[#This Row],[license_no]])</f>
        <v>0</v>
      </c>
      <c r="R552" s="26">
        <f>SUMIF(Grant437!I:I, Table5[[#This Row],[license_no]], Grant437!N:N)</f>
        <v>17.14</v>
      </c>
      <c r="S552" s="26">
        <f>SUM(Table5[[#This Row],[Quality Dollars Received]], Table5[[#This Row],[fund paid in month (cash)]])</f>
        <v>1748.0700000000002</v>
      </c>
      <c r="T552">
        <f>COUNTIFS(Visits!H:H, "&lt;&gt;", Visits!A:A, Table5[[#This Row],[license_no]])</f>
        <v>0</v>
      </c>
      <c r="U552">
        <f>COUNTIFS(Visits!I:I, "&lt;&gt;", Visits!A:A, Table5[[#This Row],[license_no]])</f>
        <v>0</v>
      </c>
      <c r="V552">
        <f>COUNTIFS(Visits!J:J, "&lt;&gt;", Visits!A:A, Table5[[#This Row],[license_no]])</f>
        <v>0</v>
      </c>
      <c r="W552">
        <f>SUM(Table5[[#This Row],[Total Visits - In Person]:[Total Visits - Virtual]])</f>
        <v>0</v>
      </c>
    </row>
    <row r="553" spans="1:23" x14ac:dyDescent="0.3">
      <c r="A553" s="10">
        <v>45292</v>
      </c>
      <c r="B553">
        <v>1708063</v>
      </c>
      <c r="C553" t="s">
        <v>1279</v>
      </c>
      <c r="D553" t="s">
        <v>188</v>
      </c>
      <c r="E553" t="s">
        <v>27</v>
      </c>
      <c r="F553" t="s">
        <v>1280</v>
      </c>
      <c r="G553" t="s">
        <v>17</v>
      </c>
      <c r="H553" t="s">
        <v>710</v>
      </c>
      <c r="I553" t="s">
        <v>19</v>
      </c>
      <c r="J553" s="1">
        <v>5021.2299999999996</v>
      </c>
      <c r="K553" s="1">
        <v>6217.45</v>
      </c>
      <c r="M553">
        <v>3</v>
      </c>
      <c r="N553">
        <v>3</v>
      </c>
      <c r="O553">
        <v>3</v>
      </c>
      <c r="P553">
        <v>9</v>
      </c>
      <c r="Q553">
        <f>SUMIFS(Snapshot2!H:H, Snapshot2!A:A, Table5[[#This Row],[Date]], Snapshot2!B:B, Table5[[#This Row],[license_no]])</f>
        <v>0</v>
      </c>
      <c r="R553" s="26">
        <f>SUMIF(Grant437!I:I, Table5[[#This Row],[license_no]], Grant437!N:N)</f>
        <v>0</v>
      </c>
      <c r="S553" s="26">
        <f>SUM(Table5[[#This Row],[Quality Dollars Received]], Table5[[#This Row],[fund paid in month (cash)]])</f>
        <v>6217.45</v>
      </c>
      <c r="T553">
        <f>COUNTIFS(Visits!H:H, "&lt;&gt;", Visits!A:A, Table5[[#This Row],[license_no]])</f>
        <v>0</v>
      </c>
      <c r="U553">
        <f>COUNTIFS(Visits!I:I, "&lt;&gt;", Visits!A:A, Table5[[#This Row],[license_no]])</f>
        <v>0</v>
      </c>
      <c r="V553">
        <f>COUNTIFS(Visits!J:J, "&lt;&gt;", Visits!A:A, Table5[[#This Row],[license_no]])</f>
        <v>1</v>
      </c>
      <c r="W553">
        <f>SUM(Table5[[#This Row],[Total Visits - In Person]:[Total Visits - Virtual]])</f>
        <v>1</v>
      </c>
    </row>
    <row r="554" spans="1:23" x14ac:dyDescent="0.3">
      <c r="A554" s="10">
        <v>45292</v>
      </c>
      <c r="B554">
        <v>1708412</v>
      </c>
      <c r="C554" t="s">
        <v>1281</v>
      </c>
      <c r="D554" t="s">
        <v>14</v>
      </c>
      <c r="E554" t="s">
        <v>27</v>
      </c>
      <c r="F554" t="s">
        <v>1282</v>
      </c>
      <c r="G554" t="s">
        <v>17</v>
      </c>
      <c r="H554" t="s">
        <v>149</v>
      </c>
      <c r="I554" t="s">
        <v>19</v>
      </c>
      <c r="J554" s="1">
        <v>2933.19</v>
      </c>
      <c r="K554" s="1">
        <v>3545.49</v>
      </c>
      <c r="O554">
        <v>14</v>
      </c>
      <c r="P554">
        <v>14</v>
      </c>
      <c r="Q554">
        <f>SUMIFS(Snapshot2!H:H, Snapshot2!A:A, Table5[[#This Row],[Date]], Snapshot2!B:B, Table5[[#This Row],[license_no]])</f>
        <v>0</v>
      </c>
      <c r="R554" s="26">
        <f>SUMIF(Grant437!I:I, Table5[[#This Row],[license_no]], Grant437!N:N)</f>
        <v>0</v>
      </c>
      <c r="S554" s="26">
        <f>SUM(Table5[[#This Row],[Quality Dollars Received]], Table5[[#This Row],[fund paid in month (cash)]])</f>
        <v>3545.49</v>
      </c>
      <c r="T554">
        <f>COUNTIFS(Visits!H:H, "&lt;&gt;", Visits!A:A, Table5[[#This Row],[license_no]])</f>
        <v>0</v>
      </c>
      <c r="U554">
        <f>COUNTIFS(Visits!I:I, "&lt;&gt;", Visits!A:A, Table5[[#This Row],[license_no]])</f>
        <v>0</v>
      </c>
      <c r="V554">
        <f>COUNTIFS(Visits!J:J, "&lt;&gt;", Visits!A:A, Table5[[#This Row],[license_no]])</f>
        <v>0</v>
      </c>
      <c r="W554">
        <f>SUM(Table5[[#This Row],[Total Visits - In Person]:[Total Visits - Virtual]])</f>
        <v>0</v>
      </c>
    </row>
    <row r="555" spans="1:23" x14ac:dyDescent="0.3">
      <c r="A555" s="10">
        <v>45292</v>
      </c>
      <c r="B555">
        <v>1709109</v>
      </c>
      <c r="C555" t="s">
        <v>1283</v>
      </c>
      <c r="D555" t="s">
        <v>915</v>
      </c>
      <c r="F555" t="s">
        <v>1284</v>
      </c>
      <c r="G555" t="s">
        <v>17</v>
      </c>
      <c r="H555" t="s">
        <v>96</v>
      </c>
      <c r="I555" t="s">
        <v>19</v>
      </c>
      <c r="J555" s="1">
        <v>110.1</v>
      </c>
      <c r="K555" s="1">
        <v>121.45</v>
      </c>
      <c r="O555">
        <v>2</v>
      </c>
      <c r="P555">
        <v>2</v>
      </c>
      <c r="Q555">
        <f>SUMIFS(Snapshot2!H:H, Snapshot2!A:A, Table5[[#This Row],[Date]], Snapshot2!B:B, Table5[[#This Row],[license_no]])</f>
        <v>0</v>
      </c>
      <c r="R555" s="26">
        <f>SUMIF(Grant437!I:I, Table5[[#This Row],[license_no]], Grant437!N:N)</f>
        <v>0</v>
      </c>
      <c r="S555" s="26">
        <f>SUM(Table5[[#This Row],[Quality Dollars Received]], Table5[[#This Row],[fund paid in month (cash)]])</f>
        <v>121.45</v>
      </c>
      <c r="T555">
        <f>COUNTIFS(Visits!H:H, "&lt;&gt;", Visits!A:A, Table5[[#This Row],[license_no]])</f>
        <v>0</v>
      </c>
      <c r="U555">
        <f>COUNTIFS(Visits!I:I, "&lt;&gt;", Visits!A:A, Table5[[#This Row],[license_no]])</f>
        <v>0</v>
      </c>
      <c r="V555">
        <f>COUNTIFS(Visits!J:J, "&lt;&gt;", Visits!A:A, Table5[[#This Row],[license_no]])</f>
        <v>0</v>
      </c>
      <c r="W555">
        <f>SUM(Table5[[#This Row],[Total Visits - In Person]:[Total Visits - Virtual]])</f>
        <v>0</v>
      </c>
    </row>
    <row r="556" spans="1:23" x14ac:dyDescent="0.3">
      <c r="A556" s="10">
        <v>45292</v>
      </c>
      <c r="B556">
        <v>1709215</v>
      </c>
      <c r="C556" t="s">
        <v>1285</v>
      </c>
      <c r="D556" t="s">
        <v>106</v>
      </c>
      <c r="E556" t="s">
        <v>27</v>
      </c>
      <c r="F556" t="s">
        <v>1286</v>
      </c>
      <c r="G556" t="s">
        <v>101</v>
      </c>
      <c r="H556" t="s">
        <v>144</v>
      </c>
      <c r="I556" t="s">
        <v>19</v>
      </c>
      <c r="J556" s="1">
        <v>3268.3</v>
      </c>
      <c r="K556" s="1">
        <v>4263</v>
      </c>
      <c r="L556">
        <v>1</v>
      </c>
      <c r="M556">
        <v>1</v>
      </c>
      <c r="N556">
        <v>2</v>
      </c>
      <c r="P556">
        <v>4</v>
      </c>
      <c r="Q556">
        <f>SUMIFS(Snapshot2!H:H, Snapshot2!A:A, Table5[[#This Row],[Date]], Snapshot2!B:B, Table5[[#This Row],[license_no]])</f>
        <v>0</v>
      </c>
      <c r="R556" s="26">
        <f>SUMIF(Grant437!I:I, Table5[[#This Row],[license_no]], Grant437!N:N)</f>
        <v>0</v>
      </c>
      <c r="S556" s="26">
        <f>SUM(Table5[[#This Row],[Quality Dollars Received]], Table5[[#This Row],[fund paid in month (cash)]])</f>
        <v>4263</v>
      </c>
      <c r="T556">
        <f>COUNTIFS(Visits!H:H, "&lt;&gt;", Visits!A:A, Table5[[#This Row],[license_no]])</f>
        <v>0</v>
      </c>
      <c r="U556">
        <f>COUNTIFS(Visits!I:I, "&lt;&gt;", Visits!A:A, Table5[[#This Row],[license_no]])</f>
        <v>0</v>
      </c>
      <c r="V556">
        <f>COUNTIFS(Visits!J:J, "&lt;&gt;", Visits!A:A, Table5[[#This Row],[license_no]])</f>
        <v>0</v>
      </c>
      <c r="W556">
        <f>SUM(Table5[[#This Row],[Total Visits - In Person]:[Total Visits - Virtual]])</f>
        <v>0</v>
      </c>
    </row>
    <row r="557" spans="1:23" x14ac:dyDescent="0.3">
      <c r="A557" s="10">
        <v>45292</v>
      </c>
      <c r="B557">
        <v>1709295</v>
      </c>
      <c r="C557" t="s">
        <v>1287</v>
      </c>
      <c r="D557" t="s">
        <v>14</v>
      </c>
      <c r="E557" t="s">
        <v>27</v>
      </c>
      <c r="F557" t="s">
        <v>1288</v>
      </c>
      <c r="G557" t="s">
        <v>33</v>
      </c>
      <c r="H557" t="s">
        <v>865</v>
      </c>
      <c r="I557" t="s">
        <v>35</v>
      </c>
      <c r="J557" s="1">
        <v>10933.34</v>
      </c>
      <c r="K557" s="1">
        <v>14339.12</v>
      </c>
      <c r="L557">
        <v>2</v>
      </c>
      <c r="M557">
        <v>3</v>
      </c>
      <c r="N557">
        <v>8</v>
      </c>
      <c r="P557">
        <v>13</v>
      </c>
      <c r="Q557">
        <f>SUMIFS(Snapshot2!H:H, Snapshot2!A:A, Table5[[#This Row],[Date]], Snapshot2!B:B, Table5[[#This Row],[license_no]])</f>
        <v>0</v>
      </c>
      <c r="R557" s="26">
        <f>SUMIF(Grant437!I:I, Table5[[#This Row],[license_no]], Grant437!N:N)</f>
        <v>0</v>
      </c>
      <c r="S557" s="26">
        <f>SUM(Table5[[#This Row],[Quality Dollars Received]], Table5[[#This Row],[fund paid in month (cash)]])</f>
        <v>14339.12</v>
      </c>
      <c r="T557">
        <f>COUNTIFS(Visits!H:H, "&lt;&gt;", Visits!A:A, Table5[[#This Row],[license_no]])</f>
        <v>0</v>
      </c>
      <c r="U557">
        <f>COUNTIFS(Visits!I:I, "&lt;&gt;", Visits!A:A, Table5[[#This Row],[license_no]])</f>
        <v>0</v>
      </c>
      <c r="V557">
        <f>COUNTIFS(Visits!J:J, "&lt;&gt;", Visits!A:A, Table5[[#This Row],[license_no]])</f>
        <v>0</v>
      </c>
      <c r="W557">
        <f>SUM(Table5[[#This Row],[Total Visits - In Person]:[Total Visits - Virtual]])</f>
        <v>0</v>
      </c>
    </row>
    <row r="558" spans="1:23" x14ac:dyDescent="0.3">
      <c r="A558" s="10">
        <v>45292</v>
      </c>
      <c r="B558">
        <v>1709326</v>
      </c>
      <c r="C558" t="s">
        <v>1289</v>
      </c>
      <c r="D558" t="s">
        <v>14</v>
      </c>
      <c r="E558" t="s">
        <v>27</v>
      </c>
      <c r="F558" t="s">
        <v>1290</v>
      </c>
      <c r="G558" t="s">
        <v>55</v>
      </c>
      <c r="H558" t="s">
        <v>56</v>
      </c>
      <c r="I558" t="s">
        <v>19</v>
      </c>
      <c r="J558" s="1">
        <v>3003.9</v>
      </c>
      <c r="K558" s="1">
        <v>3926.65</v>
      </c>
      <c r="N558">
        <v>4</v>
      </c>
      <c r="O558">
        <v>6</v>
      </c>
      <c r="P558">
        <v>10</v>
      </c>
      <c r="Q558">
        <f>SUMIFS(Snapshot2!H:H, Snapshot2!A:A, Table5[[#This Row],[Date]], Snapshot2!B:B, Table5[[#This Row],[license_no]])</f>
        <v>0</v>
      </c>
      <c r="R558" s="26">
        <f>SUMIF(Grant437!I:I, Table5[[#This Row],[license_no]], Grant437!N:N)</f>
        <v>0</v>
      </c>
      <c r="S558" s="26">
        <f>SUM(Table5[[#This Row],[Quality Dollars Received]], Table5[[#This Row],[fund paid in month (cash)]])</f>
        <v>3926.65</v>
      </c>
      <c r="T558">
        <f>COUNTIFS(Visits!H:H, "&lt;&gt;", Visits!A:A, Table5[[#This Row],[license_no]])</f>
        <v>0</v>
      </c>
      <c r="U558">
        <f>COUNTIFS(Visits!I:I, "&lt;&gt;", Visits!A:A, Table5[[#This Row],[license_no]])</f>
        <v>0</v>
      </c>
      <c r="V558">
        <f>COUNTIFS(Visits!J:J, "&lt;&gt;", Visits!A:A, Table5[[#This Row],[license_no]])</f>
        <v>0</v>
      </c>
      <c r="W558">
        <f>SUM(Table5[[#This Row],[Total Visits - In Person]:[Total Visits - Virtual]])</f>
        <v>0</v>
      </c>
    </row>
    <row r="559" spans="1:23" x14ac:dyDescent="0.3">
      <c r="A559" s="10">
        <v>45292</v>
      </c>
      <c r="B559">
        <v>1709450</v>
      </c>
      <c r="C559" t="s">
        <v>1291</v>
      </c>
      <c r="D559" t="s">
        <v>14</v>
      </c>
      <c r="E559" t="s">
        <v>27</v>
      </c>
      <c r="F559" t="s">
        <v>1292</v>
      </c>
      <c r="G559" t="s">
        <v>70</v>
      </c>
      <c r="H559" t="s">
        <v>71</v>
      </c>
      <c r="I559" t="s">
        <v>19</v>
      </c>
      <c r="J559" s="1">
        <v>11017.34</v>
      </c>
      <c r="K559" s="1">
        <v>14297.52</v>
      </c>
      <c r="M559">
        <v>4</v>
      </c>
      <c r="N559">
        <v>11</v>
      </c>
      <c r="O559">
        <v>4</v>
      </c>
      <c r="P559">
        <v>18</v>
      </c>
      <c r="Q559">
        <f>SUMIFS(Snapshot2!H:H, Snapshot2!A:A, Table5[[#This Row],[Date]], Snapshot2!B:B, Table5[[#This Row],[license_no]])</f>
        <v>0</v>
      </c>
      <c r="R559" s="26">
        <f>SUMIF(Grant437!I:I, Table5[[#This Row],[license_no]], Grant437!N:N)</f>
        <v>0</v>
      </c>
      <c r="S559" s="26">
        <f>SUM(Table5[[#This Row],[Quality Dollars Received]], Table5[[#This Row],[fund paid in month (cash)]])</f>
        <v>14297.52</v>
      </c>
      <c r="T559">
        <f>COUNTIFS(Visits!H:H, "&lt;&gt;", Visits!A:A, Table5[[#This Row],[license_no]])</f>
        <v>0</v>
      </c>
      <c r="U559">
        <f>COUNTIFS(Visits!I:I, "&lt;&gt;", Visits!A:A, Table5[[#This Row],[license_no]])</f>
        <v>0</v>
      </c>
      <c r="V559">
        <f>COUNTIFS(Visits!J:J, "&lt;&gt;", Visits!A:A, Table5[[#This Row],[license_no]])</f>
        <v>0</v>
      </c>
      <c r="W559">
        <f>SUM(Table5[[#This Row],[Total Visits - In Person]:[Total Visits - Virtual]])</f>
        <v>0</v>
      </c>
    </row>
    <row r="560" spans="1:23" x14ac:dyDescent="0.3">
      <c r="A560" s="10">
        <v>45292</v>
      </c>
      <c r="B560">
        <v>1709609</v>
      </c>
      <c r="C560" t="s">
        <v>1293</v>
      </c>
      <c r="D560" t="s">
        <v>106</v>
      </c>
      <c r="E560" t="s">
        <v>27</v>
      </c>
      <c r="F560" t="s">
        <v>1294</v>
      </c>
      <c r="G560" t="s">
        <v>501</v>
      </c>
      <c r="H560" t="s">
        <v>502</v>
      </c>
      <c r="I560" t="s">
        <v>19</v>
      </c>
      <c r="J560" s="1">
        <v>2929.5</v>
      </c>
      <c r="K560" s="1">
        <v>3964.02</v>
      </c>
      <c r="L560">
        <v>1</v>
      </c>
      <c r="M560">
        <v>2</v>
      </c>
      <c r="N560">
        <v>1</v>
      </c>
      <c r="O560">
        <v>2</v>
      </c>
      <c r="P560">
        <v>6</v>
      </c>
      <c r="Q560">
        <f>SUMIFS(Snapshot2!H:H, Snapshot2!A:A, Table5[[#This Row],[Date]], Snapshot2!B:B, Table5[[#This Row],[license_no]])</f>
        <v>0</v>
      </c>
      <c r="R560" s="26">
        <f>SUMIF(Grant437!I:I, Table5[[#This Row],[license_no]], Grant437!N:N)</f>
        <v>0</v>
      </c>
      <c r="S560" s="26">
        <f>SUM(Table5[[#This Row],[Quality Dollars Received]], Table5[[#This Row],[fund paid in month (cash)]])</f>
        <v>3964.02</v>
      </c>
      <c r="T560">
        <f>COUNTIFS(Visits!H:H, "&lt;&gt;", Visits!A:A, Table5[[#This Row],[license_no]])</f>
        <v>1</v>
      </c>
      <c r="U560">
        <f>COUNTIFS(Visits!I:I, "&lt;&gt;", Visits!A:A, Table5[[#This Row],[license_no]])</f>
        <v>0</v>
      </c>
      <c r="V560">
        <f>COUNTIFS(Visits!J:J, "&lt;&gt;", Visits!A:A, Table5[[#This Row],[license_no]])</f>
        <v>0</v>
      </c>
      <c r="W560">
        <f>SUM(Table5[[#This Row],[Total Visits - In Person]:[Total Visits - Virtual]])</f>
        <v>1</v>
      </c>
    </row>
    <row r="561" spans="1:23" x14ac:dyDescent="0.3">
      <c r="A561" s="10">
        <v>45292</v>
      </c>
      <c r="B561">
        <v>1709977</v>
      </c>
      <c r="C561" t="s">
        <v>1295</v>
      </c>
      <c r="D561" t="s">
        <v>14</v>
      </c>
      <c r="E561" t="s">
        <v>27</v>
      </c>
      <c r="F561" t="s">
        <v>1296</v>
      </c>
      <c r="G561" t="s">
        <v>38</v>
      </c>
      <c r="H561" t="s">
        <v>372</v>
      </c>
      <c r="I561" t="s">
        <v>19</v>
      </c>
      <c r="J561" s="1">
        <v>62376.87</v>
      </c>
      <c r="K561" s="1">
        <v>70800.259999999995</v>
      </c>
      <c r="L561">
        <v>6</v>
      </c>
      <c r="M561">
        <v>20</v>
      </c>
      <c r="N561">
        <v>36</v>
      </c>
      <c r="O561">
        <v>48</v>
      </c>
      <c r="P561">
        <v>109</v>
      </c>
      <c r="Q561">
        <f>SUMIFS(Snapshot2!H:H, Snapshot2!A:A, Table5[[#This Row],[Date]], Snapshot2!B:B, Table5[[#This Row],[license_no]])</f>
        <v>1</v>
      </c>
      <c r="R561" s="26">
        <f>SUMIF(Grant437!I:I, Table5[[#This Row],[license_no]], Grant437!N:N)</f>
        <v>0</v>
      </c>
      <c r="S561" s="26">
        <f>SUM(Table5[[#This Row],[Quality Dollars Received]], Table5[[#This Row],[fund paid in month (cash)]])</f>
        <v>70800.259999999995</v>
      </c>
      <c r="T561">
        <f>COUNTIFS(Visits!H:H, "&lt;&gt;", Visits!A:A, Table5[[#This Row],[license_no]])</f>
        <v>0</v>
      </c>
      <c r="U561">
        <f>COUNTIFS(Visits!I:I, "&lt;&gt;", Visits!A:A, Table5[[#This Row],[license_no]])</f>
        <v>0</v>
      </c>
      <c r="V561">
        <f>COUNTIFS(Visits!J:J, "&lt;&gt;", Visits!A:A, Table5[[#This Row],[license_no]])</f>
        <v>0</v>
      </c>
      <c r="W561">
        <f>SUM(Table5[[#This Row],[Total Visits - In Person]:[Total Visits - Virtual]])</f>
        <v>0</v>
      </c>
    </row>
    <row r="562" spans="1:23" x14ac:dyDescent="0.3">
      <c r="A562" s="10">
        <v>45292</v>
      </c>
      <c r="B562">
        <v>1710075</v>
      </c>
      <c r="C562" t="s">
        <v>1297</v>
      </c>
      <c r="D562" t="s">
        <v>14</v>
      </c>
      <c r="E562" t="s">
        <v>15</v>
      </c>
      <c r="F562" t="s">
        <v>1298</v>
      </c>
      <c r="G562" t="s">
        <v>17</v>
      </c>
      <c r="H562" t="s">
        <v>329</v>
      </c>
      <c r="I562" t="s">
        <v>19</v>
      </c>
      <c r="J562" s="1">
        <v>26982.57</v>
      </c>
      <c r="K562" s="1">
        <v>34583.660000000003</v>
      </c>
      <c r="L562">
        <v>3</v>
      </c>
      <c r="M562">
        <v>4</v>
      </c>
      <c r="N562">
        <v>15</v>
      </c>
      <c r="O562">
        <v>13</v>
      </c>
      <c r="P562">
        <v>35</v>
      </c>
      <c r="Q562">
        <f>SUMIFS(Snapshot2!H:H, Snapshot2!A:A, Table5[[#This Row],[Date]], Snapshot2!B:B, Table5[[#This Row],[license_no]])</f>
        <v>0</v>
      </c>
      <c r="R562" s="26">
        <f>SUMIF(Grant437!I:I, Table5[[#This Row],[license_no]], Grant437!N:N)</f>
        <v>0</v>
      </c>
      <c r="S562" s="26">
        <f>SUM(Table5[[#This Row],[Quality Dollars Received]], Table5[[#This Row],[fund paid in month (cash)]])</f>
        <v>34583.660000000003</v>
      </c>
      <c r="T562">
        <f>COUNTIFS(Visits!H:H, "&lt;&gt;", Visits!A:A, Table5[[#This Row],[license_no]])</f>
        <v>0</v>
      </c>
      <c r="U562">
        <f>COUNTIFS(Visits!I:I, "&lt;&gt;", Visits!A:A, Table5[[#This Row],[license_no]])</f>
        <v>1</v>
      </c>
      <c r="V562">
        <f>COUNTIFS(Visits!J:J, "&lt;&gt;", Visits!A:A, Table5[[#This Row],[license_no]])</f>
        <v>0</v>
      </c>
      <c r="W562">
        <f>SUM(Table5[[#This Row],[Total Visits - In Person]:[Total Visits - Virtual]])</f>
        <v>1</v>
      </c>
    </row>
    <row r="563" spans="1:23" x14ac:dyDescent="0.3">
      <c r="A563" s="10">
        <v>45292</v>
      </c>
      <c r="B563">
        <v>1710185</v>
      </c>
      <c r="C563" t="s">
        <v>1299</v>
      </c>
      <c r="D563" t="s">
        <v>106</v>
      </c>
      <c r="E563" t="s">
        <v>27</v>
      </c>
      <c r="F563" t="s">
        <v>1300</v>
      </c>
      <c r="G563" t="s">
        <v>136</v>
      </c>
      <c r="H563" t="s">
        <v>137</v>
      </c>
      <c r="I563" t="s">
        <v>19</v>
      </c>
      <c r="J563" s="1">
        <v>2684.22</v>
      </c>
      <c r="K563" s="1">
        <v>3561.24</v>
      </c>
      <c r="M563">
        <v>1</v>
      </c>
      <c r="N563">
        <v>1</v>
      </c>
      <c r="O563">
        <v>5</v>
      </c>
      <c r="P563">
        <v>7</v>
      </c>
      <c r="Q563">
        <f>SUMIFS(Snapshot2!H:H, Snapshot2!A:A, Table5[[#This Row],[Date]], Snapshot2!B:B, Table5[[#This Row],[license_no]])</f>
        <v>0</v>
      </c>
      <c r="R563" s="26">
        <f>SUMIF(Grant437!I:I, Table5[[#This Row],[license_no]], Grant437!N:N)</f>
        <v>0</v>
      </c>
      <c r="S563" s="26">
        <f>SUM(Table5[[#This Row],[Quality Dollars Received]], Table5[[#This Row],[fund paid in month (cash)]])</f>
        <v>3561.24</v>
      </c>
      <c r="T563">
        <f>COUNTIFS(Visits!H:H, "&lt;&gt;", Visits!A:A, Table5[[#This Row],[license_no]])</f>
        <v>0</v>
      </c>
      <c r="U563">
        <f>COUNTIFS(Visits!I:I, "&lt;&gt;", Visits!A:A, Table5[[#This Row],[license_no]])</f>
        <v>0</v>
      </c>
      <c r="V563">
        <f>COUNTIFS(Visits!J:J, "&lt;&gt;", Visits!A:A, Table5[[#This Row],[license_no]])</f>
        <v>0</v>
      </c>
      <c r="W563">
        <f>SUM(Table5[[#This Row],[Total Visits - In Person]:[Total Visits - Virtual]])</f>
        <v>0</v>
      </c>
    </row>
    <row r="564" spans="1:23" x14ac:dyDescent="0.3">
      <c r="A564" s="10">
        <v>45292</v>
      </c>
      <c r="B564">
        <v>1710836</v>
      </c>
      <c r="C564" t="s">
        <v>1301</v>
      </c>
      <c r="D564" t="s">
        <v>106</v>
      </c>
      <c r="E564" t="s">
        <v>27</v>
      </c>
      <c r="F564" t="s">
        <v>1302</v>
      </c>
      <c r="G564" t="s">
        <v>17</v>
      </c>
      <c r="H564" t="s">
        <v>205</v>
      </c>
      <c r="I564" t="s">
        <v>19</v>
      </c>
      <c r="J564" s="1">
        <v>959.31</v>
      </c>
      <c r="K564" s="1">
        <v>1212.1199999999999</v>
      </c>
      <c r="M564">
        <v>1</v>
      </c>
      <c r="O564">
        <v>2</v>
      </c>
      <c r="P564">
        <v>3</v>
      </c>
      <c r="Q564">
        <f>SUMIFS(Snapshot2!H:H, Snapshot2!A:A, Table5[[#This Row],[Date]], Snapshot2!B:B, Table5[[#This Row],[license_no]])</f>
        <v>0</v>
      </c>
      <c r="R564" s="26">
        <f>SUMIF(Grant437!I:I, Table5[[#This Row],[license_no]], Grant437!N:N)</f>
        <v>17.14</v>
      </c>
      <c r="S564" s="26">
        <f>SUM(Table5[[#This Row],[Quality Dollars Received]], Table5[[#This Row],[fund paid in month (cash)]])</f>
        <v>1229.26</v>
      </c>
      <c r="T564">
        <f>COUNTIFS(Visits!H:H, "&lt;&gt;", Visits!A:A, Table5[[#This Row],[license_no]])</f>
        <v>1</v>
      </c>
      <c r="U564">
        <f>COUNTIFS(Visits!I:I, "&lt;&gt;", Visits!A:A, Table5[[#This Row],[license_no]])</f>
        <v>0</v>
      </c>
      <c r="V564">
        <f>COUNTIFS(Visits!J:J, "&lt;&gt;", Visits!A:A, Table5[[#This Row],[license_no]])</f>
        <v>1</v>
      </c>
      <c r="W564">
        <f>SUM(Table5[[#This Row],[Total Visits - In Person]:[Total Visits - Virtual]])</f>
        <v>2</v>
      </c>
    </row>
    <row r="565" spans="1:23" x14ac:dyDescent="0.3">
      <c r="A565" s="10">
        <v>45292</v>
      </c>
      <c r="B565">
        <v>1710960</v>
      </c>
      <c r="C565" t="s">
        <v>1303</v>
      </c>
      <c r="D565" t="s">
        <v>14</v>
      </c>
      <c r="E565" t="s">
        <v>27</v>
      </c>
      <c r="F565" t="s">
        <v>1304</v>
      </c>
      <c r="G565" t="s">
        <v>17</v>
      </c>
      <c r="H565" t="s">
        <v>259</v>
      </c>
      <c r="I565" t="s">
        <v>19</v>
      </c>
      <c r="J565" s="1">
        <v>746.77</v>
      </c>
      <c r="K565" s="1">
        <v>1355.73</v>
      </c>
      <c r="N565">
        <v>2</v>
      </c>
      <c r="O565">
        <v>4</v>
      </c>
      <c r="P565">
        <v>6</v>
      </c>
      <c r="Q565">
        <f>SUMIFS(Snapshot2!H:H, Snapshot2!A:A, Table5[[#This Row],[Date]], Snapshot2!B:B, Table5[[#This Row],[license_no]])</f>
        <v>0</v>
      </c>
      <c r="R565" s="26">
        <f>SUMIF(Grant437!I:I, Table5[[#This Row],[license_no]], Grant437!N:N)</f>
        <v>0</v>
      </c>
      <c r="S565" s="26">
        <f>SUM(Table5[[#This Row],[Quality Dollars Received]], Table5[[#This Row],[fund paid in month (cash)]])</f>
        <v>1355.73</v>
      </c>
      <c r="T565">
        <f>COUNTIFS(Visits!H:H, "&lt;&gt;", Visits!A:A, Table5[[#This Row],[license_no]])</f>
        <v>0</v>
      </c>
      <c r="U565">
        <f>COUNTIFS(Visits!I:I, "&lt;&gt;", Visits!A:A, Table5[[#This Row],[license_no]])</f>
        <v>0</v>
      </c>
      <c r="V565">
        <f>COUNTIFS(Visits!J:J, "&lt;&gt;", Visits!A:A, Table5[[#This Row],[license_no]])</f>
        <v>0</v>
      </c>
      <c r="W565">
        <f>SUM(Table5[[#This Row],[Total Visits - In Person]:[Total Visits - Virtual]])</f>
        <v>0</v>
      </c>
    </row>
    <row r="566" spans="1:23" x14ac:dyDescent="0.3">
      <c r="A566" s="10">
        <v>45292</v>
      </c>
      <c r="B566">
        <v>1712166</v>
      </c>
      <c r="C566" t="s">
        <v>1305</v>
      </c>
      <c r="D566" t="s">
        <v>14</v>
      </c>
      <c r="E566" t="s">
        <v>27</v>
      </c>
      <c r="F566" t="s">
        <v>1306</v>
      </c>
      <c r="G566" t="s">
        <v>101</v>
      </c>
      <c r="H566" t="s">
        <v>102</v>
      </c>
      <c r="I566" t="s">
        <v>19</v>
      </c>
      <c r="J566" s="1">
        <v>5408.53</v>
      </c>
      <c r="K566" s="1">
        <v>6485.3</v>
      </c>
      <c r="L566">
        <v>2</v>
      </c>
      <c r="M566">
        <v>3</v>
      </c>
      <c r="N566">
        <v>4</v>
      </c>
      <c r="P566">
        <v>9</v>
      </c>
      <c r="Q566">
        <f>SUMIFS(Snapshot2!H:H, Snapshot2!A:A, Table5[[#This Row],[Date]], Snapshot2!B:B, Table5[[#This Row],[license_no]])</f>
        <v>1</v>
      </c>
      <c r="R566" s="26">
        <f>SUMIF(Grant437!I:I, Table5[[#This Row],[license_no]], Grant437!N:N)</f>
        <v>0</v>
      </c>
      <c r="S566" s="26">
        <f>SUM(Table5[[#This Row],[Quality Dollars Received]], Table5[[#This Row],[fund paid in month (cash)]])</f>
        <v>6485.3</v>
      </c>
      <c r="T566">
        <f>COUNTIFS(Visits!H:H, "&lt;&gt;", Visits!A:A, Table5[[#This Row],[license_no]])</f>
        <v>0</v>
      </c>
      <c r="U566">
        <f>COUNTIFS(Visits!I:I, "&lt;&gt;", Visits!A:A, Table5[[#This Row],[license_no]])</f>
        <v>0</v>
      </c>
      <c r="V566">
        <f>COUNTIFS(Visits!J:J, "&lt;&gt;", Visits!A:A, Table5[[#This Row],[license_no]])</f>
        <v>0</v>
      </c>
      <c r="W566">
        <f>SUM(Table5[[#This Row],[Total Visits - In Person]:[Total Visits - Virtual]])</f>
        <v>0</v>
      </c>
    </row>
    <row r="567" spans="1:23" x14ac:dyDescent="0.3">
      <c r="A567" s="10">
        <v>45292</v>
      </c>
      <c r="B567">
        <v>1713056</v>
      </c>
      <c r="C567" t="s">
        <v>1307</v>
      </c>
      <c r="D567" t="s">
        <v>14</v>
      </c>
      <c r="E567" t="s">
        <v>27</v>
      </c>
      <c r="F567" t="s">
        <v>1308</v>
      </c>
      <c r="G567" t="s">
        <v>1309</v>
      </c>
      <c r="H567" t="s">
        <v>1310</v>
      </c>
      <c r="I567" t="s">
        <v>49</v>
      </c>
      <c r="J567" s="1">
        <v>689.2</v>
      </c>
      <c r="K567" s="1">
        <v>881.19</v>
      </c>
      <c r="M567">
        <v>1</v>
      </c>
      <c r="P567">
        <v>1</v>
      </c>
      <c r="Q567">
        <f>SUMIFS(Snapshot2!H:H, Snapshot2!A:A, Table5[[#This Row],[Date]], Snapshot2!B:B, Table5[[#This Row],[license_no]])</f>
        <v>0</v>
      </c>
      <c r="R567" s="26">
        <f>SUMIF(Grant437!I:I, Table5[[#This Row],[license_no]], Grant437!N:N)</f>
        <v>0</v>
      </c>
      <c r="S567" s="26">
        <f>SUM(Table5[[#This Row],[Quality Dollars Received]], Table5[[#This Row],[fund paid in month (cash)]])</f>
        <v>881.19</v>
      </c>
      <c r="T567">
        <f>COUNTIFS(Visits!H:H, "&lt;&gt;", Visits!A:A, Table5[[#This Row],[license_no]])</f>
        <v>0</v>
      </c>
      <c r="U567">
        <f>COUNTIFS(Visits!I:I, "&lt;&gt;", Visits!A:A, Table5[[#This Row],[license_no]])</f>
        <v>0</v>
      </c>
      <c r="V567">
        <f>COUNTIFS(Visits!J:J, "&lt;&gt;", Visits!A:A, Table5[[#This Row],[license_no]])</f>
        <v>0</v>
      </c>
      <c r="W567">
        <f>SUM(Table5[[#This Row],[Total Visits - In Person]:[Total Visits - Virtual]])</f>
        <v>0</v>
      </c>
    </row>
    <row r="568" spans="1:23" x14ac:dyDescent="0.3">
      <c r="A568" s="10">
        <v>45292</v>
      </c>
      <c r="B568">
        <v>1713133</v>
      </c>
      <c r="C568" t="s">
        <v>1311</v>
      </c>
      <c r="D568" t="s">
        <v>14</v>
      </c>
      <c r="E568" t="s">
        <v>27</v>
      </c>
      <c r="F568" t="s">
        <v>1312</v>
      </c>
      <c r="G568" t="s">
        <v>55</v>
      </c>
      <c r="H568" t="s">
        <v>56</v>
      </c>
      <c r="I568" t="s">
        <v>19</v>
      </c>
      <c r="J568" s="1">
        <v>2992.52</v>
      </c>
      <c r="K568" s="1">
        <v>3711.53</v>
      </c>
      <c r="M568">
        <v>2</v>
      </c>
      <c r="N568">
        <v>3</v>
      </c>
      <c r="P568">
        <v>4</v>
      </c>
      <c r="Q568">
        <f>SUMIFS(Snapshot2!H:H, Snapshot2!A:A, Table5[[#This Row],[Date]], Snapshot2!B:B, Table5[[#This Row],[license_no]])</f>
        <v>0</v>
      </c>
      <c r="R568" s="26">
        <f>SUMIF(Grant437!I:I, Table5[[#This Row],[license_no]], Grant437!N:N)</f>
        <v>0</v>
      </c>
      <c r="S568" s="26">
        <f>SUM(Table5[[#This Row],[Quality Dollars Received]], Table5[[#This Row],[fund paid in month (cash)]])</f>
        <v>3711.53</v>
      </c>
      <c r="T568">
        <f>COUNTIFS(Visits!H:H, "&lt;&gt;", Visits!A:A, Table5[[#This Row],[license_no]])</f>
        <v>0</v>
      </c>
      <c r="U568">
        <f>COUNTIFS(Visits!I:I, "&lt;&gt;", Visits!A:A, Table5[[#This Row],[license_no]])</f>
        <v>0</v>
      </c>
      <c r="V568">
        <f>COUNTIFS(Visits!J:J, "&lt;&gt;", Visits!A:A, Table5[[#This Row],[license_no]])</f>
        <v>0</v>
      </c>
      <c r="W568">
        <f>SUM(Table5[[#This Row],[Total Visits - In Person]:[Total Visits - Virtual]])</f>
        <v>0</v>
      </c>
    </row>
    <row r="569" spans="1:23" x14ac:dyDescent="0.3">
      <c r="A569" s="10">
        <v>45292</v>
      </c>
      <c r="B569">
        <v>1713204</v>
      </c>
      <c r="C569" t="s">
        <v>1313</v>
      </c>
      <c r="D569" t="s">
        <v>188</v>
      </c>
      <c r="E569" t="s">
        <v>27</v>
      </c>
      <c r="F569" t="s">
        <v>1314</v>
      </c>
      <c r="G569" t="s">
        <v>17</v>
      </c>
      <c r="H569" t="s">
        <v>481</v>
      </c>
      <c r="I569" t="s">
        <v>19</v>
      </c>
      <c r="J569" s="1">
        <v>1128.72</v>
      </c>
      <c r="K569" s="1">
        <v>1279.29</v>
      </c>
      <c r="M569">
        <v>1</v>
      </c>
      <c r="N569">
        <v>1</v>
      </c>
      <c r="P569">
        <v>2</v>
      </c>
      <c r="Q569">
        <f>SUMIFS(Snapshot2!H:H, Snapshot2!A:A, Table5[[#This Row],[Date]], Snapshot2!B:B, Table5[[#This Row],[license_no]])</f>
        <v>0</v>
      </c>
      <c r="R569" s="26">
        <f>SUMIF(Grant437!I:I, Table5[[#This Row],[license_no]], Grant437!N:N)</f>
        <v>0</v>
      </c>
      <c r="S569" s="26">
        <f>SUM(Table5[[#This Row],[Quality Dollars Received]], Table5[[#This Row],[fund paid in month (cash)]])</f>
        <v>1279.29</v>
      </c>
      <c r="T569">
        <f>COUNTIFS(Visits!H:H, "&lt;&gt;", Visits!A:A, Table5[[#This Row],[license_no]])</f>
        <v>0</v>
      </c>
      <c r="U569">
        <f>COUNTIFS(Visits!I:I, "&lt;&gt;", Visits!A:A, Table5[[#This Row],[license_no]])</f>
        <v>0</v>
      </c>
      <c r="V569">
        <f>COUNTIFS(Visits!J:J, "&lt;&gt;", Visits!A:A, Table5[[#This Row],[license_no]])</f>
        <v>0</v>
      </c>
      <c r="W569">
        <f>SUM(Table5[[#This Row],[Total Visits - In Person]:[Total Visits - Virtual]])</f>
        <v>0</v>
      </c>
    </row>
    <row r="570" spans="1:23" x14ac:dyDescent="0.3">
      <c r="A570" s="10">
        <v>45292</v>
      </c>
      <c r="B570">
        <v>1713345</v>
      </c>
      <c r="C570" t="s">
        <v>1315</v>
      </c>
      <c r="D570" t="s">
        <v>14</v>
      </c>
      <c r="E570" t="s">
        <v>27</v>
      </c>
      <c r="F570" t="s">
        <v>1316</v>
      </c>
      <c r="G570" t="s">
        <v>17</v>
      </c>
      <c r="H570" t="s">
        <v>42</v>
      </c>
      <c r="I570" t="s">
        <v>19</v>
      </c>
      <c r="J570" s="1">
        <v>2414.62</v>
      </c>
      <c r="K570" s="1">
        <v>3168.62</v>
      </c>
      <c r="N570">
        <v>2</v>
      </c>
      <c r="O570">
        <v>5</v>
      </c>
      <c r="P570">
        <v>7</v>
      </c>
      <c r="Q570">
        <f>SUMIFS(Snapshot2!H:H, Snapshot2!A:A, Table5[[#This Row],[Date]], Snapshot2!B:B, Table5[[#This Row],[license_no]])</f>
        <v>0</v>
      </c>
      <c r="R570" s="26">
        <f>SUMIF(Grant437!I:I, Table5[[#This Row],[license_no]], Grant437!N:N)</f>
        <v>0</v>
      </c>
      <c r="S570" s="26">
        <f>SUM(Table5[[#This Row],[Quality Dollars Received]], Table5[[#This Row],[fund paid in month (cash)]])</f>
        <v>3168.62</v>
      </c>
      <c r="T570">
        <f>COUNTIFS(Visits!H:H, "&lt;&gt;", Visits!A:A, Table5[[#This Row],[license_no]])</f>
        <v>0</v>
      </c>
      <c r="U570">
        <f>COUNTIFS(Visits!I:I, "&lt;&gt;", Visits!A:A, Table5[[#This Row],[license_no]])</f>
        <v>0</v>
      </c>
      <c r="V570">
        <f>COUNTIFS(Visits!J:J, "&lt;&gt;", Visits!A:A, Table5[[#This Row],[license_no]])</f>
        <v>0</v>
      </c>
      <c r="W570">
        <f>SUM(Table5[[#This Row],[Total Visits - In Person]:[Total Visits - Virtual]])</f>
        <v>0</v>
      </c>
    </row>
    <row r="571" spans="1:23" x14ac:dyDescent="0.3">
      <c r="A571" s="10">
        <v>45292</v>
      </c>
      <c r="B571">
        <v>1713368</v>
      </c>
      <c r="C571" t="s">
        <v>1317</v>
      </c>
      <c r="D571" t="s">
        <v>14</v>
      </c>
      <c r="E571" t="s">
        <v>15</v>
      </c>
      <c r="F571" t="s">
        <v>1318</v>
      </c>
      <c r="G571" t="s">
        <v>101</v>
      </c>
      <c r="H571" t="s">
        <v>144</v>
      </c>
      <c r="I571" t="s">
        <v>19</v>
      </c>
      <c r="J571" s="1">
        <v>27187.08</v>
      </c>
      <c r="K571" s="1">
        <v>35130.480000000003</v>
      </c>
      <c r="L571">
        <v>4</v>
      </c>
      <c r="M571">
        <v>10</v>
      </c>
      <c r="N571">
        <v>15</v>
      </c>
      <c r="O571">
        <v>21</v>
      </c>
      <c r="P571">
        <v>50</v>
      </c>
      <c r="Q571">
        <f>SUMIFS(Snapshot2!H:H, Snapshot2!A:A, Table5[[#This Row],[Date]], Snapshot2!B:B, Table5[[#This Row],[license_no]])</f>
        <v>0</v>
      </c>
      <c r="R571" s="26">
        <f>SUMIF(Grant437!I:I, Table5[[#This Row],[license_no]], Grant437!N:N)</f>
        <v>0</v>
      </c>
      <c r="S571" s="26">
        <f>SUM(Table5[[#This Row],[Quality Dollars Received]], Table5[[#This Row],[fund paid in month (cash)]])</f>
        <v>35130.480000000003</v>
      </c>
      <c r="T571">
        <f>COUNTIFS(Visits!H:H, "&lt;&gt;", Visits!A:A, Table5[[#This Row],[license_no]])</f>
        <v>0</v>
      </c>
      <c r="U571">
        <f>COUNTIFS(Visits!I:I, "&lt;&gt;", Visits!A:A, Table5[[#This Row],[license_no]])</f>
        <v>1</v>
      </c>
      <c r="V571">
        <f>COUNTIFS(Visits!J:J, "&lt;&gt;", Visits!A:A, Table5[[#This Row],[license_no]])</f>
        <v>0</v>
      </c>
      <c r="W571">
        <f>SUM(Table5[[#This Row],[Total Visits - In Person]:[Total Visits - Virtual]])</f>
        <v>1</v>
      </c>
    </row>
    <row r="572" spans="1:23" x14ac:dyDescent="0.3">
      <c r="A572" s="10">
        <v>45292</v>
      </c>
      <c r="B572">
        <v>1713766</v>
      </c>
      <c r="C572" t="s">
        <v>1319</v>
      </c>
      <c r="D572" t="s">
        <v>106</v>
      </c>
      <c r="E572" t="s">
        <v>27</v>
      </c>
      <c r="F572" t="s">
        <v>1320</v>
      </c>
      <c r="G572" t="s">
        <v>140</v>
      </c>
      <c r="H572" t="s">
        <v>520</v>
      </c>
      <c r="I572" t="s">
        <v>19</v>
      </c>
      <c r="J572" s="1">
        <v>6172.4</v>
      </c>
      <c r="K572" s="1">
        <v>7805.81</v>
      </c>
      <c r="N572">
        <v>4</v>
      </c>
      <c r="O572">
        <v>9</v>
      </c>
      <c r="P572">
        <v>13</v>
      </c>
      <c r="Q572">
        <f>SUMIFS(Snapshot2!H:H, Snapshot2!A:A, Table5[[#This Row],[Date]], Snapshot2!B:B, Table5[[#This Row],[license_no]])</f>
        <v>0</v>
      </c>
      <c r="R572" s="26">
        <f>SUMIF(Grant437!I:I, Table5[[#This Row],[license_no]], Grant437!N:N)</f>
        <v>0</v>
      </c>
      <c r="S572" s="26">
        <f>SUM(Table5[[#This Row],[Quality Dollars Received]], Table5[[#This Row],[fund paid in month (cash)]])</f>
        <v>7805.81</v>
      </c>
      <c r="T572">
        <f>COUNTIFS(Visits!H:H, "&lt;&gt;", Visits!A:A, Table5[[#This Row],[license_no]])</f>
        <v>0</v>
      </c>
      <c r="U572">
        <f>COUNTIFS(Visits!I:I, "&lt;&gt;", Visits!A:A, Table5[[#This Row],[license_no]])</f>
        <v>0</v>
      </c>
      <c r="V572">
        <f>COUNTIFS(Visits!J:J, "&lt;&gt;", Visits!A:A, Table5[[#This Row],[license_no]])</f>
        <v>0</v>
      </c>
      <c r="W572">
        <f>SUM(Table5[[#This Row],[Total Visits - In Person]:[Total Visits - Virtual]])</f>
        <v>0</v>
      </c>
    </row>
    <row r="573" spans="1:23" x14ac:dyDescent="0.3">
      <c r="A573" s="10">
        <v>45292</v>
      </c>
      <c r="B573">
        <v>1713839</v>
      </c>
      <c r="C573" t="s">
        <v>1321</v>
      </c>
      <c r="D573" t="s">
        <v>188</v>
      </c>
      <c r="E573" t="s">
        <v>51</v>
      </c>
      <c r="F573" t="s">
        <v>1322</v>
      </c>
      <c r="G573" t="s">
        <v>17</v>
      </c>
      <c r="H573" t="s">
        <v>18</v>
      </c>
      <c r="I573" t="s">
        <v>19</v>
      </c>
      <c r="J573" s="1">
        <v>3162.75</v>
      </c>
      <c r="K573" s="1">
        <v>5312.64</v>
      </c>
      <c r="M573">
        <v>1</v>
      </c>
      <c r="N573">
        <v>3</v>
      </c>
      <c r="O573">
        <v>1</v>
      </c>
      <c r="P573">
        <v>5</v>
      </c>
      <c r="Q573">
        <f>SUMIFS(Snapshot2!H:H, Snapshot2!A:A, Table5[[#This Row],[Date]], Snapshot2!B:B, Table5[[#This Row],[license_no]])</f>
        <v>0</v>
      </c>
      <c r="R573" s="26">
        <f>SUMIF(Grant437!I:I, Table5[[#This Row],[license_no]], Grant437!N:N)</f>
        <v>0</v>
      </c>
      <c r="S573" s="26">
        <f>SUM(Table5[[#This Row],[Quality Dollars Received]], Table5[[#This Row],[fund paid in month (cash)]])</f>
        <v>5312.64</v>
      </c>
      <c r="T573">
        <f>COUNTIFS(Visits!H:H, "&lt;&gt;", Visits!A:A, Table5[[#This Row],[license_no]])</f>
        <v>0</v>
      </c>
      <c r="U573">
        <f>COUNTIFS(Visits!I:I, "&lt;&gt;", Visits!A:A, Table5[[#This Row],[license_no]])</f>
        <v>0</v>
      </c>
      <c r="V573">
        <f>COUNTIFS(Visits!J:J, "&lt;&gt;", Visits!A:A, Table5[[#This Row],[license_no]])</f>
        <v>0</v>
      </c>
      <c r="W573">
        <f>SUM(Table5[[#This Row],[Total Visits - In Person]:[Total Visits - Virtual]])</f>
        <v>0</v>
      </c>
    </row>
    <row r="574" spans="1:23" x14ac:dyDescent="0.3">
      <c r="A574" s="10">
        <v>45292</v>
      </c>
      <c r="B574">
        <v>1714182</v>
      </c>
      <c r="C574" t="s">
        <v>1323</v>
      </c>
      <c r="D574" t="s">
        <v>14</v>
      </c>
      <c r="E574" t="s">
        <v>27</v>
      </c>
      <c r="F574" t="s">
        <v>1324</v>
      </c>
      <c r="G574" t="s">
        <v>172</v>
      </c>
      <c r="H574" t="s">
        <v>173</v>
      </c>
      <c r="I574" t="s">
        <v>292</v>
      </c>
      <c r="J574" s="1">
        <v>1664.4</v>
      </c>
      <c r="K574" s="1">
        <v>2153.19</v>
      </c>
      <c r="M574">
        <v>2</v>
      </c>
      <c r="P574">
        <v>2</v>
      </c>
      <c r="Q574">
        <f>SUMIFS(Snapshot2!H:H, Snapshot2!A:A, Table5[[#This Row],[Date]], Snapshot2!B:B, Table5[[#This Row],[license_no]])</f>
        <v>0</v>
      </c>
      <c r="R574" s="26">
        <f>SUMIF(Grant437!I:I, Table5[[#This Row],[license_no]], Grant437!N:N)</f>
        <v>0</v>
      </c>
      <c r="S574" s="26">
        <f>SUM(Table5[[#This Row],[Quality Dollars Received]], Table5[[#This Row],[fund paid in month (cash)]])</f>
        <v>2153.19</v>
      </c>
      <c r="T574">
        <f>COUNTIFS(Visits!H:H, "&lt;&gt;", Visits!A:A, Table5[[#This Row],[license_no]])</f>
        <v>0</v>
      </c>
      <c r="U574">
        <f>COUNTIFS(Visits!I:I, "&lt;&gt;", Visits!A:A, Table5[[#This Row],[license_no]])</f>
        <v>0</v>
      </c>
      <c r="V574">
        <f>COUNTIFS(Visits!J:J, "&lt;&gt;", Visits!A:A, Table5[[#This Row],[license_no]])</f>
        <v>0</v>
      </c>
      <c r="W574">
        <f>SUM(Table5[[#This Row],[Total Visits - In Person]:[Total Visits - Virtual]])</f>
        <v>0</v>
      </c>
    </row>
    <row r="575" spans="1:23" x14ac:dyDescent="0.3">
      <c r="A575" s="10">
        <v>45292</v>
      </c>
      <c r="B575">
        <v>1714828</v>
      </c>
      <c r="C575" t="s">
        <v>1325</v>
      </c>
      <c r="D575" t="s">
        <v>14</v>
      </c>
      <c r="E575" t="s">
        <v>15</v>
      </c>
      <c r="F575" t="s">
        <v>1326</v>
      </c>
      <c r="G575" t="s">
        <v>70</v>
      </c>
      <c r="H575" t="s">
        <v>84</v>
      </c>
      <c r="I575" t="s">
        <v>19</v>
      </c>
      <c r="J575" s="1">
        <v>32893.79</v>
      </c>
      <c r="K575" s="1">
        <v>42799.58</v>
      </c>
      <c r="L575">
        <v>6</v>
      </c>
      <c r="M575">
        <v>11</v>
      </c>
      <c r="N575">
        <v>13</v>
      </c>
      <c r="O575">
        <v>10</v>
      </c>
      <c r="P575">
        <v>38</v>
      </c>
      <c r="Q575">
        <f>SUMIFS(Snapshot2!H:H, Snapshot2!A:A, Table5[[#This Row],[Date]], Snapshot2!B:B, Table5[[#This Row],[license_no]])</f>
        <v>0</v>
      </c>
      <c r="R575" s="26">
        <f>SUMIF(Grant437!I:I, Table5[[#This Row],[license_no]], Grant437!N:N)</f>
        <v>295</v>
      </c>
      <c r="S575" s="26">
        <f>SUM(Table5[[#This Row],[Quality Dollars Received]], Table5[[#This Row],[fund paid in month (cash)]])</f>
        <v>43094.58</v>
      </c>
      <c r="T575">
        <f>COUNTIFS(Visits!H:H, "&lt;&gt;", Visits!A:A, Table5[[#This Row],[license_no]])</f>
        <v>1</v>
      </c>
      <c r="U575">
        <f>COUNTIFS(Visits!I:I, "&lt;&gt;", Visits!A:A, Table5[[#This Row],[license_no]])</f>
        <v>0</v>
      </c>
      <c r="V575">
        <f>COUNTIFS(Visits!J:J, "&lt;&gt;", Visits!A:A, Table5[[#This Row],[license_no]])</f>
        <v>1</v>
      </c>
      <c r="W575">
        <f>SUM(Table5[[#This Row],[Total Visits - In Person]:[Total Visits - Virtual]])</f>
        <v>2</v>
      </c>
    </row>
    <row r="576" spans="1:23" x14ac:dyDescent="0.3">
      <c r="A576" s="10">
        <v>45292</v>
      </c>
      <c r="B576">
        <v>1714943</v>
      </c>
      <c r="C576" t="s">
        <v>1327</v>
      </c>
      <c r="D576" t="s">
        <v>14</v>
      </c>
      <c r="E576" t="s">
        <v>27</v>
      </c>
      <c r="F576" t="s">
        <v>1328</v>
      </c>
      <c r="G576" t="s">
        <v>74</v>
      </c>
      <c r="H576" t="s">
        <v>93</v>
      </c>
      <c r="I576" t="s">
        <v>49</v>
      </c>
      <c r="J576" s="1">
        <v>1343.32</v>
      </c>
      <c r="K576" s="1">
        <v>1735.82</v>
      </c>
      <c r="N576">
        <v>1</v>
      </c>
      <c r="O576">
        <v>2</v>
      </c>
      <c r="P576">
        <v>3</v>
      </c>
      <c r="Q576">
        <f>SUMIFS(Snapshot2!H:H, Snapshot2!A:A, Table5[[#This Row],[Date]], Snapshot2!B:B, Table5[[#This Row],[license_no]])</f>
        <v>0</v>
      </c>
      <c r="R576" s="26">
        <f>SUMIF(Grant437!I:I, Table5[[#This Row],[license_no]], Grant437!N:N)</f>
        <v>0</v>
      </c>
      <c r="S576" s="26">
        <f>SUM(Table5[[#This Row],[Quality Dollars Received]], Table5[[#This Row],[fund paid in month (cash)]])</f>
        <v>1735.82</v>
      </c>
      <c r="T576">
        <f>COUNTIFS(Visits!H:H, "&lt;&gt;", Visits!A:A, Table5[[#This Row],[license_no]])</f>
        <v>0</v>
      </c>
      <c r="U576">
        <f>COUNTIFS(Visits!I:I, "&lt;&gt;", Visits!A:A, Table5[[#This Row],[license_no]])</f>
        <v>0</v>
      </c>
      <c r="V576">
        <f>COUNTIFS(Visits!J:J, "&lt;&gt;", Visits!A:A, Table5[[#This Row],[license_no]])</f>
        <v>0</v>
      </c>
      <c r="W576">
        <f>SUM(Table5[[#This Row],[Total Visits - In Person]:[Total Visits - Virtual]])</f>
        <v>0</v>
      </c>
    </row>
    <row r="577" spans="1:23" x14ac:dyDescent="0.3">
      <c r="A577" s="10">
        <v>45292</v>
      </c>
      <c r="B577">
        <v>1715068</v>
      </c>
      <c r="C577" t="s">
        <v>1329</v>
      </c>
      <c r="D577" t="s">
        <v>915</v>
      </c>
      <c r="F577" t="s">
        <v>1330</v>
      </c>
      <c r="G577" t="s">
        <v>501</v>
      </c>
      <c r="H577" t="s">
        <v>502</v>
      </c>
      <c r="I577" t="s">
        <v>19</v>
      </c>
      <c r="J577" s="1">
        <v>432.6</v>
      </c>
      <c r="K577" s="1">
        <v>790.63</v>
      </c>
      <c r="N577">
        <v>2</v>
      </c>
      <c r="O577">
        <v>2</v>
      </c>
      <c r="P577">
        <v>4</v>
      </c>
      <c r="Q577">
        <f>SUMIFS(Snapshot2!H:H, Snapshot2!A:A, Table5[[#This Row],[Date]], Snapshot2!B:B, Table5[[#This Row],[license_no]])</f>
        <v>0</v>
      </c>
      <c r="R577" s="26">
        <f>SUMIF(Grant437!I:I, Table5[[#This Row],[license_no]], Grant437!N:N)</f>
        <v>0</v>
      </c>
      <c r="S577" s="26">
        <f>SUM(Table5[[#This Row],[Quality Dollars Received]], Table5[[#This Row],[fund paid in month (cash)]])</f>
        <v>790.63</v>
      </c>
      <c r="T577">
        <f>COUNTIFS(Visits!H:H, "&lt;&gt;", Visits!A:A, Table5[[#This Row],[license_no]])</f>
        <v>0</v>
      </c>
      <c r="U577">
        <f>COUNTIFS(Visits!I:I, "&lt;&gt;", Visits!A:A, Table5[[#This Row],[license_no]])</f>
        <v>0</v>
      </c>
      <c r="V577">
        <f>COUNTIFS(Visits!J:J, "&lt;&gt;", Visits!A:A, Table5[[#This Row],[license_no]])</f>
        <v>0</v>
      </c>
      <c r="W577">
        <f>SUM(Table5[[#This Row],[Total Visits - In Person]:[Total Visits - Virtual]])</f>
        <v>0</v>
      </c>
    </row>
    <row r="578" spans="1:23" x14ac:dyDescent="0.3">
      <c r="A578" s="10">
        <v>45292</v>
      </c>
      <c r="B578">
        <v>1715801</v>
      </c>
      <c r="C578" t="s">
        <v>1331</v>
      </c>
      <c r="D578" t="s">
        <v>188</v>
      </c>
      <c r="E578" t="s">
        <v>27</v>
      </c>
      <c r="F578" t="s">
        <v>1332</v>
      </c>
      <c r="G578" t="s">
        <v>17</v>
      </c>
      <c r="H578" t="s">
        <v>22</v>
      </c>
      <c r="I578" t="s">
        <v>19</v>
      </c>
      <c r="J578" s="1">
        <v>4990.8</v>
      </c>
      <c r="K578" s="1">
        <v>6507.75</v>
      </c>
      <c r="M578">
        <v>1</v>
      </c>
      <c r="N578">
        <v>2</v>
      </c>
      <c r="O578">
        <v>4</v>
      </c>
      <c r="P578">
        <v>6</v>
      </c>
      <c r="Q578">
        <f>SUMIFS(Snapshot2!H:H, Snapshot2!A:A, Table5[[#This Row],[Date]], Snapshot2!B:B, Table5[[#This Row],[license_no]])</f>
        <v>0</v>
      </c>
      <c r="R578" s="26">
        <f>SUMIF(Grant437!I:I, Table5[[#This Row],[license_no]], Grant437!N:N)</f>
        <v>0</v>
      </c>
      <c r="S578" s="26">
        <f>SUM(Table5[[#This Row],[Quality Dollars Received]], Table5[[#This Row],[fund paid in month (cash)]])</f>
        <v>6507.75</v>
      </c>
      <c r="T578">
        <f>COUNTIFS(Visits!H:H, "&lt;&gt;", Visits!A:A, Table5[[#This Row],[license_no]])</f>
        <v>1</v>
      </c>
      <c r="U578">
        <f>COUNTIFS(Visits!I:I, "&lt;&gt;", Visits!A:A, Table5[[#This Row],[license_no]])</f>
        <v>0</v>
      </c>
      <c r="V578">
        <f>COUNTIFS(Visits!J:J, "&lt;&gt;", Visits!A:A, Table5[[#This Row],[license_no]])</f>
        <v>0</v>
      </c>
      <c r="W578">
        <f>SUM(Table5[[#This Row],[Total Visits - In Person]:[Total Visits - Virtual]])</f>
        <v>1</v>
      </c>
    </row>
    <row r="579" spans="1:23" x14ac:dyDescent="0.3">
      <c r="A579" s="10">
        <v>45292</v>
      </c>
      <c r="B579">
        <v>1716279</v>
      </c>
      <c r="C579" t="s">
        <v>1333</v>
      </c>
      <c r="D579" t="s">
        <v>14</v>
      </c>
      <c r="E579" t="s">
        <v>27</v>
      </c>
      <c r="F579" t="s">
        <v>1334</v>
      </c>
      <c r="G579" t="s">
        <v>136</v>
      </c>
      <c r="H579" t="s">
        <v>220</v>
      </c>
      <c r="I579" t="s">
        <v>19</v>
      </c>
      <c r="J579" s="1">
        <v>22970.83</v>
      </c>
      <c r="K579" s="1">
        <v>30111.67</v>
      </c>
      <c r="L579">
        <v>3</v>
      </c>
      <c r="M579">
        <v>10</v>
      </c>
      <c r="N579">
        <v>14</v>
      </c>
      <c r="O579">
        <v>9</v>
      </c>
      <c r="P579">
        <v>34</v>
      </c>
      <c r="Q579">
        <f>SUMIFS(Snapshot2!H:H, Snapshot2!A:A, Table5[[#This Row],[Date]], Snapshot2!B:B, Table5[[#This Row],[license_no]])</f>
        <v>0</v>
      </c>
      <c r="R579" s="26">
        <f>SUMIF(Grant437!I:I, Table5[[#This Row],[license_no]], Grant437!N:N)</f>
        <v>0</v>
      </c>
      <c r="S579" s="26">
        <f>SUM(Table5[[#This Row],[Quality Dollars Received]], Table5[[#This Row],[fund paid in month (cash)]])</f>
        <v>30111.67</v>
      </c>
      <c r="T579">
        <f>COUNTIFS(Visits!H:H, "&lt;&gt;", Visits!A:A, Table5[[#This Row],[license_no]])</f>
        <v>0</v>
      </c>
      <c r="U579">
        <f>COUNTIFS(Visits!I:I, "&lt;&gt;", Visits!A:A, Table5[[#This Row],[license_no]])</f>
        <v>0</v>
      </c>
      <c r="V579">
        <f>COUNTIFS(Visits!J:J, "&lt;&gt;", Visits!A:A, Table5[[#This Row],[license_no]])</f>
        <v>0</v>
      </c>
      <c r="W579">
        <f>SUM(Table5[[#This Row],[Total Visits - In Person]:[Total Visits - Virtual]])</f>
        <v>0</v>
      </c>
    </row>
    <row r="580" spans="1:23" x14ac:dyDescent="0.3">
      <c r="A580" s="10">
        <v>45292</v>
      </c>
      <c r="B580">
        <v>1717243</v>
      </c>
      <c r="C580" t="s">
        <v>1335</v>
      </c>
      <c r="D580" t="s">
        <v>14</v>
      </c>
      <c r="E580" t="s">
        <v>27</v>
      </c>
      <c r="F580" t="s">
        <v>1336</v>
      </c>
      <c r="G580" t="s">
        <v>17</v>
      </c>
      <c r="H580" t="s">
        <v>256</v>
      </c>
      <c r="I580" t="s">
        <v>19</v>
      </c>
      <c r="J580" s="1">
        <v>8585.2000000000007</v>
      </c>
      <c r="K580" s="1">
        <v>10629.14</v>
      </c>
      <c r="L580">
        <v>3</v>
      </c>
      <c r="M580">
        <v>6</v>
      </c>
      <c r="N580">
        <v>9</v>
      </c>
      <c r="O580">
        <v>1</v>
      </c>
      <c r="P580">
        <v>18</v>
      </c>
      <c r="Q580">
        <f>SUMIFS(Snapshot2!H:H, Snapshot2!A:A, Table5[[#This Row],[Date]], Snapshot2!B:B, Table5[[#This Row],[license_no]])</f>
        <v>0</v>
      </c>
      <c r="R580" s="26">
        <f>SUMIF(Grant437!I:I, Table5[[#This Row],[license_no]], Grant437!N:N)</f>
        <v>0</v>
      </c>
      <c r="S580" s="26">
        <f>SUM(Table5[[#This Row],[Quality Dollars Received]], Table5[[#This Row],[fund paid in month (cash)]])</f>
        <v>10629.14</v>
      </c>
      <c r="T580">
        <f>COUNTIFS(Visits!H:H, "&lt;&gt;", Visits!A:A, Table5[[#This Row],[license_no]])</f>
        <v>0</v>
      </c>
      <c r="U580">
        <f>COUNTIFS(Visits!I:I, "&lt;&gt;", Visits!A:A, Table5[[#This Row],[license_no]])</f>
        <v>0</v>
      </c>
      <c r="V580">
        <f>COUNTIFS(Visits!J:J, "&lt;&gt;", Visits!A:A, Table5[[#This Row],[license_no]])</f>
        <v>0</v>
      </c>
      <c r="W580">
        <f>SUM(Table5[[#This Row],[Total Visits - In Person]:[Total Visits - Virtual]])</f>
        <v>0</v>
      </c>
    </row>
    <row r="581" spans="1:23" x14ac:dyDescent="0.3">
      <c r="A581" s="10">
        <v>45292</v>
      </c>
      <c r="B581">
        <v>1717792</v>
      </c>
      <c r="C581" t="s">
        <v>1337</v>
      </c>
      <c r="D581" t="s">
        <v>14</v>
      </c>
      <c r="E581" t="s">
        <v>15</v>
      </c>
      <c r="F581" t="s">
        <v>1338</v>
      </c>
      <c r="G581" t="s">
        <v>110</v>
      </c>
      <c r="H581" t="s">
        <v>111</v>
      </c>
      <c r="I581" t="s">
        <v>19</v>
      </c>
      <c r="J581" s="1">
        <v>25043.82</v>
      </c>
      <c r="K581" s="1">
        <v>31787.39</v>
      </c>
      <c r="L581">
        <v>2</v>
      </c>
      <c r="M581">
        <v>7</v>
      </c>
      <c r="N581">
        <v>13</v>
      </c>
      <c r="O581">
        <v>10</v>
      </c>
      <c r="P581">
        <v>32</v>
      </c>
      <c r="Q581">
        <f>SUMIFS(Snapshot2!H:H, Snapshot2!A:A, Table5[[#This Row],[Date]], Snapshot2!B:B, Table5[[#This Row],[license_no]])</f>
        <v>0</v>
      </c>
      <c r="R581" s="26">
        <f>SUMIF(Grant437!I:I, Table5[[#This Row],[license_no]], Grant437!N:N)</f>
        <v>0</v>
      </c>
      <c r="S581" s="26">
        <f>SUM(Table5[[#This Row],[Quality Dollars Received]], Table5[[#This Row],[fund paid in month (cash)]])</f>
        <v>31787.39</v>
      </c>
      <c r="T581">
        <f>COUNTIFS(Visits!H:H, "&lt;&gt;", Visits!A:A, Table5[[#This Row],[license_no]])</f>
        <v>0</v>
      </c>
      <c r="U581">
        <f>COUNTIFS(Visits!I:I, "&lt;&gt;", Visits!A:A, Table5[[#This Row],[license_no]])</f>
        <v>1</v>
      </c>
      <c r="V581">
        <f>COUNTIFS(Visits!J:J, "&lt;&gt;", Visits!A:A, Table5[[#This Row],[license_no]])</f>
        <v>0</v>
      </c>
      <c r="W581">
        <f>SUM(Table5[[#This Row],[Total Visits - In Person]:[Total Visits - Virtual]])</f>
        <v>1</v>
      </c>
    </row>
    <row r="582" spans="1:23" x14ac:dyDescent="0.3">
      <c r="A582" s="10">
        <v>45292</v>
      </c>
      <c r="B582">
        <v>1718207</v>
      </c>
      <c r="C582" t="s">
        <v>1339</v>
      </c>
      <c r="D582" t="s">
        <v>14</v>
      </c>
      <c r="E582" t="s">
        <v>15</v>
      </c>
      <c r="F582" t="s">
        <v>1340</v>
      </c>
      <c r="G582" t="s">
        <v>17</v>
      </c>
      <c r="H582" t="s">
        <v>190</v>
      </c>
      <c r="I582" t="s">
        <v>19</v>
      </c>
      <c r="J582" s="1">
        <v>52585.71</v>
      </c>
      <c r="K582" s="1">
        <v>67972.58</v>
      </c>
      <c r="L582">
        <v>8</v>
      </c>
      <c r="M582">
        <v>13</v>
      </c>
      <c r="N582">
        <v>35</v>
      </c>
      <c r="O582">
        <v>37</v>
      </c>
      <c r="P582">
        <v>91</v>
      </c>
      <c r="Q582">
        <f>SUMIFS(Snapshot2!H:H, Snapshot2!A:A, Table5[[#This Row],[Date]], Snapshot2!B:B, Table5[[#This Row],[license_no]])</f>
        <v>0</v>
      </c>
      <c r="R582" s="26">
        <f>SUMIF(Grant437!I:I, Table5[[#This Row],[license_no]], Grant437!N:N)</f>
        <v>0</v>
      </c>
      <c r="S582" s="26">
        <f>SUM(Table5[[#This Row],[Quality Dollars Received]], Table5[[#This Row],[fund paid in month (cash)]])</f>
        <v>67972.58</v>
      </c>
      <c r="T582">
        <f>COUNTIFS(Visits!H:H, "&lt;&gt;", Visits!A:A, Table5[[#This Row],[license_no]])</f>
        <v>0</v>
      </c>
      <c r="U582">
        <f>COUNTIFS(Visits!I:I, "&lt;&gt;", Visits!A:A, Table5[[#This Row],[license_no]])</f>
        <v>0</v>
      </c>
      <c r="V582">
        <f>COUNTIFS(Visits!J:J, "&lt;&gt;", Visits!A:A, Table5[[#This Row],[license_no]])</f>
        <v>0</v>
      </c>
      <c r="W582">
        <f>SUM(Table5[[#This Row],[Total Visits - In Person]:[Total Visits - Virtual]])</f>
        <v>0</v>
      </c>
    </row>
    <row r="583" spans="1:23" x14ac:dyDescent="0.3">
      <c r="A583" s="10">
        <v>45292</v>
      </c>
      <c r="B583">
        <v>1718303</v>
      </c>
      <c r="C583" t="s">
        <v>1341</v>
      </c>
      <c r="D583" t="s">
        <v>14</v>
      </c>
      <c r="E583" t="s">
        <v>27</v>
      </c>
      <c r="F583" t="s">
        <v>1342</v>
      </c>
      <c r="G583" t="s">
        <v>33</v>
      </c>
      <c r="H583" t="s">
        <v>121</v>
      </c>
      <c r="I583" t="s">
        <v>35</v>
      </c>
      <c r="J583" s="1">
        <v>894</v>
      </c>
      <c r="K583" s="1">
        <v>1164.47</v>
      </c>
      <c r="N583">
        <v>1</v>
      </c>
      <c r="P583">
        <v>1</v>
      </c>
      <c r="Q583">
        <f>SUMIFS(Snapshot2!H:H, Snapshot2!A:A, Table5[[#This Row],[Date]], Snapshot2!B:B, Table5[[#This Row],[license_no]])</f>
        <v>0</v>
      </c>
      <c r="R583" s="26">
        <f>SUMIF(Grant437!I:I, Table5[[#This Row],[license_no]], Grant437!N:N)</f>
        <v>0</v>
      </c>
      <c r="S583" s="26">
        <f>SUM(Table5[[#This Row],[Quality Dollars Received]], Table5[[#This Row],[fund paid in month (cash)]])</f>
        <v>1164.47</v>
      </c>
      <c r="T583">
        <f>COUNTIFS(Visits!H:H, "&lt;&gt;", Visits!A:A, Table5[[#This Row],[license_no]])</f>
        <v>0</v>
      </c>
      <c r="U583">
        <f>COUNTIFS(Visits!I:I, "&lt;&gt;", Visits!A:A, Table5[[#This Row],[license_no]])</f>
        <v>0</v>
      </c>
      <c r="V583">
        <f>COUNTIFS(Visits!J:J, "&lt;&gt;", Visits!A:A, Table5[[#This Row],[license_no]])</f>
        <v>0</v>
      </c>
      <c r="W583">
        <f>SUM(Table5[[#This Row],[Total Visits - In Person]:[Total Visits - Virtual]])</f>
        <v>0</v>
      </c>
    </row>
    <row r="584" spans="1:23" x14ac:dyDescent="0.3">
      <c r="A584" s="10">
        <v>45292</v>
      </c>
      <c r="B584">
        <v>1718424</v>
      </c>
      <c r="C584" t="s">
        <v>1343</v>
      </c>
      <c r="D584" t="s">
        <v>14</v>
      </c>
      <c r="E584" t="s">
        <v>27</v>
      </c>
      <c r="F584" t="s">
        <v>1344</v>
      </c>
      <c r="G584" t="s">
        <v>17</v>
      </c>
      <c r="H584" t="s">
        <v>288</v>
      </c>
      <c r="I584" t="s">
        <v>19</v>
      </c>
      <c r="J584" s="1">
        <v>14591.1</v>
      </c>
      <c r="K584" s="1">
        <v>19629.82</v>
      </c>
      <c r="L584">
        <v>2</v>
      </c>
      <c r="M584">
        <v>3</v>
      </c>
      <c r="N584">
        <v>5</v>
      </c>
      <c r="O584">
        <v>15</v>
      </c>
      <c r="P584">
        <v>25</v>
      </c>
      <c r="Q584">
        <f>SUMIFS(Snapshot2!H:H, Snapshot2!A:A, Table5[[#This Row],[Date]], Snapshot2!B:B, Table5[[#This Row],[license_no]])</f>
        <v>0</v>
      </c>
      <c r="R584" s="26">
        <f>SUMIF(Grant437!I:I, Table5[[#This Row],[license_no]], Grant437!N:N)</f>
        <v>0</v>
      </c>
      <c r="S584" s="26">
        <f>SUM(Table5[[#This Row],[Quality Dollars Received]], Table5[[#This Row],[fund paid in month (cash)]])</f>
        <v>19629.82</v>
      </c>
      <c r="T584">
        <f>COUNTIFS(Visits!H:H, "&lt;&gt;", Visits!A:A, Table5[[#This Row],[license_no]])</f>
        <v>0</v>
      </c>
      <c r="U584">
        <f>COUNTIFS(Visits!I:I, "&lt;&gt;", Visits!A:A, Table5[[#This Row],[license_no]])</f>
        <v>0</v>
      </c>
      <c r="V584">
        <f>COUNTIFS(Visits!J:J, "&lt;&gt;", Visits!A:A, Table5[[#This Row],[license_no]])</f>
        <v>1</v>
      </c>
      <c r="W584">
        <f>SUM(Table5[[#This Row],[Total Visits - In Person]:[Total Visits - Virtual]])</f>
        <v>1</v>
      </c>
    </row>
    <row r="585" spans="1:23" x14ac:dyDescent="0.3">
      <c r="A585" s="10">
        <v>45292</v>
      </c>
      <c r="B585">
        <v>1718476</v>
      </c>
      <c r="C585" t="s">
        <v>1345</v>
      </c>
      <c r="D585" t="s">
        <v>14</v>
      </c>
      <c r="E585" t="s">
        <v>15</v>
      </c>
      <c r="F585" t="s">
        <v>1346</v>
      </c>
      <c r="G585" t="s">
        <v>55</v>
      </c>
      <c r="H585" t="s">
        <v>56</v>
      </c>
      <c r="I585" t="s">
        <v>19</v>
      </c>
      <c r="J585" s="1">
        <v>18746.91</v>
      </c>
      <c r="K585" s="1">
        <v>24389.87</v>
      </c>
      <c r="M585">
        <v>2</v>
      </c>
      <c r="N585">
        <v>14</v>
      </c>
      <c r="O585">
        <v>8</v>
      </c>
      <c r="P585">
        <v>23</v>
      </c>
      <c r="Q585">
        <f>SUMIFS(Snapshot2!H:H, Snapshot2!A:A, Table5[[#This Row],[Date]], Snapshot2!B:B, Table5[[#This Row],[license_no]])</f>
        <v>0</v>
      </c>
      <c r="R585" s="26">
        <f>SUMIF(Grant437!I:I, Table5[[#This Row],[license_no]], Grant437!N:N)</f>
        <v>0</v>
      </c>
      <c r="S585" s="26">
        <f>SUM(Table5[[#This Row],[Quality Dollars Received]], Table5[[#This Row],[fund paid in month (cash)]])</f>
        <v>24389.87</v>
      </c>
      <c r="T585">
        <f>COUNTIFS(Visits!H:H, "&lt;&gt;", Visits!A:A, Table5[[#This Row],[license_no]])</f>
        <v>0</v>
      </c>
      <c r="U585">
        <f>COUNTIFS(Visits!I:I, "&lt;&gt;", Visits!A:A, Table5[[#This Row],[license_no]])</f>
        <v>1</v>
      </c>
      <c r="V585">
        <f>COUNTIFS(Visits!J:J, "&lt;&gt;", Visits!A:A, Table5[[#This Row],[license_no]])</f>
        <v>0</v>
      </c>
      <c r="W585">
        <f>SUM(Table5[[#This Row],[Total Visits - In Person]:[Total Visits - Virtual]])</f>
        <v>1</v>
      </c>
    </row>
    <row r="586" spans="1:23" x14ac:dyDescent="0.3">
      <c r="A586" s="10">
        <v>45292</v>
      </c>
      <c r="B586">
        <v>1718477</v>
      </c>
      <c r="C586" t="s">
        <v>1347</v>
      </c>
      <c r="D586" t="s">
        <v>14</v>
      </c>
      <c r="E586" t="s">
        <v>27</v>
      </c>
      <c r="F586" t="s">
        <v>1348</v>
      </c>
      <c r="G586" t="s">
        <v>17</v>
      </c>
      <c r="H586" t="s">
        <v>329</v>
      </c>
      <c r="I586" t="s">
        <v>19</v>
      </c>
      <c r="J586" s="1">
        <v>62292.22</v>
      </c>
      <c r="K586" s="1">
        <v>79712.91</v>
      </c>
      <c r="L586">
        <v>6</v>
      </c>
      <c r="M586">
        <v>17</v>
      </c>
      <c r="N586">
        <v>33</v>
      </c>
      <c r="O586">
        <v>43</v>
      </c>
      <c r="P586">
        <v>98</v>
      </c>
      <c r="Q586">
        <f>SUMIFS(Snapshot2!H:H, Snapshot2!A:A, Table5[[#This Row],[Date]], Snapshot2!B:B, Table5[[#This Row],[license_no]])</f>
        <v>2</v>
      </c>
      <c r="R586" s="26">
        <f>SUMIF(Grant437!I:I, Table5[[#This Row],[license_no]], Grant437!N:N)</f>
        <v>0</v>
      </c>
      <c r="S586" s="26">
        <f>SUM(Table5[[#This Row],[Quality Dollars Received]], Table5[[#This Row],[fund paid in month (cash)]])</f>
        <v>79712.91</v>
      </c>
      <c r="T586">
        <f>COUNTIFS(Visits!H:H, "&lt;&gt;", Visits!A:A, Table5[[#This Row],[license_no]])</f>
        <v>0</v>
      </c>
      <c r="U586">
        <f>COUNTIFS(Visits!I:I, "&lt;&gt;", Visits!A:A, Table5[[#This Row],[license_no]])</f>
        <v>0</v>
      </c>
      <c r="V586">
        <f>COUNTIFS(Visits!J:J, "&lt;&gt;", Visits!A:A, Table5[[#This Row],[license_no]])</f>
        <v>1</v>
      </c>
      <c r="W586">
        <f>SUM(Table5[[#This Row],[Total Visits - In Person]:[Total Visits - Virtual]])</f>
        <v>1</v>
      </c>
    </row>
    <row r="587" spans="1:23" x14ac:dyDescent="0.3">
      <c r="A587" s="10">
        <v>45292</v>
      </c>
      <c r="B587">
        <v>1718643</v>
      </c>
      <c r="C587" t="s">
        <v>1349</v>
      </c>
      <c r="D587" t="s">
        <v>14</v>
      </c>
      <c r="E587" t="s">
        <v>27</v>
      </c>
      <c r="F587" t="s">
        <v>1350</v>
      </c>
      <c r="G587" t="s">
        <v>62</v>
      </c>
      <c r="H587" t="s">
        <v>369</v>
      </c>
      <c r="I587" t="s">
        <v>19</v>
      </c>
      <c r="J587" s="1">
        <v>475.3</v>
      </c>
      <c r="K587" s="1">
        <v>557.19000000000005</v>
      </c>
      <c r="N587">
        <v>1</v>
      </c>
      <c r="P587">
        <v>1</v>
      </c>
      <c r="Q587">
        <f>SUMIFS(Snapshot2!H:H, Snapshot2!A:A, Table5[[#This Row],[Date]], Snapshot2!B:B, Table5[[#This Row],[license_no]])</f>
        <v>0</v>
      </c>
      <c r="R587" s="26">
        <f>SUMIF(Grant437!I:I, Table5[[#This Row],[license_no]], Grant437!N:N)</f>
        <v>0</v>
      </c>
      <c r="S587" s="26">
        <f>SUM(Table5[[#This Row],[Quality Dollars Received]], Table5[[#This Row],[fund paid in month (cash)]])</f>
        <v>557.19000000000005</v>
      </c>
      <c r="T587">
        <f>COUNTIFS(Visits!H:H, "&lt;&gt;", Visits!A:A, Table5[[#This Row],[license_no]])</f>
        <v>0</v>
      </c>
      <c r="U587">
        <f>COUNTIFS(Visits!I:I, "&lt;&gt;", Visits!A:A, Table5[[#This Row],[license_no]])</f>
        <v>0</v>
      </c>
      <c r="V587">
        <f>COUNTIFS(Visits!J:J, "&lt;&gt;", Visits!A:A, Table5[[#This Row],[license_no]])</f>
        <v>0</v>
      </c>
      <c r="W587">
        <f>SUM(Table5[[#This Row],[Total Visits - In Person]:[Total Visits - Virtual]])</f>
        <v>0</v>
      </c>
    </row>
    <row r="588" spans="1:23" x14ac:dyDescent="0.3">
      <c r="A588" s="10">
        <v>45292</v>
      </c>
      <c r="B588">
        <v>1718684</v>
      </c>
      <c r="C588" t="s">
        <v>1351</v>
      </c>
      <c r="D588" t="s">
        <v>915</v>
      </c>
      <c r="F588" t="s">
        <v>1352</v>
      </c>
      <c r="G588" t="s">
        <v>17</v>
      </c>
      <c r="H588" t="s">
        <v>190</v>
      </c>
      <c r="I588" t="s">
        <v>19</v>
      </c>
      <c r="J588" s="1">
        <v>93</v>
      </c>
      <c r="K588" s="1">
        <v>172.75</v>
      </c>
      <c r="O588">
        <v>2</v>
      </c>
      <c r="P588">
        <v>2</v>
      </c>
      <c r="Q588">
        <f>SUMIFS(Snapshot2!H:H, Snapshot2!A:A, Table5[[#This Row],[Date]], Snapshot2!B:B, Table5[[#This Row],[license_no]])</f>
        <v>0</v>
      </c>
      <c r="R588" s="26">
        <f>SUMIF(Grant437!I:I, Table5[[#This Row],[license_no]], Grant437!N:N)</f>
        <v>0</v>
      </c>
      <c r="S588" s="26">
        <f>SUM(Table5[[#This Row],[Quality Dollars Received]], Table5[[#This Row],[fund paid in month (cash)]])</f>
        <v>172.75</v>
      </c>
      <c r="T588">
        <f>COUNTIFS(Visits!H:H, "&lt;&gt;", Visits!A:A, Table5[[#This Row],[license_no]])</f>
        <v>0</v>
      </c>
      <c r="U588">
        <f>COUNTIFS(Visits!I:I, "&lt;&gt;", Visits!A:A, Table5[[#This Row],[license_no]])</f>
        <v>0</v>
      </c>
      <c r="V588">
        <f>COUNTIFS(Visits!J:J, "&lt;&gt;", Visits!A:A, Table5[[#This Row],[license_no]])</f>
        <v>0</v>
      </c>
      <c r="W588">
        <f>SUM(Table5[[#This Row],[Total Visits - In Person]:[Total Visits - Virtual]])</f>
        <v>0</v>
      </c>
    </row>
    <row r="589" spans="1:23" x14ac:dyDescent="0.3">
      <c r="A589" s="10">
        <v>45292</v>
      </c>
      <c r="B589">
        <v>1718689</v>
      </c>
      <c r="C589" t="s">
        <v>1353</v>
      </c>
      <c r="D589" t="s">
        <v>106</v>
      </c>
      <c r="E589" t="s">
        <v>27</v>
      </c>
      <c r="F589" t="s">
        <v>1354</v>
      </c>
      <c r="G589" t="s">
        <v>140</v>
      </c>
      <c r="H589" t="s">
        <v>141</v>
      </c>
      <c r="I589" t="s">
        <v>19</v>
      </c>
      <c r="J589" s="1">
        <v>10887.98</v>
      </c>
      <c r="K589" s="1">
        <v>14182.22</v>
      </c>
      <c r="L589">
        <v>2</v>
      </c>
      <c r="M589">
        <v>7</v>
      </c>
      <c r="N589">
        <v>6</v>
      </c>
      <c r="O589">
        <v>3</v>
      </c>
      <c r="P589">
        <v>17</v>
      </c>
      <c r="Q589">
        <f>SUMIFS(Snapshot2!H:H, Snapshot2!A:A, Table5[[#This Row],[Date]], Snapshot2!B:B, Table5[[#This Row],[license_no]])</f>
        <v>0</v>
      </c>
      <c r="R589" s="26">
        <f>SUMIF(Grant437!I:I, Table5[[#This Row],[license_no]], Grant437!N:N)</f>
        <v>0</v>
      </c>
      <c r="S589" s="26">
        <f>SUM(Table5[[#This Row],[Quality Dollars Received]], Table5[[#This Row],[fund paid in month (cash)]])</f>
        <v>14182.22</v>
      </c>
      <c r="T589">
        <f>COUNTIFS(Visits!H:H, "&lt;&gt;", Visits!A:A, Table5[[#This Row],[license_no]])</f>
        <v>0</v>
      </c>
      <c r="U589">
        <f>COUNTIFS(Visits!I:I, "&lt;&gt;", Visits!A:A, Table5[[#This Row],[license_no]])</f>
        <v>0</v>
      </c>
      <c r="V589">
        <f>COUNTIFS(Visits!J:J, "&lt;&gt;", Visits!A:A, Table5[[#This Row],[license_no]])</f>
        <v>0</v>
      </c>
      <c r="W589">
        <f>SUM(Table5[[#This Row],[Total Visits - In Person]:[Total Visits - Virtual]])</f>
        <v>0</v>
      </c>
    </row>
    <row r="590" spans="1:23" x14ac:dyDescent="0.3">
      <c r="A590" s="10">
        <v>45292</v>
      </c>
      <c r="B590">
        <v>1718938</v>
      </c>
      <c r="C590" t="s">
        <v>1355</v>
      </c>
      <c r="D590" t="s">
        <v>14</v>
      </c>
      <c r="E590" t="s">
        <v>15</v>
      </c>
      <c r="F590" t="s">
        <v>1356</v>
      </c>
      <c r="G590" t="s">
        <v>17</v>
      </c>
      <c r="H590" t="s">
        <v>59</v>
      </c>
      <c r="I590" t="s">
        <v>19</v>
      </c>
      <c r="J590" s="1">
        <v>12562.08</v>
      </c>
      <c r="K590" s="1">
        <v>16122.62</v>
      </c>
      <c r="L590">
        <v>4</v>
      </c>
      <c r="M590">
        <v>6</v>
      </c>
      <c r="N590">
        <v>10</v>
      </c>
      <c r="O590">
        <v>5</v>
      </c>
      <c r="P590">
        <v>23</v>
      </c>
      <c r="Q590">
        <f>SUMIFS(Snapshot2!H:H, Snapshot2!A:A, Table5[[#This Row],[Date]], Snapshot2!B:B, Table5[[#This Row],[license_no]])</f>
        <v>0</v>
      </c>
      <c r="R590" s="26">
        <f>SUMIF(Grant437!I:I, Table5[[#This Row],[license_no]], Grant437!N:N)</f>
        <v>312.14</v>
      </c>
      <c r="S590" s="26">
        <f>SUM(Table5[[#This Row],[Quality Dollars Received]], Table5[[#This Row],[fund paid in month (cash)]])</f>
        <v>16434.760000000002</v>
      </c>
      <c r="T590">
        <f>COUNTIFS(Visits!H:H, "&lt;&gt;", Visits!A:A, Table5[[#This Row],[license_no]])</f>
        <v>0</v>
      </c>
      <c r="U590">
        <f>COUNTIFS(Visits!I:I, "&lt;&gt;", Visits!A:A, Table5[[#This Row],[license_no]])</f>
        <v>1</v>
      </c>
      <c r="V590">
        <f>COUNTIFS(Visits!J:J, "&lt;&gt;", Visits!A:A, Table5[[#This Row],[license_no]])</f>
        <v>0</v>
      </c>
      <c r="W590">
        <f>SUM(Table5[[#This Row],[Total Visits - In Person]:[Total Visits - Virtual]])</f>
        <v>1</v>
      </c>
    </row>
    <row r="591" spans="1:23" x14ac:dyDescent="0.3">
      <c r="A591" s="10">
        <v>45292</v>
      </c>
      <c r="B591">
        <v>1719088</v>
      </c>
      <c r="C591" t="s">
        <v>1357</v>
      </c>
      <c r="D591" t="s">
        <v>188</v>
      </c>
      <c r="E591" t="s">
        <v>15</v>
      </c>
      <c r="F591" t="s">
        <v>1358</v>
      </c>
      <c r="G591" t="s">
        <v>140</v>
      </c>
      <c r="H591" t="s">
        <v>520</v>
      </c>
      <c r="I591" t="s">
        <v>19</v>
      </c>
      <c r="J591" s="1">
        <v>477.8</v>
      </c>
      <c r="K591" s="1">
        <v>587.71</v>
      </c>
      <c r="O591">
        <v>2</v>
      </c>
      <c r="P591">
        <v>2</v>
      </c>
      <c r="Q591">
        <f>SUMIFS(Snapshot2!H:H, Snapshot2!A:A, Table5[[#This Row],[Date]], Snapshot2!B:B, Table5[[#This Row],[license_no]])</f>
        <v>0</v>
      </c>
      <c r="R591" s="26">
        <f>SUMIF(Grant437!I:I, Table5[[#This Row],[license_no]], Grant437!N:N)</f>
        <v>0</v>
      </c>
      <c r="S591" s="26">
        <f>SUM(Table5[[#This Row],[Quality Dollars Received]], Table5[[#This Row],[fund paid in month (cash)]])</f>
        <v>587.71</v>
      </c>
      <c r="T591">
        <f>COUNTIFS(Visits!H:H, "&lt;&gt;", Visits!A:A, Table5[[#This Row],[license_no]])</f>
        <v>0</v>
      </c>
      <c r="U591">
        <f>COUNTIFS(Visits!I:I, "&lt;&gt;", Visits!A:A, Table5[[#This Row],[license_no]])</f>
        <v>1</v>
      </c>
      <c r="V591">
        <f>COUNTIFS(Visits!J:J, "&lt;&gt;", Visits!A:A, Table5[[#This Row],[license_no]])</f>
        <v>0</v>
      </c>
      <c r="W591">
        <f>SUM(Table5[[#This Row],[Total Visits - In Person]:[Total Visits - Virtual]])</f>
        <v>1</v>
      </c>
    </row>
    <row r="592" spans="1:23" x14ac:dyDescent="0.3">
      <c r="A592" s="10">
        <v>45292</v>
      </c>
      <c r="B592">
        <v>1719248</v>
      </c>
      <c r="C592" t="s">
        <v>1359</v>
      </c>
      <c r="D592" t="s">
        <v>14</v>
      </c>
      <c r="E592" t="s">
        <v>27</v>
      </c>
      <c r="F592" t="s">
        <v>1360</v>
      </c>
      <c r="G592" t="s">
        <v>62</v>
      </c>
      <c r="H592" t="s">
        <v>63</v>
      </c>
      <c r="I592" t="s">
        <v>64</v>
      </c>
      <c r="J592" s="1">
        <v>7980.24</v>
      </c>
      <c r="K592" s="1">
        <v>10915.46</v>
      </c>
      <c r="L592">
        <v>4</v>
      </c>
      <c r="M592">
        <v>3</v>
      </c>
      <c r="N592">
        <v>2</v>
      </c>
      <c r="O592">
        <v>2</v>
      </c>
      <c r="P592">
        <v>10</v>
      </c>
      <c r="Q592">
        <f>SUMIFS(Snapshot2!H:H, Snapshot2!A:A, Table5[[#This Row],[Date]], Snapshot2!B:B, Table5[[#This Row],[license_no]])</f>
        <v>0</v>
      </c>
      <c r="R592" s="26">
        <f>SUMIF(Grant437!I:I, Table5[[#This Row],[license_no]], Grant437!N:N)</f>
        <v>0</v>
      </c>
      <c r="S592" s="26">
        <f>SUM(Table5[[#This Row],[Quality Dollars Received]], Table5[[#This Row],[fund paid in month (cash)]])</f>
        <v>10915.46</v>
      </c>
      <c r="T592">
        <f>COUNTIFS(Visits!H:H, "&lt;&gt;", Visits!A:A, Table5[[#This Row],[license_no]])</f>
        <v>0</v>
      </c>
      <c r="U592">
        <f>COUNTIFS(Visits!I:I, "&lt;&gt;", Visits!A:A, Table5[[#This Row],[license_no]])</f>
        <v>0</v>
      </c>
      <c r="V592">
        <f>COUNTIFS(Visits!J:J, "&lt;&gt;", Visits!A:A, Table5[[#This Row],[license_no]])</f>
        <v>0</v>
      </c>
      <c r="W592">
        <f>SUM(Table5[[#This Row],[Total Visits - In Person]:[Total Visits - Virtual]])</f>
        <v>0</v>
      </c>
    </row>
    <row r="593" spans="1:23" x14ac:dyDescent="0.3">
      <c r="A593" s="10">
        <v>45292</v>
      </c>
      <c r="B593">
        <v>1719394</v>
      </c>
      <c r="C593" t="s">
        <v>1361</v>
      </c>
      <c r="D593" t="s">
        <v>14</v>
      </c>
      <c r="E593" t="s">
        <v>15</v>
      </c>
      <c r="F593" t="s">
        <v>1362</v>
      </c>
      <c r="G593" t="s">
        <v>101</v>
      </c>
      <c r="H593" t="s">
        <v>305</v>
      </c>
      <c r="I593" t="s">
        <v>19</v>
      </c>
      <c r="J593" s="1">
        <v>32636.73</v>
      </c>
      <c r="K593" s="1">
        <v>41562.49</v>
      </c>
      <c r="M593">
        <v>10</v>
      </c>
      <c r="N593">
        <v>26</v>
      </c>
      <c r="O593">
        <v>20</v>
      </c>
      <c r="P593">
        <v>54</v>
      </c>
      <c r="Q593">
        <f>SUMIFS(Snapshot2!H:H, Snapshot2!A:A, Table5[[#This Row],[Date]], Snapshot2!B:B, Table5[[#This Row],[license_no]])</f>
        <v>2</v>
      </c>
      <c r="R593" s="26">
        <f>SUMIF(Grant437!I:I, Table5[[#This Row],[license_no]], Grant437!N:N)</f>
        <v>0</v>
      </c>
      <c r="S593" s="26">
        <f>SUM(Table5[[#This Row],[Quality Dollars Received]], Table5[[#This Row],[fund paid in month (cash)]])</f>
        <v>41562.49</v>
      </c>
      <c r="T593">
        <f>COUNTIFS(Visits!H:H, "&lt;&gt;", Visits!A:A, Table5[[#This Row],[license_no]])</f>
        <v>0</v>
      </c>
      <c r="U593">
        <f>COUNTIFS(Visits!I:I, "&lt;&gt;", Visits!A:A, Table5[[#This Row],[license_no]])</f>
        <v>1</v>
      </c>
      <c r="V593">
        <f>COUNTIFS(Visits!J:J, "&lt;&gt;", Visits!A:A, Table5[[#This Row],[license_no]])</f>
        <v>0</v>
      </c>
      <c r="W593">
        <f>SUM(Table5[[#This Row],[Total Visits - In Person]:[Total Visits - Virtual]])</f>
        <v>1</v>
      </c>
    </row>
    <row r="594" spans="1:23" x14ac:dyDescent="0.3">
      <c r="A594" s="10">
        <v>45292</v>
      </c>
      <c r="B594">
        <v>1719920</v>
      </c>
      <c r="C594" t="s">
        <v>1363</v>
      </c>
      <c r="D594" t="s">
        <v>106</v>
      </c>
      <c r="E594" t="s">
        <v>27</v>
      </c>
      <c r="F594" t="s">
        <v>1364</v>
      </c>
      <c r="G594" t="s">
        <v>295</v>
      </c>
      <c r="H594" t="s">
        <v>296</v>
      </c>
      <c r="I594" t="s">
        <v>19</v>
      </c>
      <c r="J594" s="1">
        <v>2539.11</v>
      </c>
      <c r="K594" s="1">
        <v>3280.21</v>
      </c>
      <c r="M594">
        <v>1</v>
      </c>
      <c r="N594">
        <v>2</v>
      </c>
      <c r="O594">
        <v>2</v>
      </c>
      <c r="P594">
        <v>5</v>
      </c>
      <c r="Q594">
        <f>SUMIFS(Snapshot2!H:H, Snapshot2!A:A, Table5[[#This Row],[Date]], Snapshot2!B:B, Table5[[#This Row],[license_no]])</f>
        <v>0</v>
      </c>
      <c r="R594" s="26">
        <f>SUMIF(Grant437!I:I, Table5[[#This Row],[license_no]], Grant437!N:N)</f>
        <v>0</v>
      </c>
      <c r="S594" s="26">
        <f>SUM(Table5[[#This Row],[Quality Dollars Received]], Table5[[#This Row],[fund paid in month (cash)]])</f>
        <v>3280.21</v>
      </c>
      <c r="T594">
        <f>COUNTIFS(Visits!H:H, "&lt;&gt;", Visits!A:A, Table5[[#This Row],[license_no]])</f>
        <v>0</v>
      </c>
      <c r="U594">
        <f>COUNTIFS(Visits!I:I, "&lt;&gt;", Visits!A:A, Table5[[#This Row],[license_no]])</f>
        <v>0</v>
      </c>
      <c r="V594">
        <f>COUNTIFS(Visits!J:J, "&lt;&gt;", Visits!A:A, Table5[[#This Row],[license_no]])</f>
        <v>0</v>
      </c>
      <c r="W594">
        <f>SUM(Table5[[#This Row],[Total Visits - In Person]:[Total Visits - Virtual]])</f>
        <v>0</v>
      </c>
    </row>
    <row r="595" spans="1:23" x14ac:dyDescent="0.3">
      <c r="A595" s="10">
        <v>45292</v>
      </c>
      <c r="B595">
        <v>1720156</v>
      </c>
      <c r="C595" t="s">
        <v>1365</v>
      </c>
      <c r="D595" t="s">
        <v>188</v>
      </c>
      <c r="E595" t="s">
        <v>15</v>
      </c>
      <c r="F595" t="s">
        <v>1366</v>
      </c>
      <c r="G595" t="s">
        <v>140</v>
      </c>
      <c r="H595" t="s">
        <v>141</v>
      </c>
      <c r="I595" t="s">
        <v>19</v>
      </c>
      <c r="J595" s="1">
        <v>683.26</v>
      </c>
      <c r="K595" s="1">
        <v>875.61</v>
      </c>
      <c r="M595">
        <v>1</v>
      </c>
      <c r="P595">
        <v>1</v>
      </c>
      <c r="Q595">
        <f>SUMIFS(Snapshot2!H:H, Snapshot2!A:A, Table5[[#This Row],[Date]], Snapshot2!B:B, Table5[[#This Row],[license_no]])</f>
        <v>0</v>
      </c>
      <c r="R595" s="26">
        <f>SUMIF(Grant437!I:I, Table5[[#This Row],[license_no]], Grant437!N:N)</f>
        <v>295</v>
      </c>
      <c r="S595" s="26">
        <f>SUM(Table5[[#This Row],[Quality Dollars Received]], Table5[[#This Row],[fund paid in month (cash)]])</f>
        <v>1170.6100000000001</v>
      </c>
      <c r="T595">
        <f>COUNTIFS(Visits!H:H, "&lt;&gt;", Visits!A:A, Table5[[#This Row],[license_no]])</f>
        <v>1</v>
      </c>
      <c r="U595">
        <f>COUNTIFS(Visits!I:I, "&lt;&gt;", Visits!A:A, Table5[[#This Row],[license_no]])</f>
        <v>0</v>
      </c>
      <c r="V595">
        <f>COUNTIFS(Visits!J:J, "&lt;&gt;", Visits!A:A, Table5[[#This Row],[license_no]])</f>
        <v>0</v>
      </c>
      <c r="W595">
        <f>SUM(Table5[[#This Row],[Total Visits - In Person]:[Total Visits - Virtual]])</f>
        <v>1</v>
      </c>
    </row>
    <row r="596" spans="1:23" x14ac:dyDescent="0.3">
      <c r="A596" s="10">
        <v>45292</v>
      </c>
      <c r="B596">
        <v>1720256</v>
      </c>
      <c r="C596" t="s">
        <v>1367</v>
      </c>
      <c r="D596" t="s">
        <v>14</v>
      </c>
      <c r="E596" t="s">
        <v>27</v>
      </c>
      <c r="F596" t="s">
        <v>1368</v>
      </c>
      <c r="G596" t="s">
        <v>74</v>
      </c>
      <c r="H596" t="s">
        <v>379</v>
      </c>
      <c r="I596" t="s">
        <v>49</v>
      </c>
      <c r="J596" s="1">
        <v>4342.16</v>
      </c>
      <c r="K596" s="1">
        <v>5719.38</v>
      </c>
      <c r="L596">
        <v>1</v>
      </c>
      <c r="M596">
        <v>1</v>
      </c>
      <c r="N596">
        <v>5</v>
      </c>
      <c r="O596">
        <v>2</v>
      </c>
      <c r="P596">
        <v>8</v>
      </c>
      <c r="Q596">
        <f>SUMIFS(Snapshot2!H:H, Snapshot2!A:A, Table5[[#This Row],[Date]], Snapshot2!B:B, Table5[[#This Row],[license_no]])</f>
        <v>0</v>
      </c>
      <c r="R596" s="26">
        <f>SUMIF(Grant437!I:I, Table5[[#This Row],[license_no]], Grant437!N:N)</f>
        <v>0</v>
      </c>
      <c r="S596" s="26">
        <f>SUM(Table5[[#This Row],[Quality Dollars Received]], Table5[[#This Row],[fund paid in month (cash)]])</f>
        <v>5719.38</v>
      </c>
      <c r="T596">
        <f>COUNTIFS(Visits!H:H, "&lt;&gt;", Visits!A:A, Table5[[#This Row],[license_no]])</f>
        <v>0</v>
      </c>
      <c r="U596">
        <f>COUNTIFS(Visits!I:I, "&lt;&gt;", Visits!A:A, Table5[[#This Row],[license_no]])</f>
        <v>0</v>
      </c>
      <c r="V596">
        <f>COUNTIFS(Visits!J:J, "&lt;&gt;", Visits!A:A, Table5[[#This Row],[license_no]])</f>
        <v>0</v>
      </c>
      <c r="W596">
        <f>SUM(Table5[[#This Row],[Total Visits - In Person]:[Total Visits - Virtual]])</f>
        <v>0</v>
      </c>
    </row>
    <row r="597" spans="1:23" x14ac:dyDescent="0.3">
      <c r="A597" s="10">
        <v>45292</v>
      </c>
      <c r="B597">
        <v>1720403</v>
      </c>
      <c r="C597" t="s">
        <v>1369</v>
      </c>
      <c r="D597" t="s">
        <v>14</v>
      </c>
      <c r="E597" t="s">
        <v>15</v>
      </c>
      <c r="F597" t="s">
        <v>1370</v>
      </c>
      <c r="G597" t="s">
        <v>29</v>
      </c>
      <c r="H597" t="s">
        <v>226</v>
      </c>
      <c r="I597" t="s">
        <v>19</v>
      </c>
      <c r="J597" s="1">
        <v>11931.32</v>
      </c>
      <c r="K597" s="1">
        <v>15496.15</v>
      </c>
      <c r="M597">
        <v>7</v>
      </c>
      <c r="N597">
        <v>7</v>
      </c>
      <c r="O597">
        <v>4</v>
      </c>
      <c r="P597">
        <v>18</v>
      </c>
      <c r="Q597">
        <f>SUMIFS(Snapshot2!H:H, Snapshot2!A:A, Table5[[#This Row],[Date]], Snapshot2!B:B, Table5[[#This Row],[license_no]])</f>
        <v>0</v>
      </c>
      <c r="R597" s="26">
        <f>SUMIF(Grant437!I:I, Table5[[#This Row],[license_no]], Grant437!N:N)</f>
        <v>0</v>
      </c>
      <c r="S597" s="26">
        <f>SUM(Table5[[#This Row],[Quality Dollars Received]], Table5[[#This Row],[fund paid in month (cash)]])</f>
        <v>15496.15</v>
      </c>
      <c r="T597">
        <f>COUNTIFS(Visits!H:H, "&lt;&gt;", Visits!A:A, Table5[[#This Row],[license_no]])</f>
        <v>0</v>
      </c>
      <c r="U597">
        <f>COUNTIFS(Visits!I:I, "&lt;&gt;", Visits!A:A, Table5[[#This Row],[license_no]])</f>
        <v>0</v>
      </c>
      <c r="V597">
        <f>COUNTIFS(Visits!J:J, "&lt;&gt;", Visits!A:A, Table5[[#This Row],[license_no]])</f>
        <v>0</v>
      </c>
      <c r="W597">
        <f>SUM(Table5[[#This Row],[Total Visits - In Person]:[Total Visits - Virtual]])</f>
        <v>0</v>
      </c>
    </row>
    <row r="598" spans="1:23" x14ac:dyDescent="0.3">
      <c r="A598" s="10">
        <v>45292</v>
      </c>
      <c r="B598">
        <v>1720667</v>
      </c>
      <c r="C598" t="s">
        <v>1371</v>
      </c>
      <c r="D598" t="s">
        <v>106</v>
      </c>
      <c r="E598" t="s">
        <v>27</v>
      </c>
      <c r="F598" t="s">
        <v>1372</v>
      </c>
      <c r="G598" t="s">
        <v>17</v>
      </c>
      <c r="H598" t="s">
        <v>509</v>
      </c>
      <c r="I598" t="s">
        <v>19</v>
      </c>
      <c r="J598" s="1">
        <v>5337</v>
      </c>
      <c r="K598" s="1">
        <v>6775.83</v>
      </c>
      <c r="M598">
        <v>5</v>
      </c>
      <c r="N598">
        <v>3</v>
      </c>
      <c r="O598">
        <v>6</v>
      </c>
      <c r="P598">
        <v>13</v>
      </c>
      <c r="Q598">
        <f>SUMIFS(Snapshot2!H:H, Snapshot2!A:A, Table5[[#This Row],[Date]], Snapshot2!B:B, Table5[[#This Row],[license_no]])</f>
        <v>0</v>
      </c>
      <c r="R598" s="26">
        <f>SUMIF(Grant437!I:I, Table5[[#This Row],[license_no]], Grant437!N:N)</f>
        <v>0</v>
      </c>
      <c r="S598" s="26">
        <f>SUM(Table5[[#This Row],[Quality Dollars Received]], Table5[[#This Row],[fund paid in month (cash)]])</f>
        <v>6775.83</v>
      </c>
      <c r="T598">
        <f>COUNTIFS(Visits!H:H, "&lt;&gt;", Visits!A:A, Table5[[#This Row],[license_no]])</f>
        <v>0</v>
      </c>
      <c r="U598">
        <f>COUNTIFS(Visits!I:I, "&lt;&gt;", Visits!A:A, Table5[[#This Row],[license_no]])</f>
        <v>0</v>
      </c>
      <c r="V598">
        <f>COUNTIFS(Visits!J:J, "&lt;&gt;", Visits!A:A, Table5[[#This Row],[license_no]])</f>
        <v>0</v>
      </c>
      <c r="W598">
        <f>SUM(Table5[[#This Row],[Total Visits - In Person]:[Total Visits - Virtual]])</f>
        <v>0</v>
      </c>
    </row>
    <row r="599" spans="1:23" x14ac:dyDescent="0.3">
      <c r="A599" s="10">
        <v>45292</v>
      </c>
      <c r="B599">
        <v>1721256</v>
      </c>
      <c r="C599" t="s">
        <v>1373</v>
      </c>
      <c r="D599" t="s">
        <v>106</v>
      </c>
      <c r="E599" t="s">
        <v>27</v>
      </c>
      <c r="F599" t="s">
        <v>1374</v>
      </c>
      <c r="G599" t="s">
        <v>17</v>
      </c>
      <c r="H599" t="s">
        <v>96</v>
      </c>
      <c r="I599" t="s">
        <v>19</v>
      </c>
      <c r="J599" s="1">
        <v>769.44</v>
      </c>
      <c r="K599" s="1">
        <v>935.31</v>
      </c>
      <c r="L599">
        <v>1</v>
      </c>
      <c r="N599">
        <v>1</v>
      </c>
      <c r="O599">
        <v>2</v>
      </c>
      <c r="P599">
        <v>4</v>
      </c>
      <c r="Q599">
        <f>SUMIFS(Snapshot2!H:H, Snapshot2!A:A, Table5[[#This Row],[Date]], Snapshot2!B:B, Table5[[#This Row],[license_no]])</f>
        <v>0</v>
      </c>
      <c r="R599" s="26">
        <f>SUMIF(Grant437!I:I, Table5[[#This Row],[license_no]], Grant437!N:N)</f>
        <v>0</v>
      </c>
      <c r="S599" s="26">
        <f>SUM(Table5[[#This Row],[Quality Dollars Received]], Table5[[#This Row],[fund paid in month (cash)]])</f>
        <v>935.31</v>
      </c>
      <c r="T599">
        <f>COUNTIFS(Visits!H:H, "&lt;&gt;", Visits!A:A, Table5[[#This Row],[license_no]])</f>
        <v>0</v>
      </c>
      <c r="U599">
        <f>COUNTIFS(Visits!I:I, "&lt;&gt;", Visits!A:A, Table5[[#This Row],[license_no]])</f>
        <v>0</v>
      </c>
      <c r="V599">
        <f>COUNTIFS(Visits!J:J, "&lt;&gt;", Visits!A:A, Table5[[#This Row],[license_no]])</f>
        <v>0</v>
      </c>
      <c r="W599">
        <f>SUM(Table5[[#This Row],[Total Visits - In Person]:[Total Visits - Virtual]])</f>
        <v>0</v>
      </c>
    </row>
    <row r="600" spans="1:23" x14ac:dyDescent="0.3">
      <c r="A600" s="10">
        <v>45292</v>
      </c>
      <c r="B600">
        <v>1721457</v>
      </c>
      <c r="C600" t="s">
        <v>1375</v>
      </c>
      <c r="D600" t="s">
        <v>106</v>
      </c>
      <c r="E600" t="s">
        <v>51</v>
      </c>
      <c r="F600" t="s">
        <v>1376</v>
      </c>
      <c r="G600" t="s">
        <v>136</v>
      </c>
      <c r="H600" t="s">
        <v>198</v>
      </c>
      <c r="I600" t="s">
        <v>19</v>
      </c>
      <c r="J600" s="1">
        <v>12734.11</v>
      </c>
      <c r="K600" s="1">
        <v>16639.77</v>
      </c>
      <c r="M600">
        <v>4</v>
      </c>
      <c r="N600">
        <v>6</v>
      </c>
      <c r="O600">
        <v>14</v>
      </c>
      <c r="P600">
        <v>24</v>
      </c>
      <c r="Q600">
        <f>SUMIFS(Snapshot2!H:H, Snapshot2!A:A, Table5[[#This Row],[Date]], Snapshot2!B:B, Table5[[#This Row],[license_no]])</f>
        <v>0</v>
      </c>
      <c r="R600" s="26">
        <f>SUMIF(Grant437!I:I, Table5[[#This Row],[license_no]], Grant437!N:N)</f>
        <v>0</v>
      </c>
      <c r="S600" s="26">
        <f>SUM(Table5[[#This Row],[Quality Dollars Received]], Table5[[#This Row],[fund paid in month (cash)]])</f>
        <v>16639.77</v>
      </c>
      <c r="T600">
        <f>COUNTIFS(Visits!H:H, "&lt;&gt;", Visits!A:A, Table5[[#This Row],[license_no]])</f>
        <v>0</v>
      </c>
      <c r="U600">
        <f>COUNTIFS(Visits!I:I, "&lt;&gt;", Visits!A:A, Table5[[#This Row],[license_no]])</f>
        <v>1</v>
      </c>
      <c r="V600">
        <f>COUNTIFS(Visits!J:J, "&lt;&gt;", Visits!A:A, Table5[[#This Row],[license_no]])</f>
        <v>0</v>
      </c>
      <c r="W600">
        <f>SUM(Table5[[#This Row],[Total Visits - In Person]:[Total Visits - Virtual]])</f>
        <v>1</v>
      </c>
    </row>
    <row r="601" spans="1:23" x14ac:dyDescent="0.3">
      <c r="A601" s="10">
        <v>45292</v>
      </c>
      <c r="B601">
        <v>1721473</v>
      </c>
      <c r="C601" t="s">
        <v>1377</v>
      </c>
      <c r="D601" t="s">
        <v>14</v>
      </c>
      <c r="E601" t="s">
        <v>15</v>
      </c>
      <c r="F601" t="s">
        <v>1378</v>
      </c>
      <c r="G601" t="s">
        <v>955</v>
      </c>
      <c r="H601" t="s">
        <v>956</v>
      </c>
      <c r="I601" t="s">
        <v>957</v>
      </c>
      <c r="J601" s="1">
        <v>8093.52</v>
      </c>
      <c r="K601" s="1">
        <v>10170.02</v>
      </c>
      <c r="M601">
        <v>1</v>
      </c>
      <c r="N601">
        <v>1</v>
      </c>
      <c r="O601">
        <v>8</v>
      </c>
      <c r="P601">
        <v>10</v>
      </c>
      <c r="Q601">
        <f>SUMIFS(Snapshot2!H:H, Snapshot2!A:A, Table5[[#This Row],[Date]], Snapshot2!B:B, Table5[[#This Row],[license_no]])</f>
        <v>0</v>
      </c>
      <c r="R601" s="26">
        <f>SUMIF(Grant437!I:I, Table5[[#This Row],[license_no]], Grant437!N:N)</f>
        <v>0</v>
      </c>
      <c r="S601" s="26">
        <f>SUM(Table5[[#This Row],[Quality Dollars Received]], Table5[[#This Row],[fund paid in month (cash)]])</f>
        <v>10170.02</v>
      </c>
      <c r="T601">
        <f>COUNTIFS(Visits!H:H, "&lt;&gt;", Visits!A:A, Table5[[#This Row],[license_no]])</f>
        <v>0</v>
      </c>
      <c r="U601">
        <f>COUNTIFS(Visits!I:I, "&lt;&gt;", Visits!A:A, Table5[[#This Row],[license_no]])</f>
        <v>0</v>
      </c>
      <c r="V601">
        <f>COUNTIFS(Visits!J:J, "&lt;&gt;", Visits!A:A, Table5[[#This Row],[license_no]])</f>
        <v>0</v>
      </c>
      <c r="W601">
        <f>SUM(Table5[[#This Row],[Total Visits - In Person]:[Total Visits - Virtual]])</f>
        <v>0</v>
      </c>
    </row>
    <row r="602" spans="1:23" x14ac:dyDescent="0.3">
      <c r="A602" s="10">
        <v>45292</v>
      </c>
      <c r="B602">
        <v>1721912</v>
      </c>
      <c r="C602" t="s">
        <v>1379</v>
      </c>
      <c r="D602" t="s">
        <v>14</v>
      </c>
      <c r="E602" t="s">
        <v>27</v>
      </c>
      <c r="F602" t="s">
        <v>1380</v>
      </c>
      <c r="G602" t="s">
        <v>136</v>
      </c>
      <c r="H602" t="s">
        <v>198</v>
      </c>
      <c r="I602" t="s">
        <v>19</v>
      </c>
      <c r="J602" s="1">
        <v>52140.59</v>
      </c>
      <c r="K602" s="1">
        <v>62555.45</v>
      </c>
      <c r="L602">
        <v>8</v>
      </c>
      <c r="M602">
        <v>13</v>
      </c>
      <c r="N602">
        <v>23</v>
      </c>
      <c r="O602">
        <v>37</v>
      </c>
      <c r="P602">
        <v>79</v>
      </c>
      <c r="Q602">
        <f>SUMIFS(Snapshot2!H:H, Snapshot2!A:A, Table5[[#This Row],[Date]], Snapshot2!B:B, Table5[[#This Row],[license_no]])</f>
        <v>1</v>
      </c>
      <c r="R602" s="26">
        <f>SUMIF(Grant437!I:I, Table5[[#This Row],[license_no]], Grant437!N:N)</f>
        <v>0</v>
      </c>
      <c r="S602" s="26">
        <f>SUM(Table5[[#This Row],[Quality Dollars Received]], Table5[[#This Row],[fund paid in month (cash)]])</f>
        <v>62555.45</v>
      </c>
      <c r="T602">
        <f>COUNTIFS(Visits!H:H, "&lt;&gt;", Visits!A:A, Table5[[#This Row],[license_no]])</f>
        <v>0</v>
      </c>
      <c r="U602">
        <f>COUNTIFS(Visits!I:I, "&lt;&gt;", Visits!A:A, Table5[[#This Row],[license_no]])</f>
        <v>0</v>
      </c>
      <c r="V602">
        <f>COUNTIFS(Visits!J:J, "&lt;&gt;", Visits!A:A, Table5[[#This Row],[license_no]])</f>
        <v>0</v>
      </c>
      <c r="W602">
        <f>SUM(Table5[[#This Row],[Total Visits - In Person]:[Total Visits - Virtual]])</f>
        <v>0</v>
      </c>
    </row>
    <row r="603" spans="1:23" x14ac:dyDescent="0.3">
      <c r="A603" s="10">
        <v>45292</v>
      </c>
      <c r="B603">
        <v>1722821</v>
      </c>
      <c r="C603" t="s">
        <v>1381</v>
      </c>
      <c r="D603" t="s">
        <v>14</v>
      </c>
      <c r="F603" t="s">
        <v>1382</v>
      </c>
      <c r="G603" t="s">
        <v>70</v>
      </c>
      <c r="H603" t="s">
        <v>84</v>
      </c>
      <c r="I603" t="s">
        <v>19</v>
      </c>
      <c r="J603" s="1">
        <v>0</v>
      </c>
      <c r="K603" s="1">
        <v>-568</v>
      </c>
      <c r="N603">
        <v>1</v>
      </c>
      <c r="P603">
        <v>1</v>
      </c>
      <c r="Q603">
        <f>SUMIFS(Snapshot2!H:H, Snapshot2!A:A, Table5[[#This Row],[Date]], Snapshot2!B:B, Table5[[#This Row],[license_no]])</f>
        <v>0</v>
      </c>
      <c r="R603" s="26">
        <f>SUMIF(Grant437!I:I, Table5[[#This Row],[license_no]], Grant437!N:N)</f>
        <v>0</v>
      </c>
      <c r="S603" s="26">
        <f>SUM(Table5[[#This Row],[Quality Dollars Received]], Table5[[#This Row],[fund paid in month (cash)]])</f>
        <v>-568</v>
      </c>
      <c r="T603">
        <f>COUNTIFS(Visits!H:H, "&lt;&gt;", Visits!A:A, Table5[[#This Row],[license_no]])</f>
        <v>0</v>
      </c>
      <c r="U603">
        <f>COUNTIFS(Visits!I:I, "&lt;&gt;", Visits!A:A, Table5[[#This Row],[license_no]])</f>
        <v>0</v>
      </c>
      <c r="V603">
        <f>COUNTIFS(Visits!J:J, "&lt;&gt;", Visits!A:A, Table5[[#This Row],[license_no]])</f>
        <v>0</v>
      </c>
      <c r="W603">
        <f>SUM(Table5[[#This Row],[Total Visits - In Person]:[Total Visits - Virtual]])</f>
        <v>0</v>
      </c>
    </row>
    <row r="604" spans="1:23" x14ac:dyDescent="0.3">
      <c r="A604" s="10">
        <v>45292</v>
      </c>
      <c r="B604">
        <v>1724198</v>
      </c>
      <c r="C604" t="s">
        <v>1383</v>
      </c>
      <c r="D604" t="s">
        <v>14</v>
      </c>
      <c r="E604" t="s">
        <v>51</v>
      </c>
      <c r="F604" t="s">
        <v>1384</v>
      </c>
      <c r="G604" t="s">
        <v>17</v>
      </c>
      <c r="H604" t="s">
        <v>688</v>
      </c>
      <c r="I604" t="s">
        <v>19</v>
      </c>
      <c r="J604" s="1">
        <v>30105.07</v>
      </c>
      <c r="K604" s="1">
        <v>39336.910000000003</v>
      </c>
      <c r="L604">
        <v>7</v>
      </c>
      <c r="M604">
        <v>12</v>
      </c>
      <c r="N604">
        <v>17</v>
      </c>
      <c r="P604">
        <v>35</v>
      </c>
      <c r="Q604">
        <f>SUMIFS(Snapshot2!H:H, Snapshot2!A:A, Table5[[#This Row],[Date]], Snapshot2!B:B, Table5[[#This Row],[license_no]])</f>
        <v>1</v>
      </c>
      <c r="R604" s="26">
        <f>SUMIF(Grant437!I:I, Table5[[#This Row],[license_no]], Grant437!N:N)</f>
        <v>0</v>
      </c>
      <c r="S604" s="26">
        <f>SUM(Table5[[#This Row],[Quality Dollars Received]], Table5[[#This Row],[fund paid in month (cash)]])</f>
        <v>39336.910000000003</v>
      </c>
      <c r="T604">
        <f>COUNTIFS(Visits!H:H, "&lt;&gt;", Visits!A:A, Table5[[#This Row],[license_no]])</f>
        <v>0</v>
      </c>
      <c r="U604">
        <f>COUNTIFS(Visits!I:I, "&lt;&gt;", Visits!A:A, Table5[[#This Row],[license_no]])</f>
        <v>0</v>
      </c>
      <c r="V604">
        <f>COUNTIFS(Visits!J:J, "&lt;&gt;", Visits!A:A, Table5[[#This Row],[license_no]])</f>
        <v>0</v>
      </c>
      <c r="W604">
        <f>SUM(Table5[[#This Row],[Total Visits - In Person]:[Total Visits - Virtual]])</f>
        <v>0</v>
      </c>
    </row>
    <row r="605" spans="1:23" x14ac:dyDescent="0.3">
      <c r="A605" s="10">
        <v>45292</v>
      </c>
      <c r="B605">
        <v>1724569</v>
      </c>
      <c r="C605" t="s">
        <v>1385</v>
      </c>
      <c r="D605" t="s">
        <v>106</v>
      </c>
      <c r="E605" t="s">
        <v>27</v>
      </c>
      <c r="F605" t="s">
        <v>1386</v>
      </c>
      <c r="G605" t="s">
        <v>291</v>
      </c>
      <c r="H605" t="s">
        <v>173</v>
      </c>
      <c r="I605" t="s">
        <v>292</v>
      </c>
      <c r="J605" s="1">
        <v>1448.2</v>
      </c>
      <c r="K605" s="1">
        <v>1672.79</v>
      </c>
      <c r="L605">
        <v>2</v>
      </c>
      <c r="M605">
        <v>1</v>
      </c>
      <c r="P605">
        <v>3</v>
      </c>
      <c r="Q605">
        <f>SUMIFS(Snapshot2!H:H, Snapshot2!A:A, Table5[[#This Row],[Date]], Snapshot2!B:B, Table5[[#This Row],[license_no]])</f>
        <v>1</v>
      </c>
      <c r="R605" s="26">
        <f>SUMIF(Grant437!I:I, Table5[[#This Row],[license_no]], Grant437!N:N)</f>
        <v>0</v>
      </c>
      <c r="S605" s="26">
        <f>SUM(Table5[[#This Row],[Quality Dollars Received]], Table5[[#This Row],[fund paid in month (cash)]])</f>
        <v>1672.79</v>
      </c>
      <c r="T605">
        <f>COUNTIFS(Visits!H:H, "&lt;&gt;", Visits!A:A, Table5[[#This Row],[license_no]])</f>
        <v>0</v>
      </c>
      <c r="U605">
        <f>COUNTIFS(Visits!I:I, "&lt;&gt;", Visits!A:A, Table5[[#This Row],[license_no]])</f>
        <v>0</v>
      </c>
      <c r="V605">
        <f>COUNTIFS(Visits!J:J, "&lt;&gt;", Visits!A:A, Table5[[#This Row],[license_no]])</f>
        <v>0</v>
      </c>
      <c r="W605">
        <f>SUM(Table5[[#This Row],[Total Visits - In Person]:[Total Visits - Virtual]])</f>
        <v>0</v>
      </c>
    </row>
    <row r="606" spans="1:23" x14ac:dyDescent="0.3">
      <c r="A606" s="10">
        <v>45292</v>
      </c>
      <c r="B606">
        <v>1724823</v>
      </c>
      <c r="C606" t="s">
        <v>1387</v>
      </c>
      <c r="D606" t="s">
        <v>915</v>
      </c>
      <c r="F606" t="s">
        <v>1388</v>
      </c>
      <c r="G606" t="s">
        <v>17</v>
      </c>
      <c r="H606" t="s">
        <v>288</v>
      </c>
      <c r="I606" t="s">
        <v>19</v>
      </c>
      <c r="J606" s="1">
        <v>778.25</v>
      </c>
      <c r="K606" s="1">
        <v>777.19</v>
      </c>
      <c r="O606">
        <v>5</v>
      </c>
      <c r="P606">
        <v>5</v>
      </c>
      <c r="Q606">
        <f>SUMIFS(Snapshot2!H:H, Snapshot2!A:A, Table5[[#This Row],[Date]], Snapshot2!B:B, Table5[[#This Row],[license_no]])</f>
        <v>0</v>
      </c>
      <c r="R606" s="26">
        <f>SUMIF(Grant437!I:I, Table5[[#This Row],[license_no]], Grant437!N:N)</f>
        <v>0</v>
      </c>
      <c r="S606" s="26">
        <f>SUM(Table5[[#This Row],[Quality Dollars Received]], Table5[[#This Row],[fund paid in month (cash)]])</f>
        <v>777.19</v>
      </c>
      <c r="T606">
        <f>COUNTIFS(Visits!H:H, "&lt;&gt;", Visits!A:A, Table5[[#This Row],[license_no]])</f>
        <v>0</v>
      </c>
      <c r="U606">
        <f>COUNTIFS(Visits!I:I, "&lt;&gt;", Visits!A:A, Table5[[#This Row],[license_no]])</f>
        <v>0</v>
      </c>
      <c r="V606">
        <f>COUNTIFS(Visits!J:J, "&lt;&gt;", Visits!A:A, Table5[[#This Row],[license_no]])</f>
        <v>0</v>
      </c>
      <c r="W606">
        <f>SUM(Table5[[#This Row],[Total Visits - In Person]:[Total Visits - Virtual]])</f>
        <v>0</v>
      </c>
    </row>
    <row r="607" spans="1:23" x14ac:dyDescent="0.3">
      <c r="A607" s="10">
        <v>45292</v>
      </c>
      <c r="B607">
        <v>1725204</v>
      </c>
      <c r="C607" t="s">
        <v>1389</v>
      </c>
      <c r="D607" t="s">
        <v>14</v>
      </c>
      <c r="E607" t="s">
        <v>27</v>
      </c>
      <c r="F607" t="s">
        <v>1390</v>
      </c>
      <c r="G607" t="s">
        <v>74</v>
      </c>
      <c r="H607" t="s">
        <v>1391</v>
      </c>
      <c r="I607" t="s">
        <v>49</v>
      </c>
      <c r="J607" s="1">
        <v>2157.4</v>
      </c>
      <c r="K607" s="1">
        <v>2769.71</v>
      </c>
      <c r="M607">
        <v>2</v>
      </c>
      <c r="N607">
        <v>1</v>
      </c>
      <c r="P607">
        <v>3</v>
      </c>
      <c r="Q607">
        <f>SUMIFS(Snapshot2!H:H, Snapshot2!A:A, Table5[[#This Row],[Date]], Snapshot2!B:B, Table5[[#This Row],[license_no]])</f>
        <v>0</v>
      </c>
      <c r="R607" s="26">
        <f>SUMIF(Grant437!I:I, Table5[[#This Row],[license_no]], Grant437!N:N)</f>
        <v>0</v>
      </c>
      <c r="S607" s="26">
        <f>SUM(Table5[[#This Row],[Quality Dollars Received]], Table5[[#This Row],[fund paid in month (cash)]])</f>
        <v>2769.71</v>
      </c>
      <c r="T607">
        <f>COUNTIFS(Visits!H:H, "&lt;&gt;", Visits!A:A, Table5[[#This Row],[license_no]])</f>
        <v>0</v>
      </c>
      <c r="U607">
        <f>COUNTIFS(Visits!I:I, "&lt;&gt;", Visits!A:A, Table5[[#This Row],[license_no]])</f>
        <v>0</v>
      </c>
      <c r="V607">
        <f>COUNTIFS(Visits!J:J, "&lt;&gt;", Visits!A:A, Table5[[#This Row],[license_no]])</f>
        <v>0</v>
      </c>
      <c r="W607">
        <f>SUM(Table5[[#This Row],[Total Visits - In Person]:[Total Visits - Virtual]])</f>
        <v>0</v>
      </c>
    </row>
    <row r="608" spans="1:23" x14ac:dyDescent="0.3">
      <c r="A608" s="10">
        <v>45292</v>
      </c>
      <c r="B608">
        <v>1725928</v>
      </c>
      <c r="C608" t="s">
        <v>1392</v>
      </c>
      <c r="D608" t="s">
        <v>14</v>
      </c>
      <c r="E608" t="s">
        <v>27</v>
      </c>
      <c r="F608" t="s">
        <v>1393</v>
      </c>
      <c r="G608" t="s">
        <v>101</v>
      </c>
      <c r="H608" t="s">
        <v>557</v>
      </c>
      <c r="I608" t="s">
        <v>19</v>
      </c>
      <c r="J608" s="1">
        <v>10744.35</v>
      </c>
      <c r="K608" s="1">
        <v>15272.68</v>
      </c>
      <c r="L608">
        <v>4</v>
      </c>
      <c r="M608">
        <v>6</v>
      </c>
      <c r="N608">
        <v>3</v>
      </c>
      <c r="O608">
        <v>3</v>
      </c>
      <c r="P608">
        <v>16</v>
      </c>
      <c r="Q608">
        <f>SUMIFS(Snapshot2!H:H, Snapshot2!A:A, Table5[[#This Row],[Date]], Snapshot2!B:B, Table5[[#This Row],[license_no]])</f>
        <v>0</v>
      </c>
      <c r="R608" s="26">
        <f>SUMIF(Grant437!I:I, Table5[[#This Row],[license_no]], Grant437!N:N)</f>
        <v>0</v>
      </c>
      <c r="S608" s="26">
        <f>SUM(Table5[[#This Row],[Quality Dollars Received]], Table5[[#This Row],[fund paid in month (cash)]])</f>
        <v>15272.68</v>
      </c>
      <c r="T608">
        <f>COUNTIFS(Visits!H:H, "&lt;&gt;", Visits!A:A, Table5[[#This Row],[license_no]])</f>
        <v>0</v>
      </c>
      <c r="U608">
        <f>COUNTIFS(Visits!I:I, "&lt;&gt;", Visits!A:A, Table5[[#This Row],[license_no]])</f>
        <v>0</v>
      </c>
      <c r="V608">
        <f>COUNTIFS(Visits!J:J, "&lt;&gt;", Visits!A:A, Table5[[#This Row],[license_no]])</f>
        <v>1</v>
      </c>
      <c r="W608">
        <f>SUM(Table5[[#This Row],[Total Visits - In Person]:[Total Visits - Virtual]])</f>
        <v>1</v>
      </c>
    </row>
    <row r="609" spans="1:23" x14ac:dyDescent="0.3">
      <c r="A609" s="10">
        <v>45292</v>
      </c>
      <c r="B609">
        <v>1726265</v>
      </c>
      <c r="C609" t="s">
        <v>1394</v>
      </c>
      <c r="D609" t="s">
        <v>14</v>
      </c>
      <c r="E609" t="s">
        <v>27</v>
      </c>
      <c r="F609" t="s">
        <v>1395</v>
      </c>
      <c r="G609" t="s">
        <v>62</v>
      </c>
      <c r="H609" t="s">
        <v>63</v>
      </c>
      <c r="I609" t="s">
        <v>64</v>
      </c>
      <c r="J609" s="1">
        <v>6894.22</v>
      </c>
      <c r="K609" s="1">
        <v>9536.44</v>
      </c>
      <c r="L609">
        <v>3</v>
      </c>
      <c r="M609">
        <v>4</v>
      </c>
      <c r="N609">
        <v>3</v>
      </c>
      <c r="O609">
        <v>1</v>
      </c>
      <c r="P609">
        <v>10</v>
      </c>
      <c r="Q609">
        <f>SUMIFS(Snapshot2!H:H, Snapshot2!A:A, Table5[[#This Row],[Date]], Snapshot2!B:B, Table5[[#This Row],[license_no]])</f>
        <v>1</v>
      </c>
      <c r="R609" s="26">
        <f>SUMIF(Grant437!I:I, Table5[[#This Row],[license_no]], Grant437!N:N)</f>
        <v>0</v>
      </c>
      <c r="S609" s="26">
        <f>SUM(Table5[[#This Row],[Quality Dollars Received]], Table5[[#This Row],[fund paid in month (cash)]])</f>
        <v>9536.44</v>
      </c>
      <c r="T609">
        <f>COUNTIFS(Visits!H:H, "&lt;&gt;", Visits!A:A, Table5[[#This Row],[license_no]])</f>
        <v>0</v>
      </c>
      <c r="U609">
        <f>COUNTIFS(Visits!I:I, "&lt;&gt;", Visits!A:A, Table5[[#This Row],[license_no]])</f>
        <v>0</v>
      </c>
      <c r="V609">
        <f>COUNTIFS(Visits!J:J, "&lt;&gt;", Visits!A:A, Table5[[#This Row],[license_no]])</f>
        <v>0</v>
      </c>
      <c r="W609">
        <f>SUM(Table5[[#This Row],[Total Visits - In Person]:[Total Visits - Virtual]])</f>
        <v>0</v>
      </c>
    </row>
    <row r="610" spans="1:23" x14ac:dyDescent="0.3">
      <c r="A610" s="10">
        <v>45292</v>
      </c>
      <c r="B610">
        <v>1726331</v>
      </c>
      <c r="C610" t="s">
        <v>1396</v>
      </c>
      <c r="D610" t="s">
        <v>106</v>
      </c>
      <c r="E610" t="s">
        <v>27</v>
      </c>
      <c r="F610" t="s">
        <v>1397</v>
      </c>
      <c r="G610" t="s">
        <v>17</v>
      </c>
      <c r="H610" t="s">
        <v>42</v>
      </c>
      <c r="I610" t="s">
        <v>19</v>
      </c>
      <c r="J610" s="1">
        <v>406.3</v>
      </c>
      <c r="K610" s="1">
        <v>512.19000000000005</v>
      </c>
      <c r="N610">
        <v>1</v>
      </c>
      <c r="P610">
        <v>1</v>
      </c>
      <c r="Q610">
        <f>SUMIFS(Snapshot2!H:H, Snapshot2!A:A, Table5[[#This Row],[Date]], Snapshot2!B:B, Table5[[#This Row],[license_no]])</f>
        <v>0</v>
      </c>
      <c r="R610" s="26">
        <f>SUMIF(Grant437!I:I, Table5[[#This Row],[license_no]], Grant437!N:N)</f>
        <v>0</v>
      </c>
      <c r="S610" s="26">
        <f>SUM(Table5[[#This Row],[Quality Dollars Received]], Table5[[#This Row],[fund paid in month (cash)]])</f>
        <v>512.19000000000005</v>
      </c>
      <c r="T610">
        <f>COUNTIFS(Visits!H:H, "&lt;&gt;", Visits!A:A, Table5[[#This Row],[license_no]])</f>
        <v>0</v>
      </c>
      <c r="U610">
        <f>COUNTIFS(Visits!I:I, "&lt;&gt;", Visits!A:A, Table5[[#This Row],[license_no]])</f>
        <v>0</v>
      </c>
      <c r="V610">
        <f>COUNTIFS(Visits!J:J, "&lt;&gt;", Visits!A:A, Table5[[#This Row],[license_no]])</f>
        <v>0</v>
      </c>
      <c r="W610">
        <f>SUM(Table5[[#This Row],[Total Visits - In Person]:[Total Visits - Virtual]])</f>
        <v>0</v>
      </c>
    </row>
    <row r="611" spans="1:23" x14ac:dyDescent="0.3">
      <c r="A611" s="10">
        <v>45292</v>
      </c>
      <c r="B611">
        <v>1726361</v>
      </c>
      <c r="C611" t="s">
        <v>1398</v>
      </c>
      <c r="D611" t="s">
        <v>14</v>
      </c>
      <c r="F611" t="s">
        <v>1399</v>
      </c>
      <c r="G611" t="s">
        <v>38</v>
      </c>
      <c r="H611" t="s">
        <v>39</v>
      </c>
      <c r="I611" t="s">
        <v>19</v>
      </c>
      <c r="J611" s="1">
        <v>29012.87</v>
      </c>
      <c r="K611" s="1">
        <v>39143.019999999997</v>
      </c>
      <c r="L611">
        <v>6</v>
      </c>
      <c r="M611">
        <v>11</v>
      </c>
      <c r="N611">
        <v>18</v>
      </c>
      <c r="O611">
        <v>16</v>
      </c>
      <c r="P611">
        <v>51</v>
      </c>
      <c r="Q611">
        <f>SUMIFS(Snapshot2!H:H, Snapshot2!A:A, Table5[[#This Row],[Date]], Snapshot2!B:B, Table5[[#This Row],[license_no]])</f>
        <v>0</v>
      </c>
      <c r="R611" s="26">
        <f>SUMIF(Grant437!I:I, Table5[[#This Row],[license_no]], Grant437!N:N)</f>
        <v>0</v>
      </c>
      <c r="S611" s="26">
        <f>SUM(Table5[[#This Row],[Quality Dollars Received]], Table5[[#This Row],[fund paid in month (cash)]])</f>
        <v>39143.019999999997</v>
      </c>
      <c r="T611">
        <f>COUNTIFS(Visits!H:H, "&lt;&gt;", Visits!A:A, Table5[[#This Row],[license_no]])</f>
        <v>0</v>
      </c>
      <c r="U611">
        <f>COUNTIFS(Visits!I:I, "&lt;&gt;", Visits!A:A, Table5[[#This Row],[license_no]])</f>
        <v>0</v>
      </c>
      <c r="V611">
        <f>COUNTIFS(Visits!J:J, "&lt;&gt;", Visits!A:A, Table5[[#This Row],[license_no]])</f>
        <v>0</v>
      </c>
      <c r="W611">
        <f>SUM(Table5[[#This Row],[Total Visits - In Person]:[Total Visits - Virtual]])</f>
        <v>0</v>
      </c>
    </row>
    <row r="612" spans="1:23" x14ac:dyDescent="0.3">
      <c r="A612" s="10">
        <v>45292</v>
      </c>
      <c r="B612">
        <v>1726390</v>
      </c>
      <c r="C612" t="s">
        <v>1400</v>
      </c>
      <c r="D612" t="s">
        <v>14</v>
      </c>
      <c r="E612" t="s">
        <v>27</v>
      </c>
      <c r="F612" t="s">
        <v>1401</v>
      </c>
      <c r="G612" t="s">
        <v>140</v>
      </c>
      <c r="H612" t="s">
        <v>520</v>
      </c>
      <c r="I612" t="s">
        <v>19</v>
      </c>
      <c r="J612" s="1">
        <v>12581.13</v>
      </c>
      <c r="K612" s="1">
        <v>16621</v>
      </c>
      <c r="L612">
        <v>1</v>
      </c>
      <c r="M612">
        <v>9</v>
      </c>
      <c r="N612">
        <v>7</v>
      </c>
      <c r="O612">
        <v>15</v>
      </c>
      <c r="P612">
        <v>32</v>
      </c>
      <c r="Q612">
        <f>SUMIFS(Snapshot2!H:H, Snapshot2!A:A, Table5[[#This Row],[Date]], Snapshot2!B:B, Table5[[#This Row],[license_no]])</f>
        <v>0</v>
      </c>
      <c r="R612" s="26">
        <f>SUMIF(Grant437!I:I, Table5[[#This Row],[license_no]], Grant437!N:N)</f>
        <v>0</v>
      </c>
      <c r="S612" s="26">
        <f>SUM(Table5[[#This Row],[Quality Dollars Received]], Table5[[#This Row],[fund paid in month (cash)]])</f>
        <v>16621</v>
      </c>
      <c r="T612">
        <f>COUNTIFS(Visits!H:H, "&lt;&gt;", Visits!A:A, Table5[[#This Row],[license_no]])</f>
        <v>1</v>
      </c>
      <c r="U612">
        <f>COUNTIFS(Visits!I:I, "&lt;&gt;", Visits!A:A, Table5[[#This Row],[license_no]])</f>
        <v>0</v>
      </c>
      <c r="V612">
        <f>COUNTIFS(Visits!J:J, "&lt;&gt;", Visits!A:A, Table5[[#This Row],[license_no]])</f>
        <v>0</v>
      </c>
      <c r="W612">
        <f>SUM(Table5[[#This Row],[Total Visits - In Person]:[Total Visits - Virtual]])</f>
        <v>1</v>
      </c>
    </row>
    <row r="613" spans="1:23" x14ac:dyDescent="0.3">
      <c r="A613" s="10">
        <v>45292</v>
      </c>
      <c r="B613">
        <v>1726407</v>
      </c>
      <c r="C613" t="s">
        <v>1400</v>
      </c>
      <c r="D613" t="s">
        <v>14</v>
      </c>
      <c r="E613" t="s">
        <v>27</v>
      </c>
      <c r="F613" t="s">
        <v>1402</v>
      </c>
      <c r="G613" t="s">
        <v>140</v>
      </c>
      <c r="H613" t="s">
        <v>520</v>
      </c>
      <c r="I613" t="s">
        <v>19</v>
      </c>
      <c r="J613" s="1">
        <v>22049.63</v>
      </c>
      <c r="K613" s="1">
        <v>28777.69</v>
      </c>
      <c r="L613">
        <v>5</v>
      </c>
      <c r="M613">
        <v>8</v>
      </c>
      <c r="N613">
        <v>27</v>
      </c>
      <c r="O613">
        <v>16</v>
      </c>
      <c r="P613">
        <v>54</v>
      </c>
      <c r="Q613">
        <f>SUMIFS(Snapshot2!H:H, Snapshot2!A:A, Table5[[#This Row],[Date]], Snapshot2!B:B, Table5[[#This Row],[license_no]])</f>
        <v>0</v>
      </c>
      <c r="R613" s="26">
        <f>SUMIF(Grant437!I:I, Table5[[#This Row],[license_no]], Grant437!N:N)</f>
        <v>0</v>
      </c>
      <c r="S613" s="26">
        <f>SUM(Table5[[#This Row],[Quality Dollars Received]], Table5[[#This Row],[fund paid in month (cash)]])</f>
        <v>28777.69</v>
      </c>
      <c r="T613">
        <f>COUNTIFS(Visits!H:H, "&lt;&gt;", Visits!A:A, Table5[[#This Row],[license_no]])</f>
        <v>0</v>
      </c>
      <c r="U613">
        <f>COUNTIFS(Visits!I:I, "&lt;&gt;", Visits!A:A, Table5[[#This Row],[license_no]])</f>
        <v>0</v>
      </c>
      <c r="V613">
        <f>COUNTIFS(Visits!J:J, "&lt;&gt;", Visits!A:A, Table5[[#This Row],[license_no]])</f>
        <v>0</v>
      </c>
      <c r="W613">
        <f>SUM(Table5[[#This Row],[Total Visits - In Person]:[Total Visits - Virtual]])</f>
        <v>0</v>
      </c>
    </row>
    <row r="614" spans="1:23" x14ac:dyDescent="0.3">
      <c r="A614" s="10">
        <v>45292</v>
      </c>
      <c r="B614">
        <v>1726578</v>
      </c>
      <c r="C614" t="s">
        <v>1403</v>
      </c>
      <c r="D614" t="s">
        <v>188</v>
      </c>
      <c r="E614" t="s">
        <v>27</v>
      </c>
      <c r="F614" t="s">
        <v>1404</v>
      </c>
      <c r="G614" t="s">
        <v>1405</v>
      </c>
      <c r="H614" t="s">
        <v>1406</v>
      </c>
      <c r="I614" t="s">
        <v>1407</v>
      </c>
      <c r="J614" s="1">
        <v>924.6</v>
      </c>
      <c r="K614" s="1">
        <v>1165.8</v>
      </c>
      <c r="L614">
        <v>1</v>
      </c>
      <c r="P614">
        <v>1</v>
      </c>
      <c r="Q614">
        <f>SUMIFS(Snapshot2!H:H, Snapshot2!A:A, Table5[[#This Row],[Date]], Snapshot2!B:B, Table5[[#This Row],[license_no]])</f>
        <v>0</v>
      </c>
      <c r="R614" s="26">
        <f>SUMIF(Grant437!I:I, Table5[[#This Row],[license_no]], Grant437!N:N)</f>
        <v>0</v>
      </c>
      <c r="S614" s="26">
        <f>SUM(Table5[[#This Row],[Quality Dollars Received]], Table5[[#This Row],[fund paid in month (cash)]])</f>
        <v>1165.8</v>
      </c>
      <c r="T614">
        <f>COUNTIFS(Visits!H:H, "&lt;&gt;", Visits!A:A, Table5[[#This Row],[license_no]])</f>
        <v>0</v>
      </c>
      <c r="U614">
        <f>COUNTIFS(Visits!I:I, "&lt;&gt;", Visits!A:A, Table5[[#This Row],[license_no]])</f>
        <v>0</v>
      </c>
      <c r="V614">
        <f>COUNTIFS(Visits!J:J, "&lt;&gt;", Visits!A:A, Table5[[#This Row],[license_no]])</f>
        <v>0</v>
      </c>
      <c r="W614">
        <f>SUM(Table5[[#This Row],[Total Visits - In Person]:[Total Visits - Virtual]])</f>
        <v>0</v>
      </c>
    </row>
    <row r="615" spans="1:23" x14ac:dyDescent="0.3">
      <c r="A615" s="10">
        <v>45292</v>
      </c>
      <c r="B615">
        <v>1726603</v>
      </c>
      <c r="C615" t="s">
        <v>1408</v>
      </c>
      <c r="D615" t="s">
        <v>188</v>
      </c>
      <c r="E615" t="s">
        <v>51</v>
      </c>
      <c r="F615" t="s">
        <v>1409</v>
      </c>
      <c r="G615" t="s">
        <v>17</v>
      </c>
      <c r="H615" t="s">
        <v>190</v>
      </c>
      <c r="I615" t="s">
        <v>19</v>
      </c>
      <c r="J615" s="1">
        <v>5714.81</v>
      </c>
      <c r="K615" s="1">
        <v>7180.22</v>
      </c>
      <c r="L615">
        <v>1</v>
      </c>
      <c r="M615">
        <v>3</v>
      </c>
      <c r="N615">
        <v>4</v>
      </c>
      <c r="O615">
        <v>5</v>
      </c>
      <c r="P615">
        <v>13</v>
      </c>
      <c r="Q615">
        <f>SUMIFS(Snapshot2!H:H, Snapshot2!A:A, Table5[[#This Row],[Date]], Snapshot2!B:B, Table5[[#This Row],[license_no]])</f>
        <v>0</v>
      </c>
      <c r="R615" s="26">
        <f>SUMIF(Grant437!I:I, Table5[[#This Row],[license_no]], Grant437!N:N)</f>
        <v>0</v>
      </c>
      <c r="S615" s="26">
        <f>SUM(Table5[[#This Row],[Quality Dollars Received]], Table5[[#This Row],[fund paid in month (cash)]])</f>
        <v>7180.22</v>
      </c>
      <c r="T615">
        <f>COUNTIFS(Visits!H:H, "&lt;&gt;", Visits!A:A, Table5[[#This Row],[license_no]])</f>
        <v>0</v>
      </c>
      <c r="U615">
        <f>COUNTIFS(Visits!I:I, "&lt;&gt;", Visits!A:A, Table5[[#This Row],[license_no]])</f>
        <v>1</v>
      </c>
      <c r="V615">
        <f>COUNTIFS(Visits!J:J, "&lt;&gt;", Visits!A:A, Table5[[#This Row],[license_no]])</f>
        <v>0</v>
      </c>
      <c r="W615">
        <f>SUM(Table5[[#This Row],[Total Visits - In Person]:[Total Visits - Virtual]])</f>
        <v>1</v>
      </c>
    </row>
    <row r="616" spans="1:23" x14ac:dyDescent="0.3">
      <c r="A616" s="10">
        <v>45292</v>
      </c>
      <c r="B616">
        <v>1726621</v>
      </c>
      <c r="C616" t="s">
        <v>1410</v>
      </c>
      <c r="D616" t="s">
        <v>188</v>
      </c>
      <c r="E616" t="s">
        <v>27</v>
      </c>
      <c r="F616" t="s">
        <v>1411</v>
      </c>
      <c r="G616" t="s">
        <v>55</v>
      </c>
      <c r="H616" t="s">
        <v>56</v>
      </c>
      <c r="I616" t="s">
        <v>19</v>
      </c>
      <c r="J616" s="1">
        <v>482</v>
      </c>
      <c r="K616" s="1">
        <v>940.29</v>
      </c>
      <c r="N616">
        <v>1</v>
      </c>
      <c r="P616">
        <v>1</v>
      </c>
      <c r="Q616">
        <f>SUMIFS(Snapshot2!H:H, Snapshot2!A:A, Table5[[#This Row],[Date]], Snapshot2!B:B, Table5[[#This Row],[license_no]])</f>
        <v>0</v>
      </c>
      <c r="R616" s="26">
        <f>SUMIF(Grant437!I:I, Table5[[#This Row],[license_no]], Grant437!N:N)</f>
        <v>0</v>
      </c>
      <c r="S616" s="26">
        <f>SUM(Table5[[#This Row],[Quality Dollars Received]], Table5[[#This Row],[fund paid in month (cash)]])</f>
        <v>940.29</v>
      </c>
      <c r="T616">
        <f>COUNTIFS(Visits!H:H, "&lt;&gt;", Visits!A:A, Table5[[#This Row],[license_no]])</f>
        <v>0</v>
      </c>
      <c r="U616">
        <f>COUNTIFS(Visits!I:I, "&lt;&gt;", Visits!A:A, Table5[[#This Row],[license_no]])</f>
        <v>0</v>
      </c>
      <c r="V616">
        <f>COUNTIFS(Visits!J:J, "&lt;&gt;", Visits!A:A, Table5[[#This Row],[license_no]])</f>
        <v>0</v>
      </c>
      <c r="W616">
        <f>SUM(Table5[[#This Row],[Total Visits - In Person]:[Total Visits - Virtual]])</f>
        <v>0</v>
      </c>
    </row>
    <row r="617" spans="1:23" x14ac:dyDescent="0.3">
      <c r="A617" s="10">
        <v>45292</v>
      </c>
      <c r="B617">
        <v>1727098</v>
      </c>
      <c r="C617" t="s">
        <v>1412</v>
      </c>
      <c r="D617" t="s">
        <v>14</v>
      </c>
      <c r="E617" t="s">
        <v>27</v>
      </c>
      <c r="F617" t="s">
        <v>1413</v>
      </c>
      <c r="G617" t="s">
        <v>70</v>
      </c>
      <c r="H617" t="s">
        <v>84</v>
      </c>
      <c r="I617" t="s">
        <v>19</v>
      </c>
      <c r="J617" s="1">
        <v>3585.6</v>
      </c>
      <c r="K617" s="1">
        <v>5301.82</v>
      </c>
      <c r="M617">
        <v>3</v>
      </c>
      <c r="N617">
        <v>3</v>
      </c>
      <c r="P617">
        <v>6</v>
      </c>
      <c r="Q617">
        <f>SUMIFS(Snapshot2!H:H, Snapshot2!A:A, Table5[[#This Row],[Date]], Snapshot2!B:B, Table5[[#This Row],[license_no]])</f>
        <v>0</v>
      </c>
      <c r="R617" s="26">
        <f>SUMIF(Grant437!I:I, Table5[[#This Row],[license_no]], Grant437!N:N)</f>
        <v>0</v>
      </c>
      <c r="S617" s="26">
        <f>SUM(Table5[[#This Row],[Quality Dollars Received]], Table5[[#This Row],[fund paid in month (cash)]])</f>
        <v>5301.82</v>
      </c>
      <c r="T617">
        <f>COUNTIFS(Visits!H:H, "&lt;&gt;", Visits!A:A, Table5[[#This Row],[license_no]])</f>
        <v>0</v>
      </c>
      <c r="U617">
        <f>COUNTIFS(Visits!I:I, "&lt;&gt;", Visits!A:A, Table5[[#This Row],[license_no]])</f>
        <v>0</v>
      </c>
      <c r="V617">
        <f>COUNTIFS(Visits!J:J, "&lt;&gt;", Visits!A:A, Table5[[#This Row],[license_no]])</f>
        <v>0</v>
      </c>
      <c r="W617">
        <f>SUM(Table5[[#This Row],[Total Visits - In Person]:[Total Visits - Virtual]])</f>
        <v>0</v>
      </c>
    </row>
    <row r="618" spans="1:23" x14ac:dyDescent="0.3">
      <c r="A618" s="10">
        <v>45292</v>
      </c>
      <c r="B618">
        <v>1727161</v>
      </c>
      <c r="C618" t="s">
        <v>1414</v>
      </c>
      <c r="D618" t="s">
        <v>188</v>
      </c>
      <c r="E618" t="s">
        <v>27</v>
      </c>
      <c r="F618" t="s">
        <v>1415</v>
      </c>
      <c r="G618" t="s">
        <v>55</v>
      </c>
      <c r="H618" t="s">
        <v>56</v>
      </c>
      <c r="I618" t="s">
        <v>19</v>
      </c>
      <c r="J618" s="1">
        <v>2477.9899999999998</v>
      </c>
      <c r="K618" s="1">
        <v>3191.6</v>
      </c>
      <c r="M618">
        <v>2</v>
      </c>
      <c r="O618">
        <v>2</v>
      </c>
      <c r="P618">
        <v>4</v>
      </c>
      <c r="Q618">
        <f>SUMIFS(Snapshot2!H:H, Snapshot2!A:A, Table5[[#This Row],[Date]], Snapshot2!B:B, Table5[[#This Row],[license_no]])</f>
        <v>0</v>
      </c>
      <c r="R618" s="26">
        <f>SUMIF(Grant437!I:I, Table5[[#This Row],[license_no]], Grant437!N:N)</f>
        <v>17.14</v>
      </c>
      <c r="S618" s="26">
        <f>SUM(Table5[[#This Row],[Quality Dollars Received]], Table5[[#This Row],[fund paid in month (cash)]])</f>
        <v>3208.74</v>
      </c>
      <c r="T618">
        <f>COUNTIFS(Visits!H:H, "&lt;&gt;", Visits!A:A, Table5[[#This Row],[license_no]])</f>
        <v>0</v>
      </c>
      <c r="U618">
        <f>COUNTIFS(Visits!I:I, "&lt;&gt;", Visits!A:A, Table5[[#This Row],[license_no]])</f>
        <v>1</v>
      </c>
      <c r="V618">
        <f>COUNTIFS(Visits!J:J, "&lt;&gt;", Visits!A:A, Table5[[#This Row],[license_no]])</f>
        <v>0</v>
      </c>
      <c r="W618">
        <f>SUM(Table5[[#This Row],[Total Visits - In Person]:[Total Visits - Virtual]])</f>
        <v>1</v>
      </c>
    </row>
    <row r="619" spans="1:23" x14ac:dyDescent="0.3">
      <c r="A619" s="10">
        <v>45292</v>
      </c>
      <c r="B619">
        <v>1727663</v>
      </c>
      <c r="C619" t="s">
        <v>1359</v>
      </c>
      <c r="D619" t="s">
        <v>14</v>
      </c>
      <c r="E619" t="s">
        <v>27</v>
      </c>
      <c r="F619" t="s">
        <v>1416</v>
      </c>
      <c r="G619" t="s">
        <v>17</v>
      </c>
      <c r="H619" t="s">
        <v>163</v>
      </c>
      <c r="I619" t="s">
        <v>64</v>
      </c>
      <c r="J619" s="1">
        <v>6341.27</v>
      </c>
      <c r="K619" s="1">
        <v>7989.38</v>
      </c>
      <c r="M619">
        <v>2</v>
      </c>
      <c r="N619">
        <v>3</v>
      </c>
      <c r="O619">
        <v>5</v>
      </c>
      <c r="P619">
        <v>10</v>
      </c>
      <c r="Q619">
        <f>SUMIFS(Snapshot2!H:H, Snapshot2!A:A, Table5[[#This Row],[Date]], Snapshot2!B:B, Table5[[#This Row],[license_no]])</f>
        <v>0</v>
      </c>
      <c r="R619" s="26">
        <f>SUMIF(Grant437!I:I, Table5[[#This Row],[license_no]], Grant437!N:N)</f>
        <v>0</v>
      </c>
      <c r="S619" s="26">
        <f>SUM(Table5[[#This Row],[Quality Dollars Received]], Table5[[#This Row],[fund paid in month (cash)]])</f>
        <v>7989.38</v>
      </c>
      <c r="T619">
        <f>COUNTIFS(Visits!H:H, "&lt;&gt;", Visits!A:A, Table5[[#This Row],[license_no]])</f>
        <v>0</v>
      </c>
      <c r="U619">
        <f>COUNTIFS(Visits!I:I, "&lt;&gt;", Visits!A:A, Table5[[#This Row],[license_no]])</f>
        <v>0</v>
      </c>
      <c r="V619">
        <f>COUNTIFS(Visits!J:J, "&lt;&gt;", Visits!A:A, Table5[[#This Row],[license_no]])</f>
        <v>0</v>
      </c>
      <c r="W619">
        <f>SUM(Table5[[#This Row],[Total Visits - In Person]:[Total Visits - Virtual]])</f>
        <v>0</v>
      </c>
    </row>
    <row r="620" spans="1:23" x14ac:dyDescent="0.3">
      <c r="A620" s="10">
        <v>45292</v>
      </c>
      <c r="B620">
        <v>1727846</v>
      </c>
      <c r="C620" t="s">
        <v>1417</v>
      </c>
      <c r="D620" t="s">
        <v>915</v>
      </c>
      <c r="F620" t="s">
        <v>1418</v>
      </c>
      <c r="G620" t="s">
        <v>501</v>
      </c>
      <c r="H620" t="s">
        <v>502</v>
      </c>
      <c r="I620" t="s">
        <v>19</v>
      </c>
      <c r="J620" s="1">
        <v>1303.5999999999999</v>
      </c>
      <c r="K620" s="1">
        <v>1449.31</v>
      </c>
      <c r="M620">
        <v>1</v>
      </c>
      <c r="N620">
        <v>1</v>
      </c>
      <c r="O620">
        <v>4</v>
      </c>
      <c r="P620">
        <v>6</v>
      </c>
      <c r="Q620">
        <f>SUMIFS(Snapshot2!H:H, Snapshot2!A:A, Table5[[#This Row],[Date]], Snapshot2!B:B, Table5[[#This Row],[license_no]])</f>
        <v>0</v>
      </c>
      <c r="R620" s="26">
        <f>SUMIF(Grant437!I:I, Table5[[#This Row],[license_no]], Grant437!N:N)</f>
        <v>0</v>
      </c>
      <c r="S620" s="26">
        <f>SUM(Table5[[#This Row],[Quality Dollars Received]], Table5[[#This Row],[fund paid in month (cash)]])</f>
        <v>1449.31</v>
      </c>
      <c r="T620">
        <f>COUNTIFS(Visits!H:H, "&lt;&gt;", Visits!A:A, Table5[[#This Row],[license_no]])</f>
        <v>0</v>
      </c>
      <c r="U620">
        <f>COUNTIFS(Visits!I:I, "&lt;&gt;", Visits!A:A, Table5[[#This Row],[license_no]])</f>
        <v>0</v>
      </c>
      <c r="V620">
        <f>COUNTIFS(Visits!J:J, "&lt;&gt;", Visits!A:A, Table5[[#This Row],[license_no]])</f>
        <v>0</v>
      </c>
      <c r="W620">
        <f>SUM(Table5[[#This Row],[Total Visits - In Person]:[Total Visits - Virtual]])</f>
        <v>0</v>
      </c>
    </row>
    <row r="621" spans="1:23" x14ac:dyDescent="0.3">
      <c r="A621" s="10">
        <v>45292</v>
      </c>
      <c r="B621">
        <v>1728064</v>
      </c>
      <c r="C621" t="s">
        <v>1419</v>
      </c>
      <c r="D621" t="s">
        <v>14</v>
      </c>
      <c r="E621" t="s">
        <v>27</v>
      </c>
      <c r="F621" t="s">
        <v>1420</v>
      </c>
      <c r="G621" t="s">
        <v>80</v>
      </c>
      <c r="H621" t="s">
        <v>81</v>
      </c>
      <c r="I621" t="s">
        <v>19</v>
      </c>
      <c r="J621" s="1">
        <v>16668.900000000001</v>
      </c>
      <c r="K621" s="1">
        <v>22654.02</v>
      </c>
      <c r="L621">
        <v>3</v>
      </c>
      <c r="M621">
        <v>13</v>
      </c>
      <c r="N621">
        <v>9</v>
      </c>
      <c r="O621">
        <v>11</v>
      </c>
      <c r="P621">
        <v>35</v>
      </c>
      <c r="Q621">
        <f>SUMIFS(Snapshot2!H:H, Snapshot2!A:A, Table5[[#This Row],[Date]], Snapshot2!B:B, Table5[[#This Row],[license_no]])</f>
        <v>0</v>
      </c>
      <c r="R621" s="26">
        <f>SUMIF(Grant437!I:I, Table5[[#This Row],[license_no]], Grant437!N:N)</f>
        <v>34.28</v>
      </c>
      <c r="S621" s="26">
        <f>SUM(Table5[[#This Row],[Quality Dollars Received]], Table5[[#This Row],[fund paid in month (cash)]])</f>
        <v>22688.3</v>
      </c>
      <c r="T621">
        <f>COUNTIFS(Visits!H:H, "&lt;&gt;", Visits!A:A, Table5[[#This Row],[license_no]])</f>
        <v>1</v>
      </c>
      <c r="U621">
        <f>COUNTIFS(Visits!I:I, "&lt;&gt;", Visits!A:A, Table5[[#This Row],[license_no]])</f>
        <v>0</v>
      </c>
      <c r="V621">
        <f>COUNTIFS(Visits!J:J, "&lt;&gt;", Visits!A:A, Table5[[#This Row],[license_no]])</f>
        <v>0</v>
      </c>
      <c r="W621">
        <f>SUM(Table5[[#This Row],[Total Visits - In Person]:[Total Visits - Virtual]])</f>
        <v>1</v>
      </c>
    </row>
    <row r="622" spans="1:23" x14ac:dyDescent="0.3">
      <c r="A622" s="10">
        <v>45292</v>
      </c>
      <c r="B622">
        <v>1729078</v>
      </c>
      <c r="C622" t="s">
        <v>1421</v>
      </c>
      <c r="D622" t="s">
        <v>188</v>
      </c>
      <c r="E622" t="s">
        <v>27</v>
      </c>
      <c r="F622" t="s">
        <v>1422</v>
      </c>
      <c r="G622" t="s">
        <v>33</v>
      </c>
      <c r="H622" t="s">
        <v>121</v>
      </c>
      <c r="I622" t="s">
        <v>35</v>
      </c>
      <c r="J622" s="1">
        <v>592.6</v>
      </c>
      <c r="K622" s="1">
        <v>716.99</v>
      </c>
      <c r="M622">
        <v>1</v>
      </c>
      <c r="P622">
        <v>1</v>
      </c>
      <c r="Q622">
        <f>SUMIFS(Snapshot2!H:H, Snapshot2!A:A, Table5[[#This Row],[Date]], Snapshot2!B:B, Table5[[#This Row],[license_no]])</f>
        <v>0</v>
      </c>
      <c r="R622" s="26">
        <f>SUMIF(Grant437!I:I, Table5[[#This Row],[license_no]], Grant437!N:N)</f>
        <v>0</v>
      </c>
      <c r="S622" s="26">
        <f>SUM(Table5[[#This Row],[Quality Dollars Received]], Table5[[#This Row],[fund paid in month (cash)]])</f>
        <v>716.99</v>
      </c>
      <c r="T622">
        <f>COUNTIFS(Visits!H:H, "&lt;&gt;", Visits!A:A, Table5[[#This Row],[license_no]])</f>
        <v>0</v>
      </c>
      <c r="U622">
        <f>COUNTIFS(Visits!I:I, "&lt;&gt;", Visits!A:A, Table5[[#This Row],[license_no]])</f>
        <v>0</v>
      </c>
      <c r="V622">
        <f>COUNTIFS(Visits!J:J, "&lt;&gt;", Visits!A:A, Table5[[#This Row],[license_no]])</f>
        <v>0</v>
      </c>
      <c r="W622">
        <f>SUM(Table5[[#This Row],[Total Visits - In Person]:[Total Visits - Virtual]])</f>
        <v>0</v>
      </c>
    </row>
    <row r="623" spans="1:23" x14ac:dyDescent="0.3">
      <c r="A623" s="10">
        <v>45292</v>
      </c>
      <c r="B623">
        <v>1729253</v>
      </c>
      <c r="C623" t="s">
        <v>1423</v>
      </c>
      <c r="D623" t="s">
        <v>14</v>
      </c>
      <c r="E623" t="s">
        <v>51</v>
      </c>
      <c r="F623" t="s">
        <v>1424</v>
      </c>
      <c r="G623" t="s">
        <v>74</v>
      </c>
      <c r="H623" t="s">
        <v>75</v>
      </c>
      <c r="I623" t="s">
        <v>49</v>
      </c>
      <c r="J623" s="1">
        <v>3363.52</v>
      </c>
      <c r="K623" s="1">
        <v>4232.91</v>
      </c>
      <c r="M623">
        <v>1</v>
      </c>
      <c r="O623">
        <v>3</v>
      </c>
      <c r="P623">
        <v>4</v>
      </c>
      <c r="Q623">
        <f>SUMIFS(Snapshot2!H:H, Snapshot2!A:A, Table5[[#This Row],[Date]], Snapshot2!B:B, Table5[[#This Row],[license_no]])</f>
        <v>0</v>
      </c>
      <c r="R623" s="26">
        <f>SUMIF(Grant437!I:I, Table5[[#This Row],[license_no]], Grant437!N:N)</f>
        <v>0</v>
      </c>
      <c r="S623" s="26">
        <f>SUM(Table5[[#This Row],[Quality Dollars Received]], Table5[[#This Row],[fund paid in month (cash)]])</f>
        <v>4232.91</v>
      </c>
      <c r="T623">
        <f>COUNTIFS(Visits!H:H, "&lt;&gt;", Visits!A:A, Table5[[#This Row],[license_no]])</f>
        <v>0</v>
      </c>
      <c r="U623">
        <f>COUNTIFS(Visits!I:I, "&lt;&gt;", Visits!A:A, Table5[[#This Row],[license_no]])</f>
        <v>0</v>
      </c>
      <c r="V623">
        <f>COUNTIFS(Visits!J:J, "&lt;&gt;", Visits!A:A, Table5[[#This Row],[license_no]])</f>
        <v>0</v>
      </c>
      <c r="W623">
        <f>SUM(Table5[[#This Row],[Total Visits - In Person]:[Total Visits - Virtual]])</f>
        <v>0</v>
      </c>
    </row>
    <row r="624" spans="1:23" x14ac:dyDescent="0.3">
      <c r="A624" s="10">
        <v>45292</v>
      </c>
      <c r="B624">
        <v>1729598</v>
      </c>
      <c r="C624" t="s">
        <v>1425</v>
      </c>
      <c r="D624" t="s">
        <v>14</v>
      </c>
      <c r="E624" t="s">
        <v>51</v>
      </c>
      <c r="F624" t="s">
        <v>1426</v>
      </c>
      <c r="G624" t="s">
        <v>136</v>
      </c>
      <c r="H624" t="s">
        <v>137</v>
      </c>
      <c r="I624" t="s">
        <v>19</v>
      </c>
      <c r="J624" s="1">
        <v>32253.94</v>
      </c>
      <c r="K624" s="1">
        <v>43414.12</v>
      </c>
      <c r="L624">
        <v>5</v>
      </c>
      <c r="M624">
        <v>15</v>
      </c>
      <c r="N624">
        <v>16</v>
      </c>
      <c r="O624">
        <v>12</v>
      </c>
      <c r="P624">
        <v>46</v>
      </c>
      <c r="Q624">
        <f>SUMIFS(Snapshot2!H:H, Snapshot2!A:A, Table5[[#This Row],[Date]], Snapshot2!B:B, Table5[[#This Row],[license_no]])</f>
        <v>0</v>
      </c>
      <c r="R624" s="26">
        <f>SUMIF(Grant437!I:I, Table5[[#This Row],[license_no]], Grant437!N:N)</f>
        <v>0</v>
      </c>
      <c r="S624" s="26">
        <f>SUM(Table5[[#This Row],[Quality Dollars Received]], Table5[[#This Row],[fund paid in month (cash)]])</f>
        <v>43414.12</v>
      </c>
      <c r="T624">
        <f>COUNTIFS(Visits!H:H, "&lt;&gt;", Visits!A:A, Table5[[#This Row],[license_no]])</f>
        <v>1</v>
      </c>
      <c r="U624">
        <f>COUNTIFS(Visits!I:I, "&lt;&gt;", Visits!A:A, Table5[[#This Row],[license_no]])</f>
        <v>0</v>
      </c>
      <c r="V624">
        <f>COUNTIFS(Visits!J:J, "&lt;&gt;", Visits!A:A, Table5[[#This Row],[license_no]])</f>
        <v>0</v>
      </c>
      <c r="W624">
        <f>SUM(Table5[[#This Row],[Total Visits - In Person]:[Total Visits - Virtual]])</f>
        <v>1</v>
      </c>
    </row>
    <row r="625" spans="1:23" x14ac:dyDescent="0.3">
      <c r="A625" s="10">
        <v>45292</v>
      </c>
      <c r="B625">
        <v>1729655</v>
      </c>
      <c r="C625" t="s">
        <v>1427</v>
      </c>
      <c r="D625" t="s">
        <v>14</v>
      </c>
      <c r="E625" t="s">
        <v>27</v>
      </c>
      <c r="F625" t="s">
        <v>1428</v>
      </c>
      <c r="G625" t="s">
        <v>1429</v>
      </c>
      <c r="H625" t="s">
        <v>1430</v>
      </c>
      <c r="I625" t="s">
        <v>19</v>
      </c>
      <c r="J625" s="1">
        <v>4295.75</v>
      </c>
      <c r="K625" s="1">
        <v>7207.74</v>
      </c>
      <c r="L625">
        <v>3</v>
      </c>
      <c r="M625">
        <v>5</v>
      </c>
      <c r="N625">
        <v>5</v>
      </c>
      <c r="P625">
        <v>12</v>
      </c>
      <c r="Q625">
        <f>SUMIFS(Snapshot2!H:H, Snapshot2!A:A, Table5[[#This Row],[Date]], Snapshot2!B:B, Table5[[#This Row],[license_no]])</f>
        <v>0</v>
      </c>
      <c r="R625" s="26">
        <f>SUMIF(Grant437!I:I, Table5[[#This Row],[license_no]], Grant437!N:N)</f>
        <v>0</v>
      </c>
      <c r="S625" s="26">
        <f>SUM(Table5[[#This Row],[Quality Dollars Received]], Table5[[#This Row],[fund paid in month (cash)]])</f>
        <v>7207.74</v>
      </c>
      <c r="T625">
        <f>COUNTIFS(Visits!H:H, "&lt;&gt;", Visits!A:A, Table5[[#This Row],[license_no]])</f>
        <v>0</v>
      </c>
      <c r="U625">
        <f>COUNTIFS(Visits!I:I, "&lt;&gt;", Visits!A:A, Table5[[#This Row],[license_no]])</f>
        <v>0</v>
      </c>
      <c r="V625">
        <f>COUNTIFS(Visits!J:J, "&lt;&gt;", Visits!A:A, Table5[[#This Row],[license_no]])</f>
        <v>0</v>
      </c>
      <c r="W625">
        <f>SUM(Table5[[#This Row],[Total Visits - In Person]:[Total Visits - Virtual]])</f>
        <v>0</v>
      </c>
    </row>
    <row r="626" spans="1:23" x14ac:dyDescent="0.3">
      <c r="A626" s="10">
        <v>45292</v>
      </c>
      <c r="B626">
        <v>1729976</v>
      </c>
      <c r="C626" t="s">
        <v>1431</v>
      </c>
      <c r="D626" t="s">
        <v>14</v>
      </c>
      <c r="E626" t="s">
        <v>15</v>
      </c>
      <c r="F626" t="s">
        <v>1432</v>
      </c>
      <c r="G626" t="s">
        <v>17</v>
      </c>
      <c r="H626" t="s">
        <v>22</v>
      </c>
      <c r="I626" t="s">
        <v>19</v>
      </c>
      <c r="J626" s="1">
        <v>22785.29</v>
      </c>
      <c r="K626" s="1">
        <v>25060.09</v>
      </c>
      <c r="L626">
        <v>4</v>
      </c>
      <c r="M626">
        <v>10</v>
      </c>
      <c r="N626">
        <v>11</v>
      </c>
      <c r="O626">
        <v>15</v>
      </c>
      <c r="P626">
        <v>40</v>
      </c>
      <c r="Q626">
        <f>SUMIFS(Snapshot2!H:H, Snapshot2!A:A, Table5[[#This Row],[Date]], Snapshot2!B:B, Table5[[#This Row],[license_no]])</f>
        <v>13</v>
      </c>
      <c r="R626" s="26">
        <f>SUMIF(Grant437!I:I, Table5[[#This Row],[license_no]], Grant437!N:N)</f>
        <v>0</v>
      </c>
      <c r="S626" s="26">
        <f>SUM(Table5[[#This Row],[Quality Dollars Received]], Table5[[#This Row],[fund paid in month (cash)]])</f>
        <v>25060.09</v>
      </c>
      <c r="T626">
        <f>COUNTIFS(Visits!H:H, "&lt;&gt;", Visits!A:A, Table5[[#This Row],[license_no]])</f>
        <v>0</v>
      </c>
      <c r="U626">
        <f>COUNTIFS(Visits!I:I, "&lt;&gt;", Visits!A:A, Table5[[#This Row],[license_no]])</f>
        <v>1</v>
      </c>
      <c r="V626">
        <f>COUNTIFS(Visits!J:J, "&lt;&gt;", Visits!A:A, Table5[[#This Row],[license_no]])</f>
        <v>0</v>
      </c>
      <c r="W626">
        <f>SUM(Table5[[#This Row],[Total Visits - In Person]:[Total Visits - Virtual]])</f>
        <v>1</v>
      </c>
    </row>
    <row r="627" spans="1:23" x14ac:dyDescent="0.3">
      <c r="A627" s="10">
        <v>45292</v>
      </c>
      <c r="B627">
        <v>1731801</v>
      </c>
      <c r="C627" t="s">
        <v>1433</v>
      </c>
      <c r="D627" t="s">
        <v>14</v>
      </c>
      <c r="E627" t="s">
        <v>27</v>
      </c>
      <c r="F627" t="s">
        <v>1434</v>
      </c>
      <c r="G627" t="s">
        <v>17</v>
      </c>
      <c r="H627" t="s">
        <v>288</v>
      </c>
      <c r="I627" t="s">
        <v>19</v>
      </c>
      <c r="J627" s="1">
        <v>4532.3599999999997</v>
      </c>
      <c r="K627" s="1">
        <v>6395.22</v>
      </c>
      <c r="L627">
        <v>1</v>
      </c>
      <c r="M627">
        <v>6</v>
      </c>
      <c r="N627">
        <v>1</v>
      </c>
      <c r="P627">
        <v>8</v>
      </c>
      <c r="Q627">
        <f>SUMIFS(Snapshot2!H:H, Snapshot2!A:A, Table5[[#This Row],[Date]], Snapshot2!B:B, Table5[[#This Row],[license_no]])</f>
        <v>0</v>
      </c>
      <c r="R627" s="26">
        <f>SUMIF(Grant437!I:I, Table5[[#This Row],[license_no]], Grant437!N:N)</f>
        <v>0</v>
      </c>
      <c r="S627" s="26">
        <f>SUM(Table5[[#This Row],[Quality Dollars Received]], Table5[[#This Row],[fund paid in month (cash)]])</f>
        <v>6395.22</v>
      </c>
      <c r="T627">
        <f>COUNTIFS(Visits!H:H, "&lt;&gt;", Visits!A:A, Table5[[#This Row],[license_no]])</f>
        <v>0</v>
      </c>
      <c r="U627">
        <f>COUNTIFS(Visits!I:I, "&lt;&gt;", Visits!A:A, Table5[[#This Row],[license_no]])</f>
        <v>0</v>
      </c>
      <c r="V627">
        <f>COUNTIFS(Visits!J:J, "&lt;&gt;", Visits!A:A, Table5[[#This Row],[license_no]])</f>
        <v>0</v>
      </c>
      <c r="W627">
        <f>SUM(Table5[[#This Row],[Total Visits - In Person]:[Total Visits - Virtual]])</f>
        <v>0</v>
      </c>
    </row>
    <row r="628" spans="1:23" x14ac:dyDescent="0.3">
      <c r="A628" s="10">
        <v>45292</v>
      </c>
      <c r="B628">
        <v>1732035</v>
      </c>
      <c r="C628" t="s">
        <v>1435</v>
      </c>
      <c r="D628" t="s">
        <v>14</v>
      </c>
      <c r="E628" t="s">
        <v>27</v>
      </c>
      <c r="F628" t="s">
        <v>1436</v>
      </c>
      <c r="G628" t="s">
        <v>501</v>
      </c>
      <c r="H628" t="s">
        <v>502</v>
      </c>
      <c r="I628" t="s">
        <v>19</v>
      </c>
      <c r="J628" s="1">
        <v>24085.24</v>
      </c>
      <c r="K628" s="1">
        <v>31650.61</v>
      </c>
      <c r="L628">
        <v>4</v>
      </c>
      <c r="M628">
        <v>5</v>
      </c>
      <c r="N628">
        <v>10</v>
      </c>
      <c r="O628">
        <v>12</v>
      </c>
      <c r="P628">
        <v>31</v>
      </c>
      <c r="Q628">
        <f>SUMIFS(Snapshot2!H:H, Snapshot2!A:A, Table5[[#This Row],[Date]], Snapshot2!B:B, Table5[[#This Row],[license_no]])</f>
        <v>0</v>
      </c>
      <c r="R628" s="26">
        <f>SUMIF(Grant437!I:I, Table5[[#This Row],[license_no]], Grant437!N:N)</f>
        <v>0</v>
      </c>
      <c r="S628" s="26">
        <f>SUM(Table5[[#This Row],[Quality Dollars Received]], Table5[[#This Row],[fund paid in month (cash)]])</f>
        <v>31650.61</v>
      </c>
      <c r="T628">
        <f>COUNTIFS(Visits!H:H, "&lt;&gt;", Visits!A:A, Table5[[#This Row],[license_no]])</f>
        <v>0</v>
      </c>
      <c r="U628">
        <f>COUNTIFS(Visits!I:I, "&lt;&gt;", Visits!A:A, Table5[[#This Row],[license_no]])</f>
        <v>1</v>
      </c>
      <c r="V628">
        <f>COUNTIFS(Visits!J:J, "&lt;&gt;", Visits!A:A, Table5[[#This Row],[license_no]])</f>
        <v>0</v>
      </c>
      <c r="W628">
        <f>SUM(Table5[[#This Row],[Total Visits - In Person]:[Total Visits - Virtual]])</f>
        <v>1</v>
      </c>
    </row>
    <row r="629" spans="1:23" x14ac:dyDescent="0.3">
      <c r="A629" s="10">
        <v>45292</v>
      </c>
      <c r="B629">
        <v>1732943</v>
      </c>
      <c r="C629" t="s">
        <v>1437</v>
      </c>
      <c r="D629" t="s">
        <v>14</v>
      </c>
      <c r="E629" t="s">
        <v>27</v>
      </c>
      <c r="F629" t="s">
        <v>1438</v>
      </c>
      <c r="G629" t="s">
        <v>501</v>
      </c>
      <c r="H629" t="s">
        <v>502</v>
      </c>
      <c r="I629" t="s">
        <v>19</v>
      </c>
      <c r="J629" s="1">
        <v>3195.25</v>
      </c>
      <c r="K629" s="1">
        <v>4348.84</v>
      </c>
      <c r="L629">
        <v>3</v>
      </c>
      <c r="M629">
        <v>2</v>
      </c>
      <c r="P629">
        <v>5</v>
      </c>
      <c r="Q629">
        <f>SUMIFS(Snapshot2!H:H, Snapshot2!A:A, Table5[[#This Row],[Date]], Snapshot2!B:B, Table5[[#This Row],[license_no]])</f>
        <v>0</v>
      </c>
      <c r="R629" s="26">
        <f>SUMIF(Grant437!I:I, Table5[[#This Row],[license_no]], Grant437!N:N)</f>
        <v>0</v>
      </c>
      <c r="S629" s="26">
        <f>SUM(Table5[[#This Row],[Quality Dollars Received]], Table5[[#This Row],[fund paid in month (cash)]])</f>
        <v>4348.84</v>
      </c>
      <c r="T629">
        <f>COUNTIFS(Visits!H:H, "&lt;&gt;", Visits!A:A, Table5[[#This Row],[license_no]])</f>
        <v>0</v>
      </c>
      <c r="U629">
        <f>COUNTIFS(Visits!I:I, "&lt;&gt;", Visits!A:A, Table5[[#This Row],[license_no]])</f>
        <v>0</v>
      </c>
      <c r="V629">
        <f>COUNTIFS(Visits!J:J, "&lt;&gt;", Visits!A:A, Table5[[#This Row],[license_no]])</f>
        <v>1</v>
      </c>
      <c r="W629">
        <f>SUM(Table5[[#This Row],[Total Visits - In Person]:[Total Visits - Virtual]])</f>
        <v>1</v>
      </c>
    </row>
    <row r="630" spans="1:23" x14ac:dyDescent="0.3">
      <c r="A630" s="10">
        <v>45292</v>
      </c>
      <c r="B630">
        <v>1733060</v>
      </c>
      <c r="C630" t="s">
        <v>1439</v>
      </c>
      <c r="D630" t="s">
        <v>14</v>
      </c>
      <c r="E630" t="s">
        <v>15</v>
      </c>
      <c r="F630" t="s">
        <v>1440</v>
      </c>
      <c r="G630" t="s">
        <v>17</v>
      </c>
      <c r="H630" t="s">
        <v>42</v>
      </c>
      <c r="I630" t="s">
        <v>19</v>
      </c>
      <c r="J630" s="1">
        <v>9145.75</v>
      </c>
      <c r="K630" s="1">
        <v>10954.04</v>
      </c>
      <c r="L630">
        <v>3</v>
      </c>
      <c r="M630">
        <v>1</v>
      </c>
      <c r="N630">
        <v>7</v>
      </c>
      <c r="O630">
        <v>3</v>
      </c>
      <c r="P630">
        <v>14</v>
      </c>
      <c r="Q630">
        <f>SUMIFS(Snapshot2!H:H, Snapshot2!A:A, Table5[[#This Row],[Date]], Snapshot2!B:B, Table5[[#This Row],[license_no]])</f>
        <v>0</v>
      </c>
      <c r="R630" s="26">
        <f>SUMIF(Grant437!I:I, Table5[[#This Row],[license_no]], Grant437!N:N)</f>
        <v>450</v>
      </c>
      <c r="S630" s="26">
        <f>SUM(Table5[[#This Row],[Quality Dollars Received]], Table5[[#This Row],[fund paid in month (cash)]])</f>
        <v>11404.04</v>
      </c>
      <c r="T630">
        <f>COUNTIFS(Visits!H:H, "&lt;&gt;", Visits!A:A, Table5[[#This Row],[license_no]])</f>
        <v>0</v>
      </c>
      <c r="U630">
        <f>COUNTIFS(Visits!I:I, "&lt;&gt;", Visits!A:A, Table5[[#This Row],[license_no]])</f>
        <v>1</v>
      </c>
      <c r="V630">
        <f>COUNTIFS(Visits!J:J, "&lt;&gt;", Visits!A:A, Table5[[#This Row],[license_no]])</f>
        <v>0</v>
      </c>
      <c r="W630">
        <f>SUM(Table5[[#This Row],[Total Visits - In Person]:[Total Visits - Virtual]])</f>
        <v>1</v>
      </c>
    </row>
    <row r="631" spans="1:23" x14ac:dyDescent="0.3">
      <c r="A631" s="10">
        <v>45292</v>
      </c>
      <c r="B631">
        <v>1733820</v>
      </c>
      <c r="C631" t="s">
        <v>1441</v>
      </c>
      <c r="D631" t="s">
        <v>14</v>
      </c>
      <c r="E631" t="s">
        <v>15</v>
      </c>
      <c r="F631" t="s">
        <v>1442</v>
      </c>
      <c r="G631" t="s">
        <v>74</v>
      </c>
      <c r="H631" t="s">
        <v>573</v>
      </c>
      <c r="I631" t="s">
        <v>49</v>
      </c>
      <c r="J631" s="1">
        <v>9148.83</v>
      </c>
      <c r="K631" s="1">
        <v>11902.63</v>
      </c>
      <c r="M631">
        <v>2</v>
      </c>
      <c r="N631">
        <v>5</v>
      </c>
      <c r="O631">
        <v>4</v>
      </c>
      <c r="P631">
        <v>11</v>
      </c>
      <c r="Q631">
        <f>SUMIFS(Snapshot2!H:H, Snapshot2!A:A, Table5[[#This Row],[Date]], Snapshot2!B:B, Table5[[#This Row],[license_no]])</f>
        <v>0</v>
      </c>
      <c r="R631" s="26">
        <f>SUMIF(Grant437!I:I, Table5[[#This Row],[license_no]], Grant437!N:N)</f>
        <v>0</v>
      </c>
      <c r="S631" s="26">
        <f>SUM(Table5[[#This Row],[Quality Dollars Received]], Table5[[#This Row],[fund paid in month (cash)]])</f>
        <v>11902.63</v>
      </c>
      <c r="T631">
        <f>COUNTIFS(Visits!H:H, "&lt;&gt;", Visits!A:A, Table5[[#This Row],[license_no]])</f>
        <v>0</v>
      </c>
      <c r="U631">
        <f>COUNTIFS(Visits!I:I, "&lt;&gt;", Visits!A:A, Table5[[#This Row],[license_no]])</f>
        <v>0</v>
      </c>
      <c r="V631">
        <f>COUNTIFS(Visits!J:J, "&lt;&gt;", Visits!A:A, Table5[[#This Row],[license_no]])</f>
        <v>0</v>
      </c>
      <c r="W631">
        <f>SUM(Table5[[#This Row],[Total Visits - In Person]:[Total Visits - Virtual]])</f>
        <v>0</v>
      </c>
    </row>
    <row r="632" spans="1:23" x14ac:dyDescent="0.3">
      <c r="A632" s="10">
        <v>45292</v>
      </c>
      <c r="B632">
        <v>1733871</v>
      </c>
      <c r="C632" t="s">
        <v>1443</v>
      </c>
      <c r="D632" t="s">
        <v>106</v>
      </c>
      <c r="E632" t="s">
        <v>27</v>
      </c>
      <c r="F632" t="s">
        <v>1444</v>
      </c>
      <c r="G632" t="s">
        <v>136</v>
      </c>
      <c r="H632" t="s">
        <v>198</v>
      </c>
      <c r="I632" t="s">
        <v>19</v>
      </c>
      <c r="J632" s="1">
        <v>11127.77</v>
      </c>
      <c r="K632" s="1">
        <v>14832.15</v>
      </c>
      <c r="L632">
        <v>5</v>
      </c>
      <c r="M632">
        <v>6</v>
      </c>
      <c r="N632">
        <v>7</v>
      </c>
      <c r="O632">
        <v>4</v>
      </c>
      <c r="P632">
        <v>21</v>
      </c>
      <c r="Q632">
        <f>SUMIFS(Snapshot2!H:H, Snapshot2!A:A, Table5[[#This Row],[Date]], Snapshot2!B:B, Table5[[#This Row],[license_no]])</f>
        <v>0</v>
      </c>
      <c r="R632" s="26">
        <f>SUMIF(Grant437!I:I, Table5[[#This Row],[license_no]], Grant437!N:N)</f>
        <v>0</v>
      </c>
      <c r="S632" s="26">
        <f>SUM(Table5[[#This Row],[Quality Dollars Received]], Table5[[#This Row],[fund paid in month (cash)]])</f>
        <v>14832.15</v>
      </c>
      <c r="T632">
        <f>COUNTIFS(Visits!H:H, "&lt;&gt;", Visits!A:A, Table5[[#This Row],[license_no]])</f>
        <v>0</v>
      </c>
      <c r="U632">
        <f>COUNTIFS(Visits!I:I, "&lt;&gt;", Visits!A:A, Table5[[#This Row],[license_no]])</f>
        <v>0</v>
      </c>
      <c r="V632">
        <f>COUNTIFS(Visits!J:J, "&lt;&gt;", Visits!A:A, Table5[[#This Row],[license_no]])</f>
        <v>0</v>
      </c>
      <c r="W632">
        <f>SUM(Table5[[#This Row],[Total Visits - In Person]:[Total Visits - Virtual]])</f>
        <v>0</v>
      </c>
    </row>
    <row r="633" spans="1:23" x14ac:dyDescent="0.3">
      <c r="A633" s="10">
        <v>45292</v>
      </c>
      <c r="B633">
        <v>1734494</v>
      </c>
      <c r="C633" t="s">
        <v>1445</v>
      </c>
      <c r="D633" t="s">
        <v>188</v>
      </c>
      <c r="E633" t="s">
        <v>27</v>
      </c>
      <c r="F633" t="s">
        <v>1446</v>
      </c>
      <c r="G633" t="s">
        <v>261</v>
      </c>
      <c r="H633" t="s">
        <v>935</v>
      </c>
      <c r="I633" t="s">
        <v>49</v>
      </c>
      <c r="J633" s="1">
        <v>1253.5999999999999</v>
      </c>
      <c r="K633" s="1">
        <v>1609.86</v>
      </c>
      <c r="L633">
        <v>1</v>
      </c>
      <c r="N633">
        <v>1</v>
      </c>
      <c r="P633">
        <v>2</v>
      </c>
      <c r="Q633">
        <f>SUMIFS(Snapshot2!H:H, Snapshot2!A:A, Table5[[#This Row],[Date]], Snapshot2!B:B, Table5[[#This Row],[license_no]])</f>
        <v>0</v>
      </c>
      <c r="R633" s="26">
        <f>SUMIF(Grant437!I:I, Table5[[#This Row],[license_no]], Grant437!N:N)</f>
        <v>0</v>
      </c>
      <c r="S633" s="26">
        <f>SUM(Table5[[#This Row],[Quality Dollars Received]], Table5[[#This Row],[fund paid in month (cash)]])</f>
        <v>1609.86</v>
      </c>
      <c r="T633">
        <f>COUNTIFS(Visits!H:H, "&lt;&gt;", Visits!A:A, Table5[[#This Row],[license_no]])</f>
        <v>0</v>
      </c>
      <c r="U633">
        <f>COUNTIFS(Visits!I:I, "&lt;&gt;", Visits!A:A, Table5[[#This Row],[license_no]])</f>
        <v>0</v>
      </c>
      <c r="V633">
        <f>COUNTIFS(Visits!J:J, "&lt;&gt;", Visits!A:A, Table5[[#This Row],[license_no]])</f>
        <v>0</v>
      </c>
      <c r="W633">
        <f>SUM(Table5[[#This Row],[Total Visits - In Person]:[Total Visits - Virtual]])</f>
        <v>0</v>
      </c>
    </row>
    <row r="634" spans="1:23" x14ac:dyDescent="0.3">
      <c r="A634" s="10">
        <v>45292</v>
      </c>
      <c r="B634">
        <v>1734644</v>
      </c>
      <c r="C634" t="s">
        <v>1447</v>
      </c>
      <c r="D634" t="s">
        <v>14</v>
      </c>
      <c r="E634" t="s">
        <v>27</v>
      </c>
      <c r="F634" t="s">
        <v>1448</v>
      </c>
      <c r="G634" t="s">
        <v>17</v>
      </c>
      <c r="H634" t="s">
        <v>509</v>
      </c>
      <c r="I634" t="s">
        <v>19</v>
      </c>
      <c r="J634" s="1">
        <v>16962.64</v>
      </c>
      <c r="K634" s="1">
        <v>23253.65</v>
      </c>
      <c r="M634">
        <v>10</v>
      </c>
      <c r="N634">
        <v>13</v>
      </c>
      <c r="O634">
        <v>6</v>
      </c>
      <c r="P634">
        <v>28</v>
      </c>
      <c r="Q634">
        <f>SUMIFS(Snapshot2!H:H, Snapshot2!A:A, Table5[[#This Row],[Date]], Snapshot2!B:B, Table5[[#This Row],[license_no]])</f>
        <v>0</v>
      </c>
      <c r="R634" s="26">
        <f>SUMIF(Grant437!I:I, Table5[[#This Row],[license_no]], Grant437!N:N)</f>
        <v>0</v>
      </c>
      <c r="S634" s="26">
        <f>SUM(Table5[[#This Row],[Quality Dollars Received]], Table5[[#This Row],[fund paid in month (cash)]])</f>
        <v>23253.65</v>
      </c>
      <c r="T634">
        <f>COUNTIFS(Visits!H:H, "&lt;&gt;", Visits!A:A, Table5[[#This Row],[license_no]])</f>
        <v>0</v>
      </c>
      <c r="U634">
        <f>COUNTIFS(Visits!I:I, "&lt;&gt;", Visits!A:A, Table5[[#This Row],[license_no]])</f>
        <v>0</v>
      </c>
      <c r="V634">
        <f>COUNTIFS(Visits!J:J, "&lt;&gt;", Visits!A:A, Table5[[#This Row],[license_no]])</f>
        <v>0</v>
      </c>
      <c r="W634">
        <f>SUM(Table5[[#This Row],[Total Visits - In Person]:[Total Visits - Virtual]])</f>
        <v>0</v>
      </c>
    </row>
    <row r="635" spans="1:23" x14ac:dyDescent="0.3">
      <c r="A635" s="10">
        <v>45292</v>
      </c>
      <c r="B635">
        <v>1734848</v>
      </c>
      <c r="C635" t="s">
        <v>1449</v>
      </c>
      <c r="D635" t="s">
        <v>188</v>
      </c>
      <c r="E635" t="s">
        <v>27</v>
      </c>
      <c r="F635" t="s">
        <v>1450</v>
      </c>
      <c r="G635" t="s">
        <v>55</v>
      </c>
      <c r="H635" t="s">
        <v>56</v>
      </c>
      <c r="I635" t="s">
        <v>19</v>
      </c>
      <c r="J635" s="1">
        <v>635.26</v>
      </c>
      <c r="K635" s="1">
        <v>792.15</v>
      </c>
      <c r="N635">
        <v>1</v>
      </c>
      <c r="P635">
        <v>1</v>
      </c>
      <c r="Q635">
        <f>SUMIFS(Snapshot2!H:H, Snapshot2!A:A, Table5[[#This Row],[Date]], Snapshot2!B:B, Table5[[#This Row],[license_no]])</f>
        <v>0</v>
      </c>
      <c r="R635" s="26">
        <f>SUMIF(Grant437!I:I, Table5[[#This Row],[license_no]], Grant437!N:N)</f>
        <v>0</v>
      </c>
      <c r="S635" s="26">
        <f>SUM(Table5[[#This Row],[Quality Dollars Received]], Table5[[#This Row],[fund paid in month (cash)]])</f>
        <v>792.15</v>
      </c>
      <c r="T635">
        <f>COUNTIFS(Visits!H:H, "&lt;&gt;", Visits!A:A, Table5[[#This Row],[license_no]])</f>
        <v>0</v>
      </c>
      <c r="U635">
        <f>COUNTIFS(Visits!I:I, "&lt;&gt;", Visits!A:A, Table5[[#This Row],[license_no]])</f>
        <v>1</v>
      </c>
      <c r="V635">
        <f>COUNTIFS(Visits!J:J, "&lt;&gt;", Visits!A:A, Table5[[#This Row],[license_no]])</f>
        <v>0</v>
      </c>
      <c r="W635">
        <f>SUM(Table5[[#This Row],[Total Visits - In Person]:[Total Visits - Virtual]])</f>
        <v>1</v>
      </c>
    </row>
    <row r="636" spans="1:23" x14ac:dyDescent="0.3">
      <c r="A636" s="10">
        <v>45292</v>
      </c>
      <c r="B636">
        <v>1734878</v>
      </c>
      <c r="C636" t="s">
        <v>1451</v>
      </c>
      <c r="D636" t="s">
        <v>188</v>
      </c>
      <c r="E636" t="s">
        <v>27</v>
      </c>
      <c r="F636" t="s">
        <v>1452</v>
      </c>
      <c r="G636" t="s">
        <v>55</v>
      </c>
      <c r="H636" t="s">
        <v>56</v>
      </c>
      <c r="I636" t="s">
        <v>19</v>
      </c>
      <c r="J636" s="1">
        <v>4072.44</v>
      </c>
      <c r="K636" s="1">
        <v>5039.57</v>
      </c>
      <c r="L636">
        <v>2</v>
      </c>
      <c r="M636">
        <v>4</v>
      </c>
      <c r="P636">
        <v>6</v>
      </c>
      <c r="Q636">
        <f>SUMIFS(Snapshot2!H:H, Snapshot2!A:A, Table5[[#This Row],[Date]], Snapshot2!B:B, Table5[[#This Row],[license_no]])</f>
        <v>0</v>
      </c>
      <c r="R636" s="26">
        <f>SUMIF(Grant437!I:I, Table5[[#This Row],[license_no]], Grant437!N:N)</f>
        <v>0</v>
      </c>
      <c r="S636" s="26">
        <f>SUM(Table5[[#This Row],[Quality Dollars Received]], Table5[[#This Row],[fund paid in month (cash)]])</f>
        <v>5039.57</v>
      </c>
      <c r="T636">
        <f>COUNTIFS(Visits!H:H, "&lt;&gt;", Visits!A:A, Table5[[#This Row],[license_no]])</f>
        <v>0</v>
      </c>
      <c r="U636">
        <f>COUNTIFS(Visits!I:I, "&lt;&gt;", Visits!A:A, Table5[[#This Row],[license_no]])</f>
        <v>0</v>
      </c>
      <c r="V636">
        <f>COUNTIFS(Visits!J:J, "&lt;&gt;", Visits!A:A, Table5[[#This Row],[license_no]])</f>
        <v>1</v>
      </c>
      <c r="W636">
        <f>SUM(Table5[[#This Row],[Total Visits - In Person]:[Total Visits - Virtual]])</f>
        <v>1</v>
      </c>
    </row>
    <row r="637" spans="1:23" x14ac:dyDescent="0.3">
      <c r="A637" s="10">
        <v>45292</v>
      </c>
      <c r="B637">
        <v>1734930</v>
      </c>
      <c r="C637" t="s">
        <v>1453</v>
      </c>
      <c r="D637" t="s">
        <v>14</v>
      </c>
      <c r="E637" t="s">
        <v>27</v>
      </c>
      <c r="F637" t="s">
        <v>1454</v>
      </c>
      <c r="G637" t="s">
        <v>140</v>
      </c>
      <c r="H637" t="s">
        <v>520</v>
      </c>
      <c r="I637" t="s">
        <v>19</v>
      </c>
      <c r="J637" s="1">
        <v>65896.53</v>
      </c>
      <c r="K637" s="1">
        <v>77538.36</v>
      </c>
      <c r="L637">
        <v>4</v>
      </c>
      <c r="M637">
        <v>15</v>
      </c>
      <c r="N637">
        <v>29</v>
      </c>
      <c r="O637">
        <v>44</v>
      </c>
      <c r="P637">
        <v>89</v>
      </c>
      <c r="Q637">
        <f>SUMIFS(Snapshot2!H:H, Snapshot2!A:A, Table5[[#This Row],[Date]], Snapshot2!B:B, Table5[[#This Row],[license_no]])</f>
        <v>0</v>
      </c>
      <c r="R637" s="26">
        <f>SUMIF(Grant437!I:I, Table5[[#This Row],[license_no]], Grant437!N:N)</f>
        <v>0</v>
      </c>
      <c r="S637" s="26">
        <f>SUM(Table5[[#This Row],[Quality Dollars Received]], Table5[[#This Row],[fund paid in month (cash)]])</f>
        <v>77538.36</v>
      </c>
      <c r="T637">
        <f>COUNTIFS(Visits!H:H, "&lt;&gt;", Visits!A:A, Table5[[#This Row],[license_no]])</f>
        <v>1</v>
      </c>
      <c r="U637">
        <f>COUNTIFS(Visits!I:I, "&lt;&gt;", Visits!A:A, Table5[[#This Row],[license_no]])</f>
        <v>0</v>
      </c>
      <c r="V637">
        <f>COUNTIFS(Visits!J:J, "&lt;&gt;", Visits!A:A, Table5[[#This Row],[license_no]])</f>
        <v>1</v>
      </c>
      <c r="W637">
        <f>SUM(Table5[[#This Row],[Total Visits - In Person]:[Total Visits - Virtual]])</f>
        <v>2</v>
      </c>
    </row>
    <row r="638" spans="1:23" x14ac:dyDescent="0.3">
      <c r="A638" s="10">
        <v>45292</v>
      </c>
      <c r="B638">
        <v>1736586</v>
      </c>
      <c r="C638" t="s">
        <v>1455</v>
      </c>
      <c r="D638" t="s">
        <v>14</v>
      </c>
      <c r="E638" t="s">
        <v>27</v>
      </c>
      <c r="F638" t="s">
        <v>1456</v>
      </c>
      <c r="G638" t="s">
        <v>1457</v>
      </c>
      <c r="H638" t="s">
        <v>1458</v>
      </c>
      <c r="I638" t="s">
        <v>49</v>
      </c>
      <c r="J638" s="1">
        <v>2444.2800000000002</v>
      </c>
      <c r="K638" s="1">
        <v>3257.29</v>
      </c>
      <c r="N638">
        <v>2</v>
      </c>
      <c r="O638">
        <v>3</v>
      </c>
      <c r="P638">
        <v>5</v>
      </c>
      <c r="Q638">
        <f>SUMIFS(Snapshot2!H:H, Snapshot2!A:A, Table5[[#This Row],[Date]], Snapshot2!B:B, Table5[[#This Row],[license_no]])</f>
        <v>0</v>
      </c>
      <c r="R638" s="26">
        <f>SUMIF(Grant437!I:I, Table5[[#This Row],[license_no]], Grant437!N:N)</f>
        <v>0</v>
      </c>
      <c r="S638" s="26">
        <f>SUM(Table5[[#This Row],[Quality Dollars Received]], Table5[[#This Row],[fund paid in month (cash)]])</f>
        <v>3257.29</v>
      </c>
      <c r="T638">
        <f>COUNTIFS(Visits!H:H, "&lt;&gt;", Visits!A:A, Table5[[#This Row],[license_no]])</f>
        <v>0</v>
      </c>
      <c r="U638">
        <f>COUNTIFS(Visits!I:I, "&lt;&gt;", Visits!A:A, Table5[[#This Row],[license_no]])</f>
        <v>0</v>
      </c>
      <c r="V638">
        <f>COUNTIFS(Visits!J:J, "&lt;&gt;", Visits!A:A, Table5[[#This Row],[license_no]])</f>
        <v>0</v>
      </c>
      <c r="W638">
        <f>SUM(Table5[[#This Row],[Total Visits - In Person]:[Total Visits - Virtual]])</f>
        <v>0</v>
      </c>
    </row>
    <row r="639" spans="1:23" x14ac:dyDescent="0.3">
      <c r="A639" s="10">
        <v>45292</v>
      </c>
      <c r="B639">
        <v>1738724</v>
      </c>
      <c r="C639" t="s">
        <v>1459</v>
      </c>
      <c r="D639" t="s">
        <v>14</v>
      </c>
      <c r="E639" t="s">
        <v>27</v>
      </c>
      <c r="F639" t="s">
        <v>1460</v>
      </c>
      <c r="G639" t="s">
        <v>136</v>
      </c>
      <c r="H639" t="s">
        <v>220</v>
      </c>
      <c r="I639" t="s">
        <v>19</v>
      </c>
      <c r="J639" s="1">
        <v>11723.4</v>
      </c>
      <c r="K639" s="1">
        <v>15005.89</v>
      </c>
      <c r="L639">
        <v>8</v>
      </c>
      <c r="M639">
        <v>12</v>
      </c>
      <c r="N639">
        <v>12</v>
      </c>
      <c r="P639">
        <v>30</v>
      </c>
      <c r="Q639">
        <f>SUMIFS(Snapshot2!H:H, Snapshot2!A:A, Table5[[#This Row],[Date]], Snapshot2!B:B, Table5[[#This Row],[license_no]])</f>
        <v>2</v>
      </c>
      <c r="R639" s="26">
        <f>SUMIF(Grant437!I:I, Table5[[#This Row],[license_no]], Grant437!N:N)</f>
        <v>0</v>
      </c>
      <c r="S639" s="26">
        <f>SUM(Table5[[#This Row],[Quality Dollars Received]], Table5[[#This Row],[fund paid in month (cash)]])</f>
        <v>15005.89</v>
      </c>
      <c r="T639">
        <f>COUNTIFS(Visits!H:H, "&lt;&gt;", Visits!A:A, Table5[[#This Row],[license_no]])</f>
        <v>0</v>
      </c>
      <c r="U639">
        <f>COUNTIFS(Visits!I:I, "&lt;&gt;", Visits!A:A, Table5[[#This Row],[license_no]])</f>
        <v>1</v>
      </c>
      <c r="V639">
        <f>COUNTIFS(Visits!J:J, "&lt;&gt;", Visits!A:A, Table5[[#This Row],[license_no]])</f>
        <v>0</v>
      </c>
      <c r="W639">
        <f>SUM(Table5[[#This Row],[Total Visits - In Person]:[Total Visits - Virtual]])</f>
        <v>1</v>
      </c>
    </row>
    <row r="640" spans="1:23" x14ac:dyDescent="0.3">
      <c r="A640" s="10">
        <v>45292</v>
      </c>
      <c r="B640">
        <v>1740694</v>
      </c>
      <c r="C640" t="s">
        <v>1461</v>
      </c>
      <c r="D640" t="s">
        <v>106</v>
      </c>
      <c r="E640" t="s">
        <v>27</v>
      </c>
      <c r="F640" t="s">
        <v>1462</v>
      </c>
      <c r="G640" t="s">
        <v>55</v>
      </c>
      <c r="H640" t="s">
        <v>56</v>
      </c>
      <c r="I640" t="s">
        <v>19</v>
      </c>
      <c r="J640" s="1">
        <v>839.39</v>
      </c>
      <c r="K640" s="1">
        <v>1074.24</v>
      </c>
      <c r="M640">
        <v>1</v>
      </c>
      <c r="N640">
        <v>1</v>
      </c>
      <c r="P640">
        <v>2</v>
      </c>
      <c r="Q640">
        <f>SUMIFS(Snapshot2!H:H, Snapshot2!A:A, Table5[[#This Row],[Date]], Snapshot2!B:B, Table5[[#This Row],[license_no]])</f>
        <v>0</v>
      </c>
      <c r="R640" s="26">
        <f>SUMIF(Grant437!I:I, Table5[[#This Row],[license_no]], Grant437!N:N)</f>
        <v>0</v>
      </c>
      <c r="S640" s="26">
        <f>SUM(Table5[[#This Row],[Quality Dollars Received]], Table5[[#This Row],[fund paid in month (cash)]])</f>
        <v>1074.24</v>
      </c>
      <c r="T640">
        <f>COUNTIFS(Visits!H:H, "&lt;&gt;", Visits!A:A, Table5[[#This Row],[license_no]])</f>
        <v>0</v>
      </c>
      <c r="U640">
        <f>COUNTIFS(Visits!I:I, "&lt;&gt;", Visits!A:A, Table5[[#This Row],[license_no]])</f>
        <v>0</v>
      </c>
      <c r="V640">
        <f>COUNTIFS(Visits!J:J, "&lt;&gt;", Visits!A:A, Table5[[#This Row],[license_no]])</f>
        <v>0</v>
      </c>
      <c r="W640">
        <f>SUM(Table5[[#This Row],[Total Visits - In Person]:[Total Visits - Virtual]])</f>
        <v>0</v>
      </c>
    </row>
    <row r="641" spans="1:23" x14ac:dyDescent="0.3">
      <c r="A641" s="10">
        <v>45292</v>
      </c>
      <c r="B641">
        <v>1741494</v>
      </c>
      <c r="C641" t="s">
        <v>1463</v>
      </c>
      <c r="D641" t="s">
        <v>14</v>
      </c>
      <c r="E641" t="s">
        <v>27</v>
      </c>
      <c r="F641" t="s">
        <v>1464</v>
      </c>
      <c r="G641" t="s">
        <v>17</v>
      </c>
      <c r="H641" t="s">
        <v>1465</v>
      </c>
      <c r="I641" t="s">
        <v>19</v>
      </c>
      <c r="J641" s="1">
        <v>1941.54</v>
      </c>
      <c r="K641" s="1">
        <v>2863.71</v>
      </c>
      <c r="N641">
        <v>3</v>
      </c>
      <c r="O641">
        <v>9</v>
      </c>
      <c r="P641">
        <v>12</v>
      </c>
      <c r="Q641">
        <f>SUMIFS(Snapshot2!H:H, Snapshot2!A:A, Table5[[#This Row],[Date]], Snapshot2!B:B, Table5[[#This Row],[license_no]])</f>
        <v>0</v>
      </c>
      <c r="R641" s="26">
        <f>SUMIF(Grant437!I:I, Table5[[#This Row],[license_no]], Grant437!N:N)</f>
        <v>0</v>
      </c>
      <c r="S641" s="26">
        <f>SUM(Table5[[#This Row],[Quality Dollars Received]], Table5[[#This Row],[fund paid in month (cash)]])</f>
        <v>2863.71</v>
      </c>
      <c r="T641">
        <f>COUNTIFS(Visits!H:H, "&lt;&gt;", Visits!A:A, Table5[[#This Row],[license_no]])</f>
        <v>0</v>
      </c>
      <c r="U641">
        <f>COUNTIFS(Visits!I:I, "&lt;&gt;", Visits!A:A, Table5[[#This Row],[license_no]])</f>
        <v>0</v>
      </c>
      <c r="V641">
        <f>COUNTIFS(Visits!J:J, "&lt;&gt;", Visits!A:A, Table5[[#This Row],[license_no]])</f>
        <v>0</v>
      </c>
      <c r="W641">
        <f>SUM(Table5[[#This Row],[Total Visits - In Person]:[Total Visits - Virtual]])</f>
        <v>0</v>
      </c>
    </row>
    <row r="642" spans="1:23" x14ac:dyDescent="0.3">
      <c r="A642" s="10">
        <v>45292</v>
      </c>
      <c r="B642">
        <v>1741495</v>
      </c>
      <c r="C642" t="s">
        <v>1466</v>
      </c>
      <c r="D642" t="s">
        <v>14</v>
      </c>
      <c r="E642" t="s">
        <v>27</v>
      </c>
      <c r="F642" t="s">
        <v>1467</v>
      </c>
      <c r="G642" t="s">
        <v>136</v>
      </c>
      <c r="H642" t="s">
        <v>198</v>
      </c>
      <c r="I642" t="s">
        <v>19</v>
      </c>
      <c r="J642" s="1">
        <v>17694.21</v>
      </c>
      <c r="K642" s="1">
        <v>38017.39</v>
      </c>
      <c r="L642">
        <v>5</v>
      </c>
      <c r="M642">
        <v>7</v>
      </c>
      <c r="N642">
        <v>13</v>
      </c>
      <c r="O642">
        <v>16</v>
      </c>
      <c r="P642">
        <v>41</v>
      </c>
      <c r="Q642">
        <f>SUMIFS(Snapshot2!H:H, Snapshot2!A:A, Table5[[#This Row],[Date]], Snapshot2!B:B, Table5[[#This Row],[license_no]])</f>
        <v>0</v>
      </c>
      <c r="R642" s="26">
        <f>SUMIF(Grant437!I:I, Table5[[#This Row],[license_no]], Grant437!N:N)</f>
        <v>0</v>
      </c>
      <c r="S642" s="26">
        <f>SUM(Table5[[#This Row],[Quality Dollars Received]], Table5[[#This Row],[fund paid in month (cash)]])</f>
        <v>38017.39</v>
      </c>
      <c r="T642">
        <f>COUNTIFS(Visits!H:H, "&lt;&gt;", Visits!A:A, Table5[[#This Row],[license_no]])</f>
        <v>0</v>
      </c>
      <c r="U642">
        <f>COUNTIFS(Visits!I:I, "&lt;&gt;", Visits!A:A, Table5[[#This Row],[license_no]])</f>
        <v>0</v>
      </c>
      <c r="V642">
        <f>COUNTIFS(Visits!J:J, "&lt;&gt;", Visits!A:A, Table5[[#This Row],[license_no]])</f>
        <v>0</v>
      </c>
      <c r="W642">
        <f>SUM(Table5[[#This Row],[Total Visits - In Person]:[Total Visits - Virtual]])</f>
        <v>0</v>
      </c>
    </row>
    <row r="643" spans="1:23" x14ac:dyDescent="0.3">
      <c r="A643" s="10">
        <v>45292</v>
      </c>
      <c r="B643">
        <v>1741706</v>
      </c>
      <c r="C643" t="s">
        <v>1468</v>
      </c>
      <c r="D643" t="s">
        <v>14</v>
      </c>
      <c r="E643" t="s">
        <v>27</v>
      </c>
      <c r="F643" t="s">
        <v>1469</v>
      </c>
      <c r="G643" t="s">
        <v>17</v>
      </c>
      <c r="H643" t="s">
        <v>205</v>
      </c>
      <c r="I643" t="s">
        <v>19</v>
      </c>
      <c r="J643" s="1">
        <v>7415.79</v>
      </c>
      <c r="K643" s="1">
        <v>9612.1200000000008</v>
      </c>
      <c r="L643">
        <v>1</v>
      </c>
      <c r="M643">
        <v>4</v>
      </c>
      <c r="N643">
        <v>8</v>
      </c>
      <c r="O643">
        <v>8</v>
      </c>
      <c r="P643">
        <v>19</v>
      </c>
      <c r="Q643">
        <f>SUMIFS(Snapshot2!H:H, Snapshot2!A:A, Table5[[#This Row],[Date]], Snapshot2!B:B, Table5[[#This Row],[license_no]])</f>
        <v>0</v>
      </c>
      <c r="R643" s="26">
        <f>SUMIF(Grant437!I:I, Table5[[#This Row],[license_no]], Grant437!N:N)</f>
        <v>0</v>
      </c>
      <c r="S643" s="26">
        <f>SUM(Table5[[#This Row],[Quality Dollars Received]], Table5[[#This Row],[fund paid in month (cash)]])</f>
        <v>9612.1200000000008</v>
      </c>
      <c r="T643">
        <f>COUNTIFS(Visits!H:H, "&lt;&gt;", Visits!A:A, Table5[[#This Row],[license_no]])</f>
        <v>0</v>
      </c>
      <c r="U643">
        <f>COUNTIFS(Visits!I:I, "&lt;&gt;", Visits!A:A, Table5[[#This Row],[license_no]])</f>
        <v>0</v>
      </c>
      <c r="V643">
        <f>COUNTIFS(Visits!J:J, "&lt;&gt;", Visits!A:A, Table5[[#This Row],[license_no]])</f>
        <v>0</v>
      </c>
      <c r="W643">
        <f>SUM(Table5[[#This Row],[Total Visits - In Person]:[Total Visits - Virtual]])</f>
        <v>0</v>
      </c>
    </row>
    <row r="644" spans="1:23" x14ac:dyDescent="0.3">
      <c r="A644" s="10">
        <v>45292</v>
      </c>
      <c r="B644">
        <v>1741711</v>
      </c>
      <c r="C644" t="s">
        <v>1470</v>
      </c>
      <c r="D644" t="s">
        <v>106</v>
      </c>
      <c r="E644" t="s">
        <v>27</v>
      </c>
      <c r="F644" t="s">
        <v>1471</v>
      </c>
      <c r="G644" t="s">
        <v>136</v>
      </c>
      <c r="H644" t="s">
        <v>198</v>
      </c>
      <c r="I644" t="s">
        <v>19</v>
      </c>
      <c r="J644" s="1">
        <v>4146.58</v>
      </c>
      <c r="K644" s="1">
        <v>5184.59</v>
      </c>
      <c r="L644">
        <v>1</v>
      </c>
      <c r="M644">
        <v>3</v>
      </c>
      <c r="N644">
        <v>1</v>
      </c>
      <c r="O644">
        <v>2</v>
      </c>
      <c r="P644">
        <v>7</v>
      </c>
      <c r="Q644">
        <f>SUMIFS(Snapshot2!H:H, Snapshot2!A:A, Table5[[#This Row],[Date]], Snapshot2!B:B, Table5[[#This Row],[license_no]])</f>
        <v>0</v>
      </c>
      <c r="R644" s="26">
        <f>SUMIF(Grant437!I:I, Table5[[#This Row],[license_no]], Grant437!N:N)</f>
        <v>0</v>
      </c>
      <c r="S644" s="26">
        <f>SUM(Table5[[#This Row],[Quality Dollars Received]], Table5[[#This Row],[fund paid in month (cash)]])</f>
        <v>5184.59</v>
      </c>
      <c r="T644">
        <f>COUNTIFS(Visits!H:H, "&lt;&gt;", Visits!A:A, Table5[[#This Row],[license_no]])</f>
        <v>0</v>
      </c>
      <c r="U644">
        <f>COUNTIFS(Visits!I:I, "&lt;&gt;", Visits!A:A, Table5[[#This Row],[license_no]])</f>
        <v>0</v>
      </c>
      <c r="V644">
        <f>COUNTIFS(Visits!J:J, "&lt;&gt;", Visits!A:A, Table5[[#This Row],[license_no]])</f>
        <v>0</v>
      </c>
      <c r="W644">
        <f>SUM(Table5[[#This Row],[Total Visits - In Person]:[Total Visits - Virtual]])</f>
        <v>0</v>
      </c>
    </row>
    <row r="645" spans="1:23" x14ac:dyDescent="0.3">
      <c r="A645" s="10">
        <v>45292</v>
      </c>
      <c r="B645">
        <v>1742167</v>
      </c>
      <c r="C645" t="s">
        <v>1472</v>
      </c>
      <c r="D645" t="s">
        <v>14</v>
      </c>
      <c r="E645" t="s">
        <v>27</v>
      </c>
      <c r="F645" t="s">
        <v>1473</v>
      </c>
      <c r="G645" t="s">
        <v>17</v>
      </c>
      <c r="H645" t="s">
        <v>59</v>
      </c>
      <c r="I645" t="s">
        <v>19</v>
      </c>
      <c r="J645" s="1">
        <v>8816.23</v>
      </c>
      <c r="K645" s="1">
        <v>8918.34</v>
      </c>
      <c r="L645">
        <v>1</v>
      </c>
      <c r="M645">
        <v>4</v>
      </c>
      <c r="N645">
        <v>8</v>
      </c>
      <c r="O645">
        <v>1</v>
      </c>
      <c r="P645">
        <v>13</v>
      </c>
      <c r="Q645">
        <f>SUMIFS(Snapshot2!H:H, Snapshot2!A:A, Table5[[#This Row],[Date]], Snapshot2!B:B, Table5[[#This Row],[license_no]])</f>
        <v>0</v>
      </c>
      <c r="R645" s="26">
        <f>SUMIF(Grant437!I:I, Table5[[#This Row],[license_no]], Grant437!N:N)</f>
        <v>0</v>
      </c>
      <c r="S645" s="26">
        <f>SUM(Table5[[#This Row],[Quality Dollars Received]], Table5[[#This Row],[fund paid in month (cash)]])</f>
        <v>8918.34</v>
      </c>
      <c r="T645">
        <f>COUNTIFS(Visits!H:H, "&lt;&gt;", Visits!A:A, Table5[[#This Row],[license_no]])</f>
        <v>0</v>
      </c>
      <c r="U645">
        <f>COUNTIFS(Visits!I:I, "&lt;&gt;", Visits!A:A, Table5[[#This Row],[license_no]])</f>
        <v>0</v>
      </c>
      <c r="V645">
        <f>COUNTIFS(Visits!J:J, "&lt;&gt;", Visits!A:A, Table5[[#This Row],[license_no]])</f>
        <v>0</v>
      </c>
      <c r="W645">
        <f>SUM(Table5[[#This Row],[Total Visits - In Person]:[Total Visits - Virtual]])</f>
        <v>0</v>
      </c>
    </row>
    <row r="646" spans="1:23" x14ac:dyDescent="0.3">
      <c r="A646" s="10">
        <v>45292</v>
      </c>
      <c r="B646">
        <v>1742428</v>
      </c>
      <c r="C646" t="s">
        <v>1474</v>
      </c>
      <c r="D646" t="s">
        <v>188</v>
      </c>
      <c r="E646" t="s">
        <v>27</v>
      </c>
      <c r="F646" t="s">
        <v>1475</v>
      </c>
      <c r="G646" t="s">
        <v>136</v>
      </c>
      <c r="H646" t="s">
        <v>137</v>
      </c>
      <c r="I646" t="s">
        <v>19</v>
      </c>
      <c r="J646" s="1">
        <v>11634.07</v>
      </c>
      <c r="K646" s="1">
        <v>15468.03</v>
      </c>
      <c r="L646">
        <v>3</v>
      </c>
      <c r="M646">
        <v>1</v>
      </c>
      <c r="N646">
        <v>3</v>
      </c>
      <c r="O646">
        <v>9</v>
      </c>
      <c r="P646">
        <v>16</v>
      </c>
      <c r="Q646">
        <f>SUMIFS(Snapshot2!H:H, Snapshot2!A:A, Table5[[#This Row],[Date]], Snapshot2!B:B, Table5[[#This Row],[license_no]])</f>
        <v>0</v>
      </c>
      <c r="R646" s="26">
        <f>SUMIF(Grant437!I:I, Table5[[#This Row],[license_no]], Grant437!N:N)</f>
        <v>0</v>
      </c>
      <c r="S646" s="26">
        <f>SUM(Table5[[#This Row],[Quality Dollars Received]], Table5[[#This Row],[fund paid in month (cash)]])</f>
        <v>15468.03</v>
      </c>
      <c r="T646">
        <f>COUNTIFS(Visits!H:H, "&lt;&gt;", Visits!A:A, Table5[[#This Row],[license_no]])</f>
        <v>0</v>
      </c>
      <c r="U646">
        <f>COUNTIFS(Visits!I:I, "&lt;&gt;", Visits!A:A, Table5[[#This Row],[license_no]])</f>
        <v>0</v>
      </c>
      <c r="V646">
        <f>COUNTIFS(Visits!J:J, "&lt;&gt;", Visits!A:A, Table5[[#This Row],[license_no]])</f>
        <v>0</v>
      </c>
      <c r="W646">
        <f>SUM(Table5[[#This Row],[Total Visits - In Person]:[Total Visits - Virtual]])</f>
        <v>0</v>
      </c>
    </row>
    <row r="647" spans="1:23" x14ac:dyDescent="0.3">
      <c r="A647" s="10">
        <v>45292</v>
      </c>
      <c r="B647">
        <v>1742474</v>
      </c>
      <c r="C647" t="s">
        <v>1476</v>
      </c>
      <c r="D647" t="s">
        <v>14</v>
      </c>
      <c r="E647" t="s">
        <v>27</v>
      </c>
      <c r="F647" t="s">
        <v>1477</v>
      </c>
      <c r="G647" t="s">
        <v>70</v>
      </c>
      <c r="H647" t="s">
        <v>180</v>
      </c>
      <c r="I647" t="s">
        <v>19</v>
      </c>
      <c r="J647" s="1">
        <v>3808.6</v>
      </c>
      <c r="K647" s="1">
        <v>4798.92</v>
      </c>
      <c r="M647">
        <v>3</v>
      </c>
      <c r="N647">
        <v>2</v>
      </c>
      <c r="P647">
        <v>5</v>
      </c>
      <c r="Q647">
        <f>SUMIFS(Snapshot2!H:H, Snapshot2!A:A, Table5[[#This Row],[Date]], Snapshot2!B:B, Table5[[#This Row],[license_no]])</f>
        <v>0</v>
      </c>
      <c r="R647" s="26">
        <f>SUMIF(Grant437!I:I, Table5[[#This Row],[license_no]], Grant437!N:N)</f>
        <v>0</v>
      </c>
      <c r="S647" s="26">
        <f>SUM(Table5[[#This Row],[Quality Dollars Received]], Table5[[#This Row],[fund paid in month (cash)]])</f>
        <v>4798.92</v>
      </c>
      <c r="T647">
        <f>COUNTIFS(Visits!H:H, "&lt;&gt;", Visits!A:A, Table5[[#This Row],[license_no]])</f>
        <v>0</v>
      </c>
      <c r="U647">
        <f>COUNTIFS(Visits!I:I, "&lt;&gt;", Visits!A:A, Table5[[#This Row],[license_no]])</f>
        <v>0</v>
      </c>
      <c r="V647">
        <f>COUNTIFS(Visits!J:J, "&lt;&gt;", Visits!A:A, Table5[[#This Row],[license_no]])</f>
        <v>0</v>
      </c>
      <c r="W647">
        <f>SUM(Table5[[#This Row],[Total Visits - In Person]:[Total Visits - Virtual]])</f>
        <v>0</v>
      </c>
    </row>
    <row r="648" spans="1:23" x14ac:dyDescent="0.3">
      <c r="A648" s="10">
        <v>45292</v>
      </c>
      <c r="B648">
        <v>1742578</v>
      </c>
      <c r="C648" t="s">
        <v>1478</v>
      </c>
      <c r="D648" t="s">
        <v>106</v>
      </c>
      <c r="E648" t="s">
        <v>27</v>
      </c>
      <c r="F648" t="s">
        <v>1479</v>
      </c>
      <c r="G648" t="s">
        <v>17</v>
      </c>
      <c r="H648" t="s">
        <v>888</v>
      </c>
      <c r="I648" t="s">
        <v>19</v>
      </c>
      <c r="J648" s="1">
        <v>544.29999999999995</v>
      </c>
      <c r="K648" s="1">
        <v>692.19</v>
      </c>
      <c r="M648">
        <v>1</v>
      </c>
      <c r="P648">
        <v>1</v>
      </c>
      <c r="Q648">
        <f>SUMIFS(Snapshot2!H:H, Snapshot2!A:A, Table5[[#This Row],[Date]], Snapshot2!B:B, Table5[[#This Row],[license_no]])</f>
        <v>0</v>
      </c>
      <c r="R648" s="26">
        <f>SUMIF(Grant437!I:I, Table5[[#This Row],[license_no]], Grant437!N:N)</f>
        <v>0</v>
      </c>
      <c r="S648" s="26">
        <f>SUM(Table5[[#This Row],[Quality Dollars Received]], Table5[[#This Row],[fund paid in month (cash)]])</f>
        <v>692.19</v>
      </c>
      <c r="T648">
        <f>COUNTIFS(Visits!H:H, "&lt;&gt;", Visits!A:A, Table5[[#This Row],[license_no]])</f>
        <v>0</v>
      </c>
      <c r="U648">
        <f>COUNTIFS(Visits!I:I, "&lt;&gt;", Visits!A:A, Table5[[#This Row],[license_no]])</f>
        <v>0</v>
      </c>
      <c r="V648">
        <f>COUNTIFS(Visits!J:J, "&lt;&gt;", Visits!A:A, Table5[[#This Row],[license_no]])</f>
        <v>0</v>
      </c>
      <c r="W648">
        <f>SUM(Table5[[#This Row],[Total Visits - In Person]:[Total Visits - Virtual]])</f>
        <v>0</v>
      </c>
    </row>
    <row r="649" spans="1:23" x14ac:dyDescent="0.3">
      <c r="A649" s="10">
        <v>45292</v>
      </c>
      <c r="B649">
        <v>1743429</v>
      </c>
      <c r="C649" t="s">
        <v>1480</v>
      </c>
      <c r="D649" t="s">
        <v>915</v>
      </c>
      <c r="F649" t="s">
        <v>1481</v>
      </c>
      <c r="G649" t="s">
        <v>17</v>
      </c>
      <c r="H649" t="s">
        <v>59</v>
      </c>
      <c r="I649" t="s">
        <v>19</v>
      </c>
      <c r="J649" s="1">
        <v>61.3</v>
      </c>
      <c r="K649" s="1">
        <v>42.24</v>
      </c>
      <c r="O649">
        <v>2</v>
      </c>
      <c r="P649">
        <v>2</v>
      </c>
      <c r="Q649">
        <f>SUMIFS(Snapshot2!H:H, Snapshot2!A:A, Table5[[#This Row],[Date]], Snapshot2!B:B, Table5[[#This Row],[license_no]])</f>
        <v>0</v>
      </c>
      <c r="R649" s="26">
        <f>SUMIF(Grant437!I:I, Table5[[#This Row],[license_no]], Grant437!N:N)</f>
        <v>0</v>
      </c>
      <c r="S649" s="26">
        <f>SUM(Table5[[#This Row],[Quality Dollars Received]], Table5[[#This Row],[fund paid in month (cash)]])</f>
        <v>42.24</v>
      </c>
      <c r="T649">
        <f>COUNTIFS(Visits!H:H, "&lt;&gt;", Visits!A:A, Table5[[#This Row],[license_no]])</f>
        <v>0</v>
      </c>
      <c r="U649">
        <f>COUNTIFS(Visits!I:I, "&lt;&gt;", Visits!A:A, Table5[[#This Row],[license_no]])</f>
        <v>0</v>
      </c>
      <c r="V649">
        <f>COUNTIFS(Visits!J:J, "&lt;&gt;", Visits!A:A, Table5[[#This Row],[license_no]])</f>
        <v>0</v>
      </c>
      <c r="W649">
        <f>SUM(Table5[[#This Row],[Total Visits - In Person]:[Total Visits - Virtual]])</f>
        <v>0</v>
      </c>
    </row>
    <row r="650" spans="1:23" x14ac:dyDescent="0.3">
      <c r="A650" s="10">
        <v>45292</v>
      </c>
      <c r="B650">
        <v>1743616</v>
      </c>
      <c r="C650" t="s">
        <v>1482</v>
      </c>
      <c r="D650" t="s">
        <v>915</v>
      </c>
      <c r="F650" t="s">
        <v>1483</v>
      </c>
      <c r="G650" t="s">
        <v>101</v>
      </c>
      <c r="H650" t="s">
        <v>102</v>
      </c>
      <c r="I650" t="s">
        <v>19</v>
      </c>
      <c r="J650" s="1">
        <v>0</v>
      </c>
      <c r="K650" s="1">
        <v>32.47</v>
      </c>
      <c r="N650">
        <v>1</v>
      </c>
      <c r="O650">
        <v>1</v>
      </c>
      <c r="P650">
        <v>2</v>
      </c>
      <c r="Q650">
        <f>SUMIFS(Snapshot2!H:H, Snapshot2!A:A, Table5[[#This Row],[Date]], Snapshot2!B:B, Table5[[#This Row],[license_no]])</f>
        <v>0</v>
      </c>
      <c r="R650" s="26">
        <f>SUMIF(Grant437!I:I, Table5[[#This Row],[license_no]], Grant437!N:N)</f>
        <v>0</v>
      </c>
      <c r="S650" s="26">
        <f>SUM(Table5[[#This Row],[Quality Dollars Received]], Table5[[#This Row],[fund paid in month (cash)]])</f>
        <v>32.47</v>
      </c>
      <c r="T650">
        <f>COUNTIFS(Visits!H:H, "&lt;&gt;", Visits!A:A, Table5[[#This Row],[license_no]])</f>
        <v>0</v>
      </c>
      <c r="U650">
        <f>COUNTIFS(Visits!I:I, "&lt;&gt;", Visits!A:A, Table5[[#This Row],[license_no]])</f>
        <v>0</v>
      </c>
      <c r="V650">
        <f>COUNTIFS(Visits!J:J, "&lt;&gt;", Visits!A:A, Table5[[#This Row],[license_no]])</f>
        <v>0</v>
      </c>
      <c r="W650">
        <f>SUM(Table5[[#This Row],[Total Visits - In Person]:[Total Visits - Virtual]])</f>
        <v>0</v>
      </c>
    </row>
    <row r="651" spans="1:23" x14ac:dyDescent="0.3">
      <c r="A651" s="10">
        <v>45292</v>
      </c>
      <c r="B651">
        <v>1747476</v>
      </c>
      <c r="C651" t="s">
        <v>1484</v>
      </c>
      <c r="D651" t="s">
        <v>188</v>
      </c>
      <c r="E651" t="s">
        <v>27</v>
      </c>
      <c r="F651" t="s">
        <v>1485</v>
      </c>
      <c r="G651" t="s">
        <v>136</v>
      </c>
      <c r="H651" t="s">
        <v>137</v>
      </c>
      <c r="I651" t="s">
        <v>19</v>
      </c>
      <c r="J651" s="1">
        <v>797.6</v>
      </c>
      <c r="K651" s="1">
        <v>1035.31</v>
      </c>
      <c r="M651">
        <v>1</v>
      </c>
      <c r="P651">
        <v>1</v>
      </c>
      <c r="Q651">
        <f>SUMIFS(Snapshot2!H:H, Snapshot2!A:A, Table5[[#This Row],[Date]], Snapshot2!B:B, Table5[[#This Row],[license_no]])</f>
        <v>0</v>
      </c>
      <c r="R651" s="26">
        <f>SUMIF(Grant437!I:I, Table5[[#This Row],[license_no]], Grant437!N:N)</f>
        <v>0</v>
      </c>
      <c r="S651" s="26">
        <f>SUM(Table5[[#This Row],[Quality Dollars Received]], Table5[[#This Row],[fund paid in month (cash)]])</f>
        <v>1035.31</v>
      </c>
      <c r="T651">
        <f>COUNTIFS(Visits!H:H, "&lt;&gt;", Visits!A:A, Table5[[#This Row],[license_no]])</f>
        <v>0</v>
      </c>
      <c r="U651">
        <f>COUNTIFS(Visits!I:I, "&lt;&gt;", Visits!A:A, Table5[[#This Row],[license_no]])</f>
        <v>0</v>
      </c>
      <c r="V651">
        <f>COUNTIFS(Visits!J:J, "&lt;&gt;", Visits!A:A, Table5[[#This Row],[license_no]])</f>
        <v>0</v>
      </c>
      <c r="W651">
        <f>SUM(Table5[[#This Row],[Total Visits - In Person]:[Total Visits - Virtual]])</f>
        <v>0</v>
      </c>
    </row>
    <row r="652" spans="1:23" x14ac:dyDescent="0.3">
      <c r="A652" s="10">
        <v>45292</v>
      </c>
      <c r="B652">
        <v>1747506</v>
      </c>
      <c r="C652" t="s">
        <v>1486</v>
      </c>
      <c r="D652" t="s">
        <v>14</v>
      </c>
      <c r="E652" t="s">
        <v>27</v>
      </c>
      <c r="F652" t="s">
        <v>1487</v>
      </c>
      <c r="G652" t="s">
        <v>17</v>
      </c>
      <c r="H652" t="s">
        <v>59</v>
      </c>
      <c r="I652" t="s">
        <v>19</v>
      </c>
      <c r="J652" s="1">
        <v>1103.48</v>
      </c>
      <c r="K652" s="1">
        <v>1137.19</v>
      </c>
      <c r="O652">
        <v>12</v>
      </c>
      <c r="P652">
        <v>12</v>
      </c>
      <c r="Q652">
        <f>SUMIFS(Snapshot2!H:H, Snapshot2!A:A, Table5[[#This Row],[Date]], Snapshot2!B:B, Table5[[#This Row],[license_no]])</f>
        <v>0</v>
      </c>
      <c r="R652" s="26">
        <f>SUMIF(Grant437!I:I, Table5[[#This Row],[license_no]], Grant437!N:N)</f>
        <v>0</v>
      </c>
      <c r="S652" s="26">
        <f>SUM(Table5[[#This Row],[Quality Dollars Received]], Table5[[#This Row],[fund paid in month (cash)]])</f>
        <v>1137.19</v>
      </c>
      <c r="T652">
        <f>COUNTIFS(Visits!H:H, "&lt;&gt;", Visits!A:A, Table5[[#This Row],[license_no]])</f>
        <v>1</v>
      </c>
      <c r="U652">
        <f>COUNTIFS(Visits!I:I, "&lt;&gt;", Visits!A:A, Table5[[#This Row],[license_no]])</f>
        <v>0</v>
      </c>
      <c r="V652">
        <f>COUNTIFS(Visits!J:J, "&lt;&gt;", Visits!A:A, Table5[[#This Row],[license_no]])</f>
        <v>0</v>
      </c>
      <c r="W652">
        <f>SUM(Table5[[#This Row],[Total Visits - In Person]:[Total Visits - Virtual]])</f>
        <v>1</v>
      </c>
    </row>
    <row r="653" spans="1:23" x14ac:dyDescent="0.3">
      <c r="A653" s="10">
        <v>45292</v>
      </c>
      <c r="B653">
        <v>1748007</v>
      </c>
      <c r="C653" t="s">
        <v>1488</v>
      </c>
      <c r="D653" t="s">
        <v>14</v>
      </c>
      <c r="E653" t="s">
        <v>27</v>
      </c>
      <c r="F653" t="s">
        <v>1489</v>
      </c>
      <c r="G653" t="s">
        <v>223</v>
      </c>
      <c r="H653" t="s">
        <v>224</v>
      </c>
      <c r="I653" t="s">
        <v>64</v>
      </c>
      <c r="J653" s="1">
        <v>42.4</v>
      </c>
      <c r="K653" s="1">
        <v>-8083</v>
      </c>
      <c r="M653">
        <v>2</v>
      </c>
      <c r="N653">
        <v>1</v>
      </c>
      <c r="P653">
        <v>3</v>
      </c>
      <c r="Q653">
        <f>SUMIFS(Snapshot2!H:H, Snapshot2!A:A, Table5[[#This Row],[Date]], Snapshot2!B:B, Table5[[#This Row],[license_no]])</f>
        <v>0</v>
      </c>
      <c r="R653" s="26">
        <f>SUMIF(Grant437!I:I, Table5[[#This Row],[license_no]], Grant437!N:N)</f>
        <v>0</v>
      </c>
      <c r="S653" s="26">
        <f>SUM(Table5[[#This Row],[Quality Dollars Received]], Table5[[#This Row],[fund paid in month (cash)]])</f>
        <v>-8083</v>
      </c>
      <c r="T653">
        <f>COUNTIFS(Visits!H:H, "&lt;&gt;", Visits!A:A, Table5[[#This Row],[license_no]])</f>
        <v>0</v>
      </c>
      <c r="U653">
        <f>COUNTIFS(Visits!I:I, "&lt;&gt;", Visits!A:A, Table5[[#This Row],[license_no]])</f>
        <v>0</v>
      </c>
      <c r="V653">
        <f>COUNTIFS(Visits!J:J, "&lt;&gt;", Visits!A:A, Table5[[#This Row],[license_no]])</f>
        <v>0</v>
      </c>
      <c r="W653">
        <f>SUM(Table5[[#This Row],[Total Visits - In Person]:[Total Visits - Virtual]])</f>
        <v>0</v>
      </c>
    </row>
    <row r="654" spans="1:23" x14ac:dyDescent="0.3">
      <c r="A654" s="10">
        <v>45292</v>
      </c>
      <c r="B654">
        <v>1748876</v>
      </c>
      <c r="C654" t="s">
        <v>1490</v>
      </c>
      <c r="D654" t="s">
        <v>106</v>
      </c>
      <c r="E654" t="s">
        <v>27</v>
      </c>
      <c r="F654" t="s">
        <v>1491</v>
      </c>
      <c r="G654" t="s">
        <v>17</v>
      </c>
      <c r="H654" t="s">
        <v>96</v>
      </c>
      <c r="I654" t="s">
        <v>19</v>
      </c>
      <c r="J654" s="1">
        <v>228.2</v>
      </c>
      <c r="K654" s="1">
        <v>623.27</v>
      </c>
      <c r="M654">
        <v>1</v>
      </c>
      <c r="P654">
        <v>1</v>
      </c>
      <c r="Q654">
        <f>SUMIFS(Snapshot2!H:H, Snapshot2!A:A, Table5[[#This Row],[Date]], Snapshot2!B:B, Table5[[#This Row],[license_no]])</f>
        <v>0</v>
      </c>
      <c r="R654" s="26">
        <f>SUMIF(Grant437!I:I, Table5[[#This Row],[license_no]], Grant437!N:N)</f>
        <v>0</v>
      </c>
      <c r="S654" s="26">
        <f>SUM(Table5[[#This Row],[Quality Dollars Received]], Table5[[#This Row],[fund paid in month (cash)]])</f>
        <v>623.27</v>
      </c>
      <c r="T654">
        <f>COUNTIFS(Visits!H:H, "&lt;&gt;", Visits!A:A, Table5[[#This Row],[license_no]])</f>
        <v>0</v>
      </c>
      <c r="U654">
        <f>COUNTIFS(Visits!I:I, "&lt;&gt;", Visits!A:A, Table5[[#This Row],[license_no]])</f>
        <v>0</v>
      </c>
      <c r="V654">
        <f>COUNTIFS(Visits!J:J, "&lt;&gt;", Visits!A:A, Table5[[#This Row],[license_no]])</f>
        <v>0</v>
      </c>
      <c r="W654">
        <f>SUM(Table5[[#This Row],[Total Visits - In Person]:[Total Visits - Virtual]])</f>
        <v>0</v>
      </c>
    </row>
    <row r="655" spans="1:23" x14ac:dyDescent="0.3">
      <c r="A655" s="10">
        <v>45292</v>
      </c>
      <c r="B655">
        <v>1750012</v>
      </c>
      <c r="C655" t="s">
        <v>1492</v>
      </c>
      <c r="D655" t="s">
        <v>14</v>
      </c>
      <c r="E655" t="s">
        <v>27</v>
      </c>
      <c r="F655" t="s">
        <v>1493</v>
      </c>
      <c r="G655" t="s">
        <v>70</v>
      </c>
      <c r="H655" t="s">
        <v>180</v>
      </c>
      <c r="I655" t="s">
        <v>19</v>
      </c>
      <c r="J655" s="1">
        <v>617.86</v>
      </c>
      <c r="K655" s="1">
        <v>792.29</v>
      </c>
      <c r="O655">
        <v>2</v>
      </c>
      <c r="P655">
        <v>2</v>
      </c>
      <c r="Q655">
        <f>SUMIFS(Snapshot2!H:H, Snapshot2!A:A, Table5[[#This Row],[Date]], Snapshot2!B:B, Table5[[#This Row],[license_no]])</f>
        <v>0</v>
      </c>
      <c r="R655" s="26">
        <f>SUMIF(Grant437!I:I, Table5[[#This Row],[license_no]], Grant437!N:N)</f>
        <v>0</v>
      </c>
      <c r="S655" s="26">
        <f>SUM(Table5[[#This Row],[Quality Dollars Received]], Table5[[#This Row],[fund paid in month (cash)]])</f>
        <v>792.29</v>
      </c>
      <c r="T655">
        <f>COUNTIFS(Visits!H:H, "&lt;&gt;", Visits!A:A, Table5[[#This Row],[license_no]])</f>
        <v>0</v>
      </c>
      <c r="U655">
        <f>COUNTIFS(Visits!I:I, "&lt;&gt;", Visits!A:A, Table5[[#This Row],[license_no]])</f>
        <v>0</v>
      </c>
      <c r="V655">
        <f>COUNTIFS(Visits!J:J, "&lt;&gt;", Visits!A:A, Table5[[#This Row],[license_no]])</f>
        <v>0</v>
      </c>
      <c r="W655">
        <f>SUM(Table5[[#This Row],[Total Visits - In Person]:[Total Visits - Virtual]])</f>
        <v>0</v>
      </c>
    </row>
    <row r="656" spans="1:23" x14ac:dyDescent="0.3">
      <c r="A656" s="10">
        <v>45292</v>
      </c>
      <c r="B656">
        <v>1750289</v>
      </c>
      <c r="C656" t="s">
        <v>1494</v>
      </c>
      <c r="D656" t="s">
        <v>915</v>
      </c>
      <c r="F656" t="s">
        <v>1495</v>
      </c>
      <c r="G656" t="s">
        <v>55</v>
      </c>
      <c r="H656" t="s">
        <v>56</v>
      </c>
      <c r="I656" t="s">
        <v>19</v>
      </c>
      <c r="J656" s="1">
        <v>462.22</v>
      </c>
      <c r="K656" s="1">
        <v>567.27</v>
      </c>
      <c r="N656">
        <v>2</v>
      </c>
      <c r="P656">
        <v>2</v>
      </c>
      <c r="Q656">
        <f>SUMIFS(Snapshot2!H:H, Snapshot2!A:A, Table5[[#This Row],[Date]], Snapshot2!B:B, Table5[[#This Row],[license_no]])</f>
        <v>0</v>
      </c>
      <c r="R656" s="26">
        <f>SUMIF(Grant437!I:I, Table5[[#This Row],[license_no]], Grant437!N:N)</f>
        <v>0</v>
      </c>
      <c r="S656" s="26">
        <f>SUM(Table5[[#This Row],[Quality Dollars Received]], Table5[[#This Row],[fund paid in month (cash)]])</f>
        <v>567.27</v>
      </c>
      <c r="T656">
        <f>COUNTIFS(Visits!H:H, "&lt;&gt;", Visits!A:A, Table5[[#This Row],[license_no]])</f>
        <v>0</v>
      </c>
      <c r="U656">
        <f>COUNTIFS(Visits!I:I, "&lt;&gt;", Visits!A:A, Table5[[#This Row],[license_no]])</f>
        <v>0</v>
      </c>
      <c r="V656">
        <f>COUNTIFS(Visits!J:J, "&lt;&gt;", Visits!A:A, Table5[[#This Row],[license_no]])</f>
        <v>0</v>
      </c>
      <c r="W656">
        <f>SUM(Table5[[#This Row],[Total Visits - In Person]:[Total Visits - Virtual]])</f>
        <v>0</v>
      </c>
    </row>
    <row r="657" spans="1:23" x14ac:dyDescent="0.3">
      <c r="A657" s="10">
        <v>45292</v>
      </c>
      <c r="B657">
        <v>1750416</v>
      </c>
      <c r="C657" t="s">
        <v>1496</v>
      </c>
      <c r="D657" t="s">
        <v>14</v>
      </c>
      <c r="E657" t="s">
        <v>27</v>
      </c>
      <c r="F657" t="s">
        <v>1497</v>
      </c>
      <c r="G657" t="s">
        <v>55</v>
      </c>
      <c r="H657" t="s">
        <v>56</v>
      </c>
      <c r="I657" t="s">
        <v>19</v>
      </c>
      <c r="J657" s="1">
        <v>50424.85</v>
      </c>
      <c r="K657" s="1">
        <v>65543</v>
      </c>
      <c r="M657">
        <v>14</v>
      </c>
      <c r="N657">
        <v>35</v>
      </c>
      <c r="O657">
        <v>27</v>
      </c>
      <c r="P657">
        <v>75</v>
      </c>
      <c r="Q657">
        <f>SUMIFS(Snapshot2!H:H, Snapshot2!A:A, Table5[[#This Row],[Date]], Snapshot2!B:B, Table5[[#This Row],[license_no]])</f>
        <v>0</v>
      </c>
      <c r="R657" s="26">
        <f>SUMIF(Grant437!I:I, Table5[[#This Row],[license_no]], Grant437!N:N)</f>
        <v>0</v>
      </c>
      <c r="S657" s="26">
        <f>SUM(Table5[[#This Row],[Quality Dollars Received]], Table5[[#This Row],[fund paid in month (cash)]])</f>
        <v>65543</v>
      </c>
      <c r="T657">
        <f>COUNTIFS(Visits!H:H, "&lt;&gt;", Visits!A:A, Table5[[#This Row],[license_no]])</f>
        <v>0</v>
      </c>
      <c r="U657">
        <f>COUNTIFS(Visits!I:I, "&lt;&gt;", Visits!A:A, Table5[[#This Row],[license_no]])</f>
        <v>0</v>
      </c>
      <c r="V657">
        <f>COUNTIFS(Visits!J:J, "&lt;&gt;", Visits!A:A, Table5[[#This Row],[license_no]])</f>
        <v>0</v>
      </c>
      <c r="W657">
        <f>SUM(Table5[[#This Row],[Total Visits - In Person]:[Total Visits - Virtual]])</f>
        <v>0</v>
      </c>
    </row>
    <row r="658" spans="1:23" x14ac:dyDescent="0.3">
      <c r="A658" s="10">
        <v>45292</v>
      </c>
      <c r="B658">
        <v>1752133</v>
      </c>
      <c r="C658" t="s">
        <v>1498</v>
      </c>
      <c r="D658" t="s">
        <v>14</v>
      </c>
      <c r="F658" t="s">
        <v>1499</v>
      </c>
      <c r="G658" t="s">
        <v>89</v>
      </c>
      <c r="H658" t="s">
        <v>90</v>
      </c>
      <c r="I658" t="s">
        <v>35</v>
      </c>
      <c r="J658" s="1">
        <v>689.2</v>
      </c>
      <c r="K658" s="1">
        <v>881.19</v>
      </c>
      <c r="M658">
        <v>1</v>
      </c>
      <c r="P658">
        <v>1</v>
      </c>
      <c r="Q658">
        <f>SUMIFS(Snapshot2!H:H, Snapshot2!A:A, Table5[[#This Row],[Date]], Snapshot2!B:B, Table5[[#This Row],[license_no]])</f>
        <v>0</v>
      </c>
      <c r="R658" s="26">
        <f>SUMIF(Grant437!I:I, Table5[[#This Row],[license_no]], Grant437!N:N)</f>
        <v>0</v>
      </c>
      <c r="S658" s="26">
        <f>SUM(Table5[[#This Row],[Quality Dollars Received]], Table5[[#This Row],[fund paid in month (cash)]])</f>
        <v>881.19</v>
      </c>
      <c r="T658">
        <f>COUNTIFS(Visits!H:H, "&lt;&gt;", Visits!A:A, Table5[[#This Row],[license_no]])</f>
        <v>0</v>
      </c>
      <c r="U658">
        <f>COUNTIFS(Visits!I:I, "&lt;&gt;", Visits!A:A, Table5[[#This Row],[license_no]])</f>
        <v>0</v>
      </c>
      <c r="V658">
        <f>COUNTIFS(Visits!J:J, "&lt;&gt;", Visits!A:A, Table5[[#This Row],[license_no]])</f>
        <v>0</v>
      </c>
      <c r="W658">
        <f>SUM(Table5[[#This Row],[Total Visits - In Person]:[Total Visits - Virtual]])</f>
        <v>0</v>
      </c>
    </row>
    <row r="659" spans="1:23" x14ac:dyDescent="0.3">
      <c r="A659" s="10">
        <v>45292</v>
      </c>
      <c r="B659">
        <v>1752710</v>
      </c>
      <c r="C659" t="s">
        <v>1500</v>
      </c>
      <c r="D659" t="s">
        <v>106</v>
      </c>
      <c r="E659" t="s">
        <v>27</v>
      </c>
      <c r="F659" t="s">
        <v>1501</v>
      </c>
      <c r="G659" t="s">
        <v>38</v>
      </c>
      <c r="H659" t="s">
        <v>372</v>
      </c>
      <c r="I659" t="s">
        <v>19</v>
      </c>
      <c r="J659" s="1">
        <v>1461.76</v>
      </c>
      <c r="K659" s="1">
        <v>1726.03</v>
      </c>
      <c r="M659">
        <v>1</v>
      </c>
      <c r="N659">
        <v>2</v>
      </c>
      <c r="O659">
        <v>2</v>
      </c>
      <c r="P659">
        <v>5</v>
      </c>
      <c r="Q659">
        <f>SUMIFS(Snapshot2!H:H, Snapshot2!A:A, Table5[[#This Row],[Date]], Snapshot2!B:B, Table5[[#This Row],[license_no]])</f>
        <v>0</v>
      </c>
      <c r="R659" s="26">
        <f>SUMIF(Grant437!I:I, Table5[[#This Row],[license_no]], Grant437!N:N)</f>
        <v>0</v>
      </c>
      <c r="S659" s="26">
        <f>SUM(Table5[[#This Row],[Quality Dollars Received]], Table5[[#This Row],[fund paid in month (cash)]])</f>
        <v>1726.03</v>
      </c>
      <c r="T659">
        <f>COUNTIFS(Visits!H:H, "&lt;&gt;", Visits!A:A, Table5[[#This Row],[license_no]])</f>
        <v>0</v>
      </c>
      <c r="U659">
        <f>COUNTIFS(Visits!I:I, "&lt;&gt;", Visits!A:A, Table5[[#This Row],[license_no]])</f>
        <v>0</v>
      </c>
      <c r="V659">
        <f>COUNTIFS(Visits!J:J, "&lt;&gt;", Visits!A:A, Table5[[#This Row],[license_no]])</f>
        <v>0</v>
      </c>
      <c r="W659">
        <f>SUM(Table5[[#This Row],[Total Visits - In Person]:[Total Visits - Virtual]])</f>
        <v>0</v>
      </c>
    </row>
    <row r="660" spans="1:23" x14ac:dyDescent="0.3">
      <c r="A660" s="10">
        <v>45292</v>
      </c>
      <c r="B660">
        <v>1752954</v>
      </c>
      <c r="C660" t="s">
        <v>1502</v>
      </c>
      <c r="D660" t="s">
        <v>14</v>
      </c>
      <c r="E660" t="s">
        <v>27</v>
      </c>
      <c r="F660" t="s">
        <v>1503</v>
      </c>
      <c r="G660" t="s">
        <v>396</v>
      </c>
      <c r="H660" t="s">
        <v>397</v>
      </c>
      <c r="I660" t="s">
        <v>292</v>
      </c>
      <c r="J660" s="1">
        <v>882.24</v>
      </c>
      <c r="K660" s="1">
        <v>1139.24</v>
      </c>
      <c r="L660">
        <v>1</v>
      </c>
      <c r="N660">
        <v>1</v>
      </c>
      <c r="P660">
        <v>2</v>
      </c>
      <c r="Q660">
        <f>SUMIFS(Snapshot2!H:H, Snapshot2!A:A, Table5[[#This Row],[Date]], Snapshot2!B:B, Table5[[#This Row],[license_no]])</f>
        <v>0</v>
      </c>
      <c r="R660" s="26">
        <f>SUMIF(Grant437!I:I, Table5[[#This Row],[license_no]], Grant437!N:N)</f>
        <v>0</v>
      </c>
      <c r="S660" s="26">
        <f>SUM(Table5[[#This Row],[Quality Dollars Received]], Table5[[#This Row],[fund paid in month (cash)]])</f>
        <v>1139.24</v>
      </c>
      <c r="T660">
        <f>COUNTIFS(Visits!H:H, "&lt;&gt;", Visits!A:A, Table5[[#This Row],[license_no]])</f>
        <v>0</v>
      </c>
      <c r="U660">
        <f>COUNTIFS(Visits!I:I, "&lt;&gt;", Visits!A:A, Table5[[#This Row],[license_no]])</f>
        <v>0</v>
      </c>
      <c r="V660">
        <f>COUNTIFS(Visits!J:J, "&lt;&gt;", Visits!A:A, Table5[[#This Row],[license_no]])</f>
        <v>0</v>
      </c>
      <c r="W660">
        <f>SUM(Table5[[#This Row],[Total Visits - In Person]:[Total Visits - Virtual]])</f>
        <v>0</v>
      </c>
    </row>
    <row r="661" spans="1:23" x14ac:dyDescent="0.3">
      <c r="A661" s="10">
        <v>45292</v>
      </c>
      <c r="B661">
        <v>1753153</v>
      </c>
      <c r="C661" t="s">
        <v>1504</v>
      </c>
      <c r="D661" t="s">
        <v>14</v>
      </c>
      <c r="E661" t="s">
        <v>27</v>
      </c>
      <c r="F661" t="s">
        <v>1505</v>
      </c>
      <c r="G661" t="s">
        <v>29</v>
      </c>
      <c r="H661" t="s">
        <v>226</v>
      </c>
      <c r="I661" t="s">
        <v>49</v>
      </c>
      <c r="J661" s="1">
        <v>14847.71</v>
      </c>
      <c r="K661" s="1">
        <v>20561.5</v>
      </c>
      <c r="L661">
        <v>2</v>
      </c>
      <c r="M661">
        <v>5</v>
      </c>
      <c r="N661">
        <v>10</v>
      </c>
      <c r="O661">
        <v>2</v>
      </c>
      <c r="P661">
        <v>19</v>
      </c>
      <c r="Q661">
        <f>SUMIFS(Snapshot2!H:H, Snapshot2!A:A, Table5[[#This Row],[Date]], Snapshot2!B:B, Table5[[#This Row],[license_no]])</f>
        <v>0</v>
      </c>
      <c r="R661" s="26">
        <f>SUMIF(Grant437!I:I, Table5[[#This Row],[license_no]], Grant437!N:N)</f>
        <v>0</v>
      </c>
      <c r="S661" s="26">
        <f>SUM(Table5[[#This Row],[Quality Dollars Received]], Table5[[#This Row],[fund paid in month (cash)]])</f>
        <v>20561.5</v>
      </c>
      <c r="T661">
        <f>COUNTIFS(Visits!H:H, "&lt;&gt;", Visits!A:A, Table5[[#This Row],[license_no]])</f>
        <v>0</v>
      </c>
      <c r="U661">
        <f>COUNTIFS(Visits!I:I, "&lt;&gt;", Visits!A:A, Table5[[#This Row],[license_no]])</f>
        <v>0</v>
      </c>
      <c r="V661">
        <f>COUNTIFS(Visits!J:J, "&lt;&gt;", Visits!A:A, Table5[[#This Row],[license_no]])</f>
        <v>0</v>
      </c>
      <c r="W661">
        <f>SUM(Table5[[#This Row],[Total Visits - In Person]:[Total Visits - Virtual]])</f>
        <v>0</v>
      </c>
    </row>
    <row r="662" spans="1:23" x14ac:dyDescent="0.3">
      <c r="A662" s="10">
        <v>45292</v>
      </c>
      <c r="B662">
        <v>1753413</v>
      </c>
      <c r="C662" t="s">
        <v>1506</v>
      </c>
      <c r="D662" t="s">
        <v>14</v>
      </c>
      <c r="E662" t="s">
        <v>27</v>
      </c>
      <c r="F662" t="s">
        <v>1507</v>
      </c>
      <c r="G662" t="s">
        <v>284</v>
      </c>
      <c r="H662" t="s">
        <v>285</v>
      </c>
      <c r="I662" t="s">
        <v>19</v>
      </c>
      <c r="J662" s="1">
        <v>3427</v>
      </c>
      <c r="K662" s="1">
        <v>3457.14</v>
      </c>
      <c r="N662">
        <v>4</v>
      </c>
      <c r="P662">
        <v>4</v>
      </c>
      <c r="Q662">
        <f>SUMIFS(Snapshot2!H:H, Snapshot2!A:A, Table5[[#This Row],[Date]], Snapshot2!B:B, Table5[[#This Row],[license_no]])</f>
        <v>0</v>
      </c>
      <c r="R662" s="26">
        <f>SUMIF(Grant437!I:I, Table5[[#This Row],[license_no]], Grant437!N:N)</f>
        <v>0</v>
      </c>
      <c r="S662" s="26">
        <f>SUM(Table5[[#This Row],[Quality Dollars Received]], Table5[[#This Row],[fund paid in month (cash)]])</f>
        <v>3457.14</v>
      </c>
      <c r="T662">
        <f>COUNTIFS(Visits!H:H, "&lt;&gt;", Visits!A:A, Table5[[#This Row],[license_no]])</f>
        <v>0</v>
      </c>
      <c r="U662">
        <f>COUNTIFS(Visits!I:I, "&lt;&gt;", Visits!A:A, Table5[[#This Row],[license_no]])</f>
        <v>0</v>
      </c>
      <c r="V662">
        <f>COUNTIFS(Visits!J:J, "&lt;&gt;", Visits!A:A, Table5[[#This Row],[license_no]])</f>
        <v>0</v>
      </c>
      <c r="W662">
        <f>SUM(Table5[[#This Row],[Total Visits - In Person]:[Total Visits - Virtual]])</f>
        <v>0</v>
      </c>
    </row>
    <row r="663" spans="1:23" x14ac:dyDescent="0.3">
      <c r="A663" s="10">
        <v>45292</v>
      </c>
      <c r="B663">
        <v>1753518</v>
      </c>
      <c r="C663" t="s">
        <v>1508</v>
      </c>
      <c r="D663" t="s">
        <v>106</v>
      </c>
      <c r="E663" t="s">
        <v>27</v>
      </c>
      <c r="F663" t="s">
        <v>1509</v>
      </c>
      <c r="G663" t="s">
        <v>101</v>
      </c>
      <c r="H663" t="s">
        <v>144</v>
      </c>
      <c r="I663" t="s">
        <v>19</v>
      </c>
      <c r="J663" s="1">
        <v>2248.8000000000002</v>
      </c>
      <c r="K663" s="1">
        <v>2926.32</v>
      </c>
      <c r="N663">
        <v>3</v>
      </c>
      <c r="P663">
        <v>3</v>
      </c>
      <c r="Q663">
        <f>SUMIFS(Snapshot2!H:H, Snapshot2!A:A, Table5[[#This Row],[Date]], Snapshot2!B:B, Table5[[#This Row],[license_no]])</f>
        <v>0</v>
      </c>
      <c r="R663" s="26">
        <f>SUMIF(Grant437!I:I, Table5[[#This Row],[license_no]], Grant437!N:N)</f>
        <v>0</v>
      </c>
      <c r="S663" s="26">
        <f>SUM(Table5[[#This Row],[Quality Dollars Received]], Table5[[#This Row],[fund paid in month (cash)]])</f>
        <v>2926.32</v>
      </c>
      <c r="T663">
        <f>COUNTIFS(Visits!H:H, "&lt;&gt;", Visits!A:A, Table5[[#This Row],[license_no]])</f>
        <v>0</v>
      </c>
      <c r="U663">
        <f>COUNTIFS(Visits!I:I, "&lt;&gt;", Visits!A:A, Table5[[#This Row],[license_no]])</f>
        <v>0</v>
      </c>
      <c r="V663">
        <f>COUNTIFS(Visits!J:J, "&lt;&gt;", Visits!A:A, Table5[[#This Row],[license_no]])</f>
        <v>0</v>
      </c>
      <c r="W663">
        <f>SUM(Table5[[#This Row],[Total Visits - In Person]:[Total Visits - Virtual]])</f>
        <v>0</v>
      </c>
    </row>
    <row r="664" spans="1:23" x14ac:dyDescent="0.3">
      <c r="A664" s="10">
        <v>45292</v>
      </c>
      <c r="B664">
        <v>1753851</v>
      </c>
      <c r="C664" t="s">
        <v>1510</v>
      </c>
      <c r="D664" t="s">
        <v>188</v>
      </c>
      <c r="E664" t="s">
        <v>27</v>
      </c>
      <c r="F664" t="s">
        <v>1511</v>
      </c>
      <c r="G664" t="s">
        <v>17</v>
      </c>
      <c r="H664" t="s">
        <v>96</v>
      </c>
      <c r="I664" t="s">
        <v>19</v>
      </c>
      <c r="J664" s="1">
        <v>1906.84</v>
      </c>
      <c r="K664" s="1">
        <v>2704.92</v>
      </c>
      <c r="M664">
        <v>2</v>
      </c>
      <c r="N664">
        <v>2</v>
      </c>
      <c r="O664">
        <v>1</v>
      </c>
      <c r="P664">
        <v>5</v>
      </c>
      <c r="Q664">
        <f>SUMIFS(Snapshot2!H:H, Snapshot2!A:A, Table5[[#This Row],[Date]], Snapshot2!B:B, Table5[[#This Row],[license_no]])</f>
        <v>0</v>
      </c>
      <c r="R664" s="26">
        <f>SUMIF(Grant437!I:I, Table5[[#This Row],[license_no]], Grant437!N:N)</f>
        <v>0</v>
      </c>
      <c r="S664" s="26">
        <f>SUM(Table5[[#This Row],[Quality Dollars Received]], Table5[[#This Row],[fund paid in month (cash)]])</f>
        <v>2704.92</v>
      </c>
      <c r="T664">
        <f>COUNTIFS(Visits!H:H, "&lt;&gt;", Visits!A:A, Table5[[#This Row],[license_no]])</f>
        <v>0</v>
      </c>
      <c r="U664">
        <f>COUNTIFS(Visits!I:I, "&lt;&gt;", Visits!A:A, Table5[[#This Row],[license_no]])</f>
        <v>0</v>
      </c>
      <c r="V664">
        <f>COUNTIFS(Visits!J:J, "&lt;&gt;", Visits!A:A, Table5[[#This Row],[license_no]])</f>
        <v>0</v>
      </c>
      <c r="W664">
        <f>SUM(Table5[[#This Row],[Total Visits - In Person]:[Total Visits - Virtual]])</f>
        <v>0</v>
      </c>
    </row>
    <row r="665" spans="1:23" x14ac:dyDescent="0.3">
      <c r="A665" s="10">
        <v>45292</v>
      </c>
      <c r="B665">
        <v>1755154</v>
      </c>
      <c r="C665" t="s">
        <v>1512</v>
      </c>
      <c r="D665" t="s">
        <v>14</v>
      </c>
      <c r="E665" t="s">
        <v>27</v>
      </c>
      <c r="F665" t="s">
        <v>1513</v>
      </c>
      <c r="G665" t="s">
        <v>136</v>
      </c>
      <c r="H665" t="s">
        <v>220</v>
      </c>
      <c r="I665" t="s">
        <v>19</v>
      </c>
      <c r="J665" s="1">
        <v>65632.039999999994</v>
      </c>
      <c r="K665" s="1">
        <v>84613.11</v>
      </c>
      <c r="L665">
        <v>5</v>
      </c>
      <c r="M665">
        <v>18</v>
      </c>
      <c r="N665">
        <v>31</v>
      </c>
      <c r="O665">
        <v>54</v>
      </c>
      <c r="P665">
        <v>105</v>
      </c>
      <c r="Q665">
        <f>SUMIFS(Snapshot2!H:H, Snapshot2!A:A, Table5[[#This Row],[Date]], Snapshot2!B:B, Table5[[#This Row],[license_no]])</f>
        <v>0</v>
      </c>
      <c r="R665" s="26">
        <f>SUMIF(Grant437!I:I, Table5[[#This Row],[license_no]], Grant437!N:N)</f>
        <v>0</v>
      </c>
      <c r="S665" s="26">
        <f>SUM(Table5[[#This Row],[Quality Dollars Received]], Table5[[#This Row],[fund paid in month (cash)]])</f>
        <v>84613.11</v>
      </c>
      <c r="T665">
        <f>COUNTIFS(Visits!H:H, "&lt;&gt;", Visits!A:A, Table5[[#This Row],[license_no]])</f>
        <v>0</v>
      </c>
      <c r="U665">
        <f>COUNTIFS(Visits!I:I, "&lt;&gt;", Visits!A:A, Table5[[#This Row],[license_no]])</f>
        <v>0</v>
      </c>
      <c r="V665">
        <f>COUNTIFS(Visits!J:J, "&lt;&gt;", Visits!A:A, Table5[[#This Row],[license_no]])</f>
        <v>0</v>
      </c>
      <c r="W665">
        <f>SUM(Table5[[#This Row],[Total Visits - In Person]:[Total Visits - Virtual]])</f>
        <v>0</v>
      </c>
    </row>
    <row r="666" spans="1:23" x14ac:dyDescent="0.3">
      <c r="A666" s="10">
        <v>45292</v>
      </c>
      <c r="B666">
        <v>1755294</v>
      </c>
      <c r="C666" t="s">
        <v>1514</v>
      </c>
      <c r="D666" t="s">
        <v>188</v>
      </c>
      <c r="E666" t="s">
        <v>27</v>
      </c>
      <c r="F666" t="s">
        <v>1515</v>
      </c>
      <c r="G666" t="s">
        <v>136</v>
      </c>
      <c r="H666" t="s">
        <v>137</v>
      </c>
      <c r="I666" t="s">
        <v>19</v>
      </c>
      <c r="J666" s="1">
        <v>5209.3</v>
      </c>
      <c r="K666" s="1">
        <v>6982.17</v>
      </c>
      <c r="L666">
        <v>3</v>
      </c>
      <c r="M666">
        <v>1</v>
      </c>
      <c r="N666">
        <v>2</v>
      </c>
      <c r="O666">
        <v>1</v>
      </c>
      <c r="P666">
        <v>7</v>
      </c>
      <c r="Q666">
        <f>SUMIFS(Snapshot2!H:H, Snapshot2!A:A, Table5[[#This Row],[Date]], Snapshot2!B:B, Table5[[#This Row],[license_no]])</f>
        <v>0</v>
      </c>
      <c r="R666" s="26">
        <f>SUMIF(Grant437!I:I, Table5[[#This Row],[license_no]], Grant437!N:N)</f>
        <v>0</v>
      </c>
      <c r="S666" s="26">
        <f>SUM(Table5[[#This Row],[Quality Dollars Received]], Table5[[#This Row],[fund paid in month (cash)]])</f>
        <v>6982.17</v>
      </c>
      <c r="T666">
        <f>COUNTIFS(Visits!H:H, "&lt;&gt;", Visits!A:A, Table5[[#This Row],[license_no]])</f>
        <v>0</v>
      </c>
      <c r="U666">
        <f>COUNTIFS(Visits!I:I, "&lt;&gt;", Visits!A:A, Table5[[#This Row],[license_no]])</f>
        <v>0</v>
      </c>
      <c r="V666">
        <f>COUNTIFS(Visits!J:J, "&lt;&gt;", Visits!A:A, Table5[[#This Row],[license_no]])</f>
        <v>1</v>
      </c>
      <c r="W666">
        <f>SUM(Table5[[#This Row],[Total Visits - In Person]:[Total Visits - Virtual]])</f>
        <v>1</v>
      </c>
    </row>
    <row r="667" spans="1:23" x14ac:dyDescent="0.3">
      <c r="A667" s="10">
        <v>45292</v>
      </c>
      <c r="B667">
        <v>1755395</v>
      </c>
      <c r="C667" t="s">
        <v>1516</v>
      </c>
      <c r="D667" t="s">
        <v>188</v>
      </c>
      <c r="E667" t="s">
        <v>27</v>
      </c>
      <c r="F667" t="s">
        <v>1517</v>
      </c>
      <c r="G667" t="s">
        <v>136</v>
      </c>
      <c r="H667" t="s">
        <v>220</v>
      </c>
      <c r="I667" t="s">
        <v>19</v>
      </c>
      <c r="J667" s="1">
        <v>4633.6000000000004</v>
      </c>
      <c r="K667" s="1">
        <v>6024.09</v>
      </c>
      <c r="L667">
        <v>1</v>
      </c>
      <c r="M667">
        <v>2</v>
      </c>
      <c r="N667">
        <v>4</v>
      </c>
      <c r="P667">
        <v>6</v>
      </c>
      <c r="Q667">
        <f>SUMIFS(Snapshot2!H:H, Snapshot2!A:A, Table5[[#This Row],[Date]], Snapshot2!B:B, Table5[[#This Row],[license_no]])</f>
        <v>0</v>
      </c>
      <c r="R667" s="26">
        <f>SUMIF(Grant437!I:I, Table5[[#This Row],[license_no]], Grant437!N:N)</f>
        <v>0</v>
      </c>
      <c r="S667" s="26">
        <f>SUM(Table5[[#This Row],[Quality Dollars Received]], Table5[[#This Row],[fund paid in month (cash)]])</f>
        <v>6024.09</v>
      </c>
      <c r="T667">
        <f>COUNTIFS(Visits!H:H, "&lt;&gt;", Visits!A:A, Table5[[#This Row],[license_no]])</f>
        <v>0</v>
      </c>
      <c r="U667">
        <f>COUNTIFS(Visits!I:I, "&lt;&gt;", Visits!A:A, Table5[[#This Row],[license_no]])</f>
        <v>0</v>
      </c>
      <c r="V667">
        <f>COUNTIFS(Visits!J:J, "&lt;&gt;", Visits!A:A, Table5[[#This Row],[license_no]])</f>
        <v>0</v>
      </c>
      <c r="W667">
        <f>SUM(Table5[[#This Row],[Total Visits - In Person]:[Total Visits - Virtual]])</f>
        <v>0</v>
      </c>
    </row>
    <row r="668" spans="1:23" x14ac:dyDescent="0.3">
      <c r="A668" s="10">
        <v>45292</v>
      </c>
      <c r="B668">
        <v>1756070</v>
      </c>
      <c r="C668" t="s">
        <v>1518</v>
      </c>
      <c r="D668" t="s">
        <v>14</v>
      </c>
      <c r="E668" t="s">
        <v>27</v>
      </c>
      <c r="F668" t="s">
        <v>1519</v>
      </c>
      <c r="G668" t="s">
        <v>17</v>
      </c>
      <c r="H668" t="s">
        <v>18</v>
      </c>
      <c r="I668" t="s">
        <v>19</v>
      </c>
      <c r="J668" s="1">
        <v>15639.97</v>
      </c>
      <c r="K668" s="1">
        <v>19935.03</v>
      </c>
      <c r="L668">
        <v>4</v>
      </c>
      <c r="M668">
        <v>8</v>
      </c>
      <c r="N668">
        <v>4</v>
      </c>
      <c r="O668">
        <v>2</v>
      </c>
      <c r="P668">
        <v>18</v>
      </c>
      <c r="Q668">
        <f>SUMIFS(Snapshot2!H:H, Snapshot2!A:A, Table5[[#This Row],[Date]], Snapshot2!B:B, Table5[[#This Row],[license_no]])</f>
        <v>0</v>
      </c>
      <c r="R668" s="26">
        <f>SUMIF(Grant437!I:I, Table5[[#This Row],[license_no]], Grant437!N:N)</f>
        <v>0</v>
      </c>
      <c r="S668" s="26">
        <f>SUM(Table5[[#This Row],[Quality Dollars Received]], Table5[[#This Row],[fund paid in month (cash)]])</f>
        <v>19935.03</v>
      </c>
      <c r="T668">
        <f>COUNTIFS(Visits!H:H, "&lt;&gt;", Visits!A:A, Table5[[#This Row],[license_no]])</f>
        <v>0</v>
      </c>
      <c r="U668">
        <f>COUNTIFS(Visits!I:I, "&lt;&gt;", Visits!A:A, Table5[[#This Row],[license_no]])</f>
        <v>0</v>
      </c>
      <c r="V668">
        <f>COUNTIFS(Visits!J:J, "&lt;&gt;", Visits!A:A, Table5[[#This Row],[license_no]])</f>
        <v>1</v>
      </c>
      <c r="W668">
        <f>SUM(Table5[[#This Row],[Total Visits - In Person]:[Total Visits - Virtual]])</f>
        <v>1</v>
      </c>
    </row>
    <row r="669" spans="1:23" x14ac:dyDescent="0.3">
      <c r="A669" s="10">
        <v>45292</v>
      </c>
      <c r="B669">
        <v>1757830</v>
      </c>
      <c r="C669" t="s">
        <v>1520</v>
      </c>
      <c r="D669" t="s">
        <v>915</v>
      </c>
      <c r="F669" t="s">
        <v>1521</v>
      </c>
      <c r="G669" t="s">
        <v>201</v>
      </c>
      <c r="H669" t="s">
        <v>202</v>
      </c>
      <c r="I669" t="s">
        <v>19</v>
      </c>
      <c r="J669" s="1">
        <v>164.61</v>
      </c>
      <c r="K669" s="1">
        <v>194.05</v>
      </c>
      <c r="N669">
        <v>1</v>
      </c>
      <c r="O669">
        <v>1</v>
      </c>
      <c r="P669">
        <v>2</v>
      </c>
      <c r="Q669">
        <f>SUMIFS(Snapshot2!H:H, Snapshot2!A:A, Table5[[#This Row],[Date]], Snapshot2!B:B, Table5[[#This Row],[license_no]])</f>
        <v>0</v>
      </c>
      <c r="R669" s="26">
        <f>SUMIF(Grant437!I:I, Table5[[#This Row],[license_no]], Grant437!N:N)</f>
        <v>0</v>
      </c>
      <c r="S669" s="26">
        <f>SUM(Table5[[#This Row],[Quality Dollars Received]], Table5[[#This Row],[fund paid in month (cash)]])</f>
        <v>194.05</v>
      </c>
      <c r="T669">
        <f>COUNTIFS(Visits!H:H, "&lt;&gt;", Visits!A:A, Table5[[#This Row],[license_no]])</f>
        <v>0</v>
      </c>
      <c r="U669">
        <f>COUNTIFS(Visits!I:I, "&lt;&gt;", Visits!A:A, Table5[[#This Row],[license_no]])</f>
        <v>0</v>
      </c>
      <c r="V669">
        <f>COUNTIFS(Visits!J:J, "&lt;&gt;", Visits!A:A, Table5[[#This Row],[license_no]])</f>
        <v>0</v>
      </c>
      <c r="W669">
        <f>SUM(Table5[[#This Row],[Total Visits - In Person]:[Total Visits - Virtual]])</f>
        <v>0</v>
      </c>
    </row>
    <row r="670" spans="1:23" x14ac:dyDescent="0.3">
      <c r="A670" s="10">
        <v>45292</v>
      </c>
      <c r="B670">
        <v>1757959</v>
      </c>
      <c r="C670" t="s">
        <v>1522</v>
      </c>
      <c r="D670" t="s">
        <v>14</v>
      </c>
      <c r="E670" t="s">
        <v>27</v>
      </c>
      <c r="F670" t="s">
        <v>1523</v>
      </c>
      <c r="G670" t="s">
        <v>223</v>
      </c>
      <c r="H670" t="s">
        <v>224</v>
      </c>
      <c r="I670" t="s">
        <v>64</v>
      </c>
      <c r="J670" s="1">
        <v>2585.08</v>
      </c>
      <c r="K670" s="1">
        <v>3346.74</v>
      </c>
      <c r="N670">
        <v>2</v>
      </c>
      <c r="O670">
        <v>2</v>
      </c>
      <c r="P670">
        <v>4</v>
      </c>
      <c r="Q670">
        <f>SUMIFS(Snapshot2!H:H, Snapshot2!A:A, Table5[[#This Row],[Date]], Snapshot2!B:B, Table5[[#This Row],[license_no]])</f>
        <v>0</v>
      </c>
      <c r="R670" s="26">
        <f>SUMIF(Grant437!I:I, Table5[[#This Row],[license_no]], Grant437!N:N)</f>
        <v>0</v>
      </c>
      <c r="S670" s="26">
        <f>SUM(Table5[[#This Row],[Quality Dollars Received]], Table5[[#This Row],[fund paid in month (cash)]])</f>
        <v>3346.74</v>
      </c>
      <c r="T670">
        <f>COUNTIFS(Visits!H:H, "&lt;&gt;", Visits!A:A, Table5[[#This Row],[license_no]])</f>
        <v>0</v>
      </c>
      <c r="U670">
        <f>COUNTIFS(Visits!I:I, "&lt;&gt;", Visits!A:A, Table5[[#This Row],[license_no]])</f>
        <v>0</v>
      </c>
      <c r="V670">
        <f>COUNTIFS(Visits!J:J, "&lt;&gt;", Visits!A:A, Table5[[#This Row],[license_no]])</f>
        <v>0</v>
      </c>
      <c r="W670">
        <f>SUM(Table5[[#This Row],[Total Visits - In Person]:[Total Visits - Virtual]])</f>
        <v>0</v>
      </c>
    </row>
    <row r="671" spans="1:23" x14ac:dyDescent="0.3">
      <c r="A671" s="10">
        <v>45292</v>
      </c>
      <c r="B671">
        <v>1759391</v>
      </c>
      <c r="C671" t="s">
        <v>1524</v>
      </c>
      <c r="D671" t="s">
        <v>915</v>
      </c>
      <c r="F671" t="s">
        <v>1525</v>
      </c>
      <c r="G671" t="s">
        <v>17</v>
      </c>
      <c r="H671" t="s">
        <v>96</v>
      </c>
      <c r="I671" t="s">
        <v>19</v>
      </c>
      <c r="J671" s="1">
        <v>372.23</v>
      </c>
      <c r="K671" s="1">
        <v>475.77</v>
      </c>
      <c r="M671">
        <v>1</v>
      </c>
      <c r="N671">
        <v>1</v>
      </c>
      <c r="P671">
        <v>2</v>
      </c>
      <c r="Q671">
        <f>SUMIFS(Snapshot2!H:H, Snapshot2!A:A, Table5[[#This Row],[Date]], Snapshot2!B:B, Table5[[#This Row],[license_no]])</f>
        <v>0</v>
      </c>
      <c r="R671" s="26">
        <f>SUMIF(Grant437!I:I, Table5[[#This Row],[license_no]], Grant437!N:N)</f>
        <v>0</v>
      </c>
      <c r="S671" s="26">
        <f>SUM(Table5[[#This Row],[Quality Dollars Received]], Table5[[#This Row],[fund paid in month (cash)]])</f>
        <v>475.77</v>
      </c>
      <c r="T671">
        <f>COUNTIFS(Visits!H:H, "&lt;&gt;", Visits!A:A, Table5[[#This Row],[license_no]])</f>
        <v>0</v>
      </c>
      <c r="U671">
        <f>COUNTIFS(Visits!I:I, "&lt;&gt;", Visits!A:A, Table5[[#This Row],[license_no]])</f>
        <v>0</v>
      </c>
      <c r="V671">
        <f>COUNTIFS(Visits!J:J, "&lt;&gt;", Visits!A:A, Table5[[#This Row],[license_no]])</f>
        <v>0</v>
      </c>
      <c r="W671">
        <f>SUM(Table5[[#This Row],[Total Visits - In Person]:[Total Visits - Virtual]])</f>
        <v>0</v>
      </c>
    </row>
    <row r="672" spans="1:23" x14ac:dyDescent="0.3">
      <c r="A672" s="10">
        <v>45292</v>
      </c>
      <c r="B672">
        <v>1759975</v>
      </c>
      <c r="C672" t="s">
        <v>1526</v>
      </c>
      <c r="D672" t="s">
        <v>915</v>
      </c>
      <c r="F672" t="s">
        <v>1527</v>
      </c>
      <c r="G672" t="s">
        <v>17</v>
      </c>
      <c r="H672" t="s">
        <v>329</v>
      </c>
      <c r="I672" t="s">
        <v>19</v>
      </c>
      <c r="J672" s="1">
        <v>149</v>
      </c>
      <c r="K672" s="1">
        <v>102.88</v>
      </c>
      <c r="M672">
        <v>1</v>
      </c>
      <c r="P672">
        <v>1</v>
      </c>
      <c r="Q672">
        <f>SUMIFS(Snapshot2!H:H, Snapshot2!A:A, Table5[[#This Row],[Date]], Snapshot2!B:B, Table5[[#This Row],[license_no]])</f>
        <v>0</v>
      </c>
      <c r="R672" s="26">
        <f>SUMIF(Grant437!I:I, Table5[[#This Row],[license_no]], Grant437!N:N)</f>
        <v>0</v>
      </c>
      <c r="S672" s="26">
        <f>SUM(Table5[[#This Row],[Quality Dollars Received]], Table5[[#This Row],[fund paid in month (cash)]])</f>
        <v>102.88</v>
      </c>
      <c r="T672">
        <f>COUNTIFS(Visits!H:H, "&lt;&gt;", Visits!A:A, Table5[[#This Row],[license_no]])</f>
        <v>0</v>
      </c>
      <c r="U672">
        <f>COUNTIFS(Visits!I:I, "&lt;&gt;", Visits!A:A, Table5[[#This Row],[license_no]])</f>
        <v>0</v>
      </c>
      <c r="V672">
        <f>COUNTIFS(Visits!J:J, "&lt;&gt;", Visits!A:A, Table5[[#This Row],[license_no]])</f>
        <v>0</v>
      </c>
      <c r="W672">
        <f>SUM(Table5[[#This Row],[Total Visits - In Person]:[Total Visits - Virtual]])</f>
        <v>0</v>
      </c>
    </row>
    <row r="673" spans="1:23" x14ac:dyDescent="0.3">
      <c r="A673" s="10">
        <v>45292</v>
      </c>
      <c r="B673">
        <v>1760612</v>
      </c>
      <c r="C673" t="s">
        <v>1528</v>
      </c>
      <c r="D673" t="s">
        <v>14</v>
      </c>
      <c r="E673" t="s">
        <v>27</v>
      </c>
      <c r="F673" t="s">
        <v>1529</v>
      </c>
      <c r="G673" t="s">
        <v>101</v>
      </c>
      <c r="H673" t="s">
        <v>144</v>
      </c>
      <c r="I673" t="s">
        <v>19</v>
      </c>
      <c r="J673" s="1">
        <v>9041.92</v>
      </c>
      <c r="K673" s="1">
        <v>10694.46</v>
      </c>
      <c r="L673">
        <v>3</v>
      </c>
      <c r="M673">
        <v>5</v>
      </c>
      <c r="N673">
        <v>3</v>
      </c>
      <c r="O673">
        <v>1</v>
      </c>
      <c r="P673">
        <v>12</v>
      </c>
      <c r="Q673">
        <f>SUMIFS(Snapshot2!H:H, Snapshot2!A:A, Table5[[#This Row],[Date]], Snapshot2!B:B, Table5[[#This Row],[license_no]])</f>
        <v>0</v>
      </c>
      <c r="R673" s="26">
        <f>SUMIF(Grant437!I:I, Table5[[#This Row],[license_no]], Grant437!N:N)</f>
        <v>0</v>
      </c>
      <c r="S673" s="26">
        <f>SUM(Table5[[#This Row],[Quality Dollars Received]], Table5[[#This Row],[fund paid in month (cash)]])</f>
        <v>10694.46</v>
      </c>
      <c r="T673">
        <f>COUNTIFS(Visits!H:H, "&lt;&gt;", Visits!A:A, Table5[[#This Row],[license_no]])</f>
        <v>0</v>
      </c>
      <c r="U673">
        <f>COUNTIFS(Visits!I:I, "&lt;&gt;", Visits!A:A, Table5[[#This Row],[license_no]])</f>
        <v>1</v>
      </c>
      <c r="V673">
        <f>COUNTIFS(Visits!J:J, "&lt;&gt;", Visits!A:A, Table5[[#This Row],[license_no]])</f>
        <v>0</v>
      </c>
      <c r="W673">
        <f>SUM(Table5[[#This Row],[Total Visits - In Person]:[Total Visits - Virtual]])</f>
        <v>1</v>
      </c>
    </row>
    <row r="674" spans="1:23" x14ac:dyDescent="0.3">
      <c r="A674" s="10">
        <v>45292</v>
      </c>
      <c r="B674">
        <v>1761044</v>
      </c>
      <c r="C674" t="s">
        <v>1530</v>
      </c>
      <c r="D674" t="s">
        <v>14</v>
      </c>
      <c r="E674" t="s">
        <v>27</v>
      </c>
      <c r="F674" t="s">
        <v>1531</v>
      </c>
      <c r="G674" t="s">
        <v>101</v>
      </c>
      <c r="H674" t="s">
        <v>102</v>
      </c>
      <c r="I674" t="s">
        <v>19</v>
      </c>
      <c r="J674" s="1">
        <v>11107.95</v>
      </c>
      <c r="K674" s="1">
        <v>14809.9</v>
      </c>
      <c r="L674">
        <v>2</v>
      </c>
      <c r="M674">
        <v>2</v>
      </c>
      <c r="N674">
        <v>5</v>
      </c>
      <c r="O674">
        <v>7</v>
      </c>
      <c r="P674">
        <v>16</v>
      </c>
      <c r="Q674">
        <f>SUMIFS(Snapshot2!H:H, Snapshot2!A:A, Table5[[#This Row],[Date]], Snapshot2!B:B, Table5[[#This Row],[license_no]])</f>
        <v>0</v>
      </c>
      <c r="R674" s="26">
        <f>SUMIF(Grant437!I:I, Table5[[#This Row],[license_no]], Grant437!N:N)</f>
        <v>0</v>
      </c>
      <c r="S674" s="26">
        <f>SUM(Table5[[#This Row],[Quality Dollars Received]], Table5[[#This Row],[fund paid in month (cash)]])</f>
        <v>14809.9</v>
      </c>
      <c r="T674">
        <f>COUNTIFS(Visits!H:H, "&lt;&gt;", Visits!A:A, Table5[[#This Row],[license_no]])</f>
        <v>0</v>
      </c>
      <c r="U674">
        <f>COUNTIFS(Visits!I:I, "&lt;&gt;", Visits!A:A, Table5[[#This Row],[license_no]])</f>
        <v>0</v>
      </c>
      <c r="V674">
        <f>COUNTIFS(Visits!J:J, "&lt;&gt;", Visits!A:A, Table5[[#This Row],[license_no]])</f>
        <v>0</v>
      </c>
      <c r="W674">
        <f>SUM(Table5[[#This Row],[Total Visits - In Person]:[Total Visits - Virtual]])</f>
        <v>0</v>
      </c>
    </row>
    <row r="675" spans="1:23" x14ac:dyDescent="0.3">
      <c r="A675" s="10">
        <v>45292</v>
      </c>
      <c r="B675">
        <v>1761110</v>
      </c>
      <c r="C675" t="s">
        <v>1532</v>
      </c>
      <c r="D675" t="s">
        <v>14</v>
      </c>
      <c r="E675" t="s">
        <v>27</v>
      </c>
      <c r="F675" t="s">
        <v>1533</v>
      </c>
      <c r="G675" t="s">
        <v>17</v>
      </c>
      <c r="H675" t="s">
        <v>256</v>
      </c>
      <c r="I675" t="s">
        <v>19</v>
      </c>
      <c r="J675" s="1">
        <v>7158.13</v>
      </c>
      <c r="K675" s="1">
        <v>9391.0400000000009</v>
      </c>
      <c r="L675">
        <v>3</v>
      </c>
      <c r="M675">
        <v>4</v>
      </c>
      <c r="N675">
        <v>3</v>
      </c>
      <c r="O675">
        <v>4</v>
      </c>
      <c r="P675">
        <v>13</v>
      </c>
      <c r="Q675">
        <f>SUMIFS(Snapshot2!H:H, Snapshot2!A:A, Table5[[#This Row],[Date]], Snapshot2!B:B, Table5[[#This Row],[license_no]])</f>
        <v>0</v>
      </c>
      <c r="R675" s="26">
        <f>SUMIF(Grant437!I:I, Table5[[#This Row],[license_no]], Grant437!N:N)</f>
        <v>0</v>
      </c>
      <c r="S675" s="26">
        <f>SUM(Table5[[#This Row],[Quality Dollars Received]], Table5[[#This Row],[fund paid in month (cash)]])</f>
        <v>9391.0400000000009</v>
      </c>
      <c r="T675">
        <f>COUNTIFS(Visits!H:H, "&lt;&gt;", Visits!A:A, Table5[[#This Row],[license_no]])</f>
        <v>0</v>
      </c>
      <c r="U675">
        <f>COUNTIFS(Visits!I:I, "&lt;&gt;", Visits!A:A, Table5[[#This Row],[license_no]])</f>
        <v>0</v>
      </c>
      <c r="V675">
        <f>COUNTIFS(Visits!J:J, "&lt;&gt;", Visits!A:A, Table5[[#This Row],[license_no]])</f>
        <v>0</v>
      </c>
      <c r="W675">
        <f>SUM(Table5[[#This Row],[Total Visits - In Person]:[Total Visits - Virtual]])</f>
        <v>0</v>
      </c>
    </row>
    <row r="676" spans="1:23" x14ac:dyDescent="0.3">
      <c r="A676" s="10">
        <v>45292</v>
      </c>
      <c r="B676">
        <v>1761616</v>
      </c>
      <c r="C676" t="s">
        <v>1534</v>
      </c>
      <c r="D676" t="s">
        <v>14</v>
      </c>
      <c r="E676" t="s">
        <v>27</v>
      </c>
      <c r="F676" t="s">
        <v>1535</v>
      </c>
      <c r="G676" t="s">
        <v>17</v>
      </c>
      <c r="H676" t="s">
        <v>288</v>
      </c>
      <c r="I676" t="s">
        <v>19</v>
      </c>
      <c r="J676" s="1">
        <v>10776.46</v>
      </c>
      <c r="K676" s="1">
        <v>14603.5</v>
      </c>
      <c r="M676">
        <v>3</v>
      </c>
      <c r="N676">
        <v>10</v>
      </c>
      <c r="O676">
        <v>19</v>
      </c>
      <c r="P676">
        <v>32</v>
      </c>
      <c r="Q676">
        <f>SUMIFS(Snapshot2!H:H, Snapshot2!A:A, Table5[[#This Row],[Date]], Snapshot2!B:B, Table5[[#This Row],[license_no]])</f>
        <v>0</v>
      </c>
      <c r="R676" s="26">
        <f>SUMIF(Grant437!I:I, Table5[[#This Row],[license_no]], Grant437!N:N)</f>
        <v>0</v>
      </c>
      <c r="S676" s="26">
        <f>SUM(Table5[[#This Row],[Quality Dollars Received]], Table5[[#This Row],[fund paid in month (cash)]])</f>
        <v>14603.5</v>
      </c>
      <c r="T676">
        <f>COUNTIFS(Visits!H:H, "&lt;&gt;", Visits!A:A, Table5[[#This Row],[license_no]])</f>
        <v>0</v>
      </c>
      <c r="U676">
        <f>COUNTIFS(Visits!I:I, "&lt;&gt;", Visits!A:A, Table5[[#This Row],[license_no]])</f>
        <v>0</v>
      </c>
      <c r="V676">
        <f>COUNTIFS(Visits!J:J, "&lt;&gt;", Visits!A:A, Table5[[#This Row],[license_no]])</f>
        <v>1</v>
      </c>
      <c r="W676">
        <f>SUM(Table5[[#This Row],[Total Visits - In Person]:[Total Visits - Virtual]])</f>
        <v>1</v>
      </c>
    </row>
    <row r="677" spans="1:23" x14ac:dyDescent="0.3">
      <c r="A677" s="10">
        <v>45292</v>
      </c>
      <c r="B677">
        <v>1763700</v>
      </c>
      <c r="C677" t="s">
        <v>1536</v>
      </c>
      <c r="D677" t="s">
        <v>14</v>
      </c>
      <c r="E677" t="s">
        <v>27</v>
      </c>
      <c r="F677" t="s">
        <v>1537</v>
      </c>
      <c r="G677" t="s">
        <v>17</v>
      </c>
      <c r="H677" t="s">
        <v>259</v>
      </c>
      <c r="I677" t="s">
        <v>19</v>
      </c>
      <c r="J677" s="1">
        <v>1292.44</v>
      </c>
      <c r="K677" s="1">
        <v>1680.54</v>
      </c>
      <c r="N677">
        <v>1</v>
      </c>
      <c r="O677">
        <v>3</v>
      </c>
      <c r="P677">
        <v>4</v>
      </c>
      <c r="Q677">
        <f>SUMIFS(Snapshot2!H:H, Snapshot2!A:A, Table5[[#This Row],[Date]], Snapshot2!B:B, Table5[[#This Row],[license_no]])</f>
        <v>0</v>
      </c>
      <c r="R677" s="26">
        <f>SUMIF(Grant437!I:I, Table5[[#This Row],[license_no]], Grant437!N:N)</f>
        <v>0</v>
      </c>
      <c r="S677" s="26">
        <f>SUM(Table5[[#This Row],[Quality Dollars Received]], Table5[[#This Row],[fund paid in month (cash)]])</f>
        <v>1680.54</v>
      </c>
      <c r="T677">
        <f>COUNTIFS(Visits!H:H, "&lt;&gt;", Visits!A:A, Table5[[#This Row],[license_no]])</f>
        <v>1</v>
      </c>
      <c r="U677">
        <f>COUNTIFS(Visits!I:I, "&lt;&gt;", Visits!A:A, Table5[[#This Row],[license_no]])</f>
        <v>0</v>
      </c>
      <c r="V677">
        <f>COUNTIFS(Visits!J:J, "&lt;&gt;", Visits!A:A, Table5[[#This Row],[license_no]])</f>
        <v>0</v>
      </c>
      <c r="W677">
        <f>SUM(Table5[[#This Row],[Total Visits - In Person]:[Total Visits - Virtual]])</f>
        <v>1</v>
      </c>
    </row>
    <row r="678" spans="1:23" x14ac:dyDescent="0.3">
      <c r="A678" s="10">
        <v>45292</v>
      </c>
      <c r="B678">
        <v>1763956</v>
      </c>
      <c r="C678" t="s">
        <v>1538</v>
      </c>
      <c r="D678" t="s">
        <v>14</v>
      </c>
      <c r="E678" t="s">
        <v>27</v>
      </c>
      <c r="F678" t="s">
        <v>1539</v>
      </c>
      <c r="G678" t="s">
        <v>172</v>
      </c>
      <c r="H678" t="s">
        <v>173</v>
      </c>
      <c r="I678" t="s">
        <v>19</v>
      </c>
      <c r="J678" s="1">
        <v>8679.34</v>
      </c>
      <c r="K678" s="1">
        <v>11751.6</v>
      </c>
      <c r="M678">
        <v>1</v>
      </c>
      <c r="N678">
        <v>2</v>
      </c>
      <c r="O678">
        <v>12</v>
      </c>
      <c r="P678">
        <v>15</v>
      </c>
      <c r="Q678">
        <f>SUMIFS(Snapshot2!H:H, Snapshot2!A:A, Table5[[#This Row],[Date]], Snapshot2!B:B, Table5[[#This Row],[license_no]])</f>
        <v>0</v>
      </c>
      <c r="R678" s="26">
        <f>SUMIF(Grant437!I:I, Table5[[#This Row],[license_no]], Grant437!N:N)</f>
        <v>0</v>
      </c>
      <c r="S678" s="26">
        <f>SUM(Table5[[#This Row],[Quality Dollars Received]], Table5[[#This Row],[fund paid in month (cash)]])</f>
        <v>11751.6</v>
      </c>
      <c r="T678">
        <f>COUNTIFS(Visits!H:H, "&lt;&gt;", Visits!A:A, Table5[[#This Row],[license_no]])</f>
        <v>0</v>
      </c>
      <c r="U678">
        <f>COUNTIFS(Visits!I:I, "&lt;&gt;", Visits!A:A, Table5[[#This Row],[license_no]])</f>
        <v>0</v>
      </c>
      <c r="V678">
        <f>COUNTIFS(Visits!J:J, "&lt;&gt;", Visits!A:A, Table5[[#This Row],[license_no]])</f>
        <v>0</v>
      </c>
      <c r="W678">
        <f>SUM(Table5[[#This Row],[Total Visits - In Person]:[Total Visits - Virtual]])</f>
        <v>0</v>
      </c>
    </row>
    <row r="679" spans="1:23" x14ac:dyDescent="0.3">
      <c r="A679" s="10">
        <v>45292</v>
      </c>
      <c r="B679">
        <v>1764562</v>
      </c>
      <c r="C679" t="s">
        <v>1540</v>
      </c>
      <c r="D679" t="s">
        <v>14</v>
      </c>
      <c r="E679" t="s">
        <v>27</v>
      </c>
      <c r="F679" t="s">
        <v>1541</v>
      </c>
      <c r="G679" t="s">
        <v>970</v>
      </c>
      <c r="H679" t="s">
        <v>971</v>
      </c>
      <c r="I679" t="s">
        <v>292</v>
      </c>
      <c r="J679" s="1">
        <v>1400.8</v>
      </c>
      <c r="K679" s="1">
        <v>741.6</v>
      </c>
      <c r="M679">
        <v>1</v>
      </c>
      <c r="N679">
        <v>1</v>
      </c>
      <c r="P679">
        <v>2</v>
      </c>
      <c r="Q679">
        <f>SUMIFS(Snapshot2!H:H, Snapshot2!A:A, Table5[[#This Row],[Date]], Snapshot2!B:B, Table5[[#This Row],[license_no]])</f>
        <v>0</v>
      </c>
      <c r="R679" s="26">
        <f>SUMIF(Grant437!I:I, Table5[[#This Row],[license_no]], Grant437!N:N)</f>
        <v>0</v>
      </c>
      <c r="S679" s="26">
        <f>SUM(Table5[[#This Row],[Quality Dollars Received]], Table5[[#This Row],[fund paid in month (cash)]])</f>
        <v>741.6</v>
      </c>
      <c r="T679">
        <f>COUNTIFS(Visits!H:H, "&lt;&gt;", Visits!A:A, Table5[[#This Row],[license_no]])</f>
        <v>0</v>
      </c>
      <c r="U679">
        <f>COUNTIFS(Visits!I:I, "&lt;&gt;", Visits!A:A, Table5[[#This Row],[license_no]])</f>
        <v>0</v>
      </c>
      <c r="V679">
        <f>COUNTIFS(Visits!J:J, "&lt;&gt;", Visits!A:A, Table5[[#This Row],[license_no]])</f>
        <v>0</v>
      </c>
      <c r="W679">
        <f>SUM(Table5[[#This Row],[Total Visits - In Person]:[Total Visits - Virtual]])</f>
        <v>0</v>
      </c>
    </row>
    <row r="680" spans="1:23" x14ac:dyDescent="0.3">
      <c r="A680" s="10">
        <v>45292</v>
      </c>
      <c r="B680">
        <v>1764719</v>
      </c>
      <c r="C680" t="s">
        <v>1542</v>
      </c>
      <c r="D680" t="s">
        <v>188</v>
      </c>
      <c r="E680" t="s">
        <v>27</v>
      </c>
      <c r="F680" t="s">
        <v>1543</v>
      </c>
      <c r="G680" t="s">
        <v>295</v>
      </c>
      <c r="H680" t="s">
        <v>296</v>
      </c>
      <c r="I680" t="s">
        <v>19</v>
      </c>
      <c r="J680" s="1">
        <v>1103.6600000000001</v>
      </c>
      <c r="K680" s="1">
        <v>1418.94</v>
      </c>
      <c r="N680">
        <v>2</v>
      </c>
      <c r="P680">
        <v>2</v>
      </c>
      <c r="Q680">
        <f>SUMIFS(Snapshot2!H:H, Snapshot2!A:A, Table5[[#This Row],[Date]], Snapshot2!B:B, Table5[[#This Row],[license_no]])</f>
        <v>0</v>
      </c>
      <c r="R680" s="26">
        <f>SUMIF(Grant437!I:I, Table5[[#This Row],[license_no]], Grant437!N:N)</f>
        <v>0</v>
      </c>
      <c r="S680" s="26">
        <f>SUM(Table5[[#This Row],[Quality Dollars Received]], Table5[[#This Row],[fund paid in month (cash)]])</f>
        <v>1418.94</v>
      </c>
      <c r="T680">
        <f>COUNTIFS(Visits!H:H, "&lt;&gt;", Visits!A:A, Table5[[#This Row],[license_no]])</f>
        <v>0</v>
      </c>
      <c r="U680">
        <f>COUNTIFS(Visits!I:I, "&lt;&gt;", Visits!A:A, Table5[[#This Row],[license_no]])</f>
        <v>0</v>
      </c>
      <c r="V680">
        <f>COUNTIFS(Visits!J:J, "&lt;&gt;", Visits!A:A, Table5[[#This Row],[license_no]])</f>
        <v>1</v>
      </c>
      <c r="W680">
        <f>SUM(Table5[[#This Row],[Total Visits - In Person]:[Total Visits - Virtual]])</f>
        <v>1</v>
      </c>
    </row>
    <row r="681" spans="1:23" x14ac:dyDescent="0.3">
      <c r="A681" s="10">
        <v>45292</v>
      </c>
      <c r="B681">
        <v>1765898</v>
      </c>
      <c r="C681" t="s">
        <v>1544</v>
      </c>
      <c r="D681" t="s">
        <v>915</v>
      </c>
      <c r="F681" t="s">
        <v>1545</v>
      </c>
      <c r="G681" t="s">
        <v>17</v>
      </c>
      <c r="H681" t="s">
        <v>329</v>
      </c>
      <c r="I681" t="s">
        <v>19</v>
      </c>
      <c r="J681" s="1">
        <v>97</v>
      </c>
      <c r="K681" s="1">
        <v>459.14</v>
      </c>
      <c r="N681">
        <v>3</v>
      </c>
      <c r="P681">
        <v>3</v>
      </c>
      <c r="Q681">
        <f>SUMIFS(Snapshot2!H:H, Snapshot2!A:A, Table5[[#This Row],[Date]], Snapshot2!B:B, Table5[[#This Row],[license_no]])</f>
        <v>0</v>
      </c>
      <c r="R681" s="26">
        <f>SUMIF(Grant437!I:I, Table5[[#This Row],[license_no]], Grant437!N:N)</f>
        <v>0</v>
      </c>
      <c r="S681" s="26">
        <f>SUM(Table5[[#This Row],[Quality Dollars Received]], Table5[[#This Row],[fund paid in month (cash)]])</f>
        <v>459.14</v>
      </c>
      <c r="T681">
        <f>COUNTIFS(Visits!H:H, "&lt;&gt;", Visits!A:A, Table5[[#This Row],[license_no]])</f>
        <v>0</v>
      </c>
      <c r="U681">
        <f>COUNTIFS(Visits!I:I, "&lt;&gt;", Visits!A:A, Table5[[#This Row],[license_no]])</f>
        <v>0</v>
      </c>
      <c r="V681">
        <f>COUNTIFS(Visits!J:J, "&lt;&gt;", Visits!A:A, Table5[[#This Row],[license_no]])</f>
        <v>0</v>
      </c>
      <c r="W681">
        <f>SUM(Table5[[#This Row],[Total Visits - In Person]:[Total Visits - Virtual]])</f>
        <v>0</v>
      </c>
    </row>
    <row r="682" spans="1:23" x14ac:dyDescent="0.3">
      <c r="A682" s="10">
        <v>45292</v>
      </c>
      <c r="B682">
        <v>1766118</v>
      </c>
      <c r="C682" t="s">
        <v>1546</v>
      </c>
      <c r="D682" t="s">
        <v>106</v>
      </c>
      <c r="E682" t="s">
        <v>27</v>
      </c>
      <c r="F682" t="s">
        <v>1547</v>
      </c>
      <c r="G682" t="s">
        <v>17</v>
      </c>
      <c r="H682" t="s">
        <v>190</v>
      </c>
      <c r="I682" t="s">
        <v>19</v>
      </c>
      <c r="J682" s="1">
        <v>2073.89</v>
      </c>
      <c r="K682" s="1">
        <v>2541.48</v>
      </c>
      <c r="M682">
        <v>1</v>
      </c>
      <c r="N682">
        <v>2</v>
      </c>
      <c r="P682">
        <v>3</v>
      </c>
      <c r="Q682">
        <f>SUMIFS(Snapshot2!H:H, Snapshot2!A:A, Table5[[#This Row],[Date]], Snapshot2!B:B, Table5[[#This Row],[license_no]])</f>
        <v>0</v>
      </c>
      <c r="R682" s="26">
        <f>SUMIF(Grant437!I:I, Table5[[#This Row],[license_no]], Grant437!N:N)</f>
        <v>0</v>
      </c>
      <c r="S682" s="26">
        <f>SUM(Table5[[#This Row],[Quality Dollars Received]], Table5[[#This Row],[fund paid in month (cash)]])</f>
        <v>2541.48</v>
      </c>
      <c r="T682">
        <f>COUNTIFS(Visits!H:H, "&lt;&gt;", Visits!A:A, Table5[[#This Row],[license_no]])</f>
        <v>0</v>
      </c>
      <c r="U682">
        <f>COUNTIFS(Visits!I:I, "&lt;&gt;", Visits!A:A, Table5[[#This Row],[license_no]])</f>
        <v>0</v>
      </c>
      <c r="V682">
        <f>COUNTIFS(Visits!J:J, "&lt;&gt;", Visits!A:A, Table5[[#This Row],[license_no]])</f>
        <v>0</v>
      </c>
      <c r="W682">
        <f>SUM(Table5[[#This Row],[Total Visits - In Person]:[Total Visits - Virtual]])</f>
        <v>0</v>
      </c>
    </row>
    <row r="683" spans="1:23" x14ac:dyDescent="0.3">
      <c r="A683" s="10">
        <v>45292</v>
      </c>
      <c r="B683">
        <v>1766540</v>
      </c>
      <c r="C683" t="s">
        <v>1548</v>
      </c>
      <c r="D683" t="s">
        <v>188</v>
      </c>
      <c r="E683" t="s">
        <v>15</v>
      </c>
      <c r="F683" t="s">
        <v>1549</v>
      </c>
      <c r="G683" t="s">
        <v>55</v>
      </c>
      <c r="H683" t="s">
        <v>56</v>
      </c>
      <c r="I683" t="s">
        <v>19</v>
      </c>
      <c r="J683" s="1">
        <v>1128.53</v>
      </c>
      <c r="K683" s="1">
        <v>1450.5</v>
      </c>
      <c r="N683">
        <v>1</v>
      </c>
      <c r="O683">
        <v>1</v>
      </c>
      <c r="P683">
        <v>2</v>
      </c>
      <c r="Q683">
        <f>SUMIFS(Snapshot2!H:H, Snapshot2!A:A, Table5[[#This Row],[Date]], Snapshot2!B:B, Table5[[#This Row],[license_no]])</f>
        <v>0</v>
      </c>
      <c r="R683" s="26">
        <f>SUMIF(Grant437!I:I, Table5[[#This Row],[license_no]], Grant437!N:N)</f>
        <v>0</v>
      </c>
      <c r="S683" s="26">
        <f>SUM(Table5[[#This Row],[Quality Dollars Received]], Table5[[#This Row],[fund paid in month (cash)]])</f>
        <v>1450.5</v>
      </c>
      <c r="T683">
        <f>COUNTIFS(Visits!H:H, "&lt;&gt;", Visits!A:A, Table5[[#This Row],[license_no]])</f>
        <v>0</v>
      </c>
      <c r="U683">
        <f>COUNTIFS(Visits!I:I, "&lt;&gt;", Visits!A:A, Table5[[#This Row],[license_no]])</f>
        <v>0</v>
      </c>
      <c r="V683">
        <f>COUNTIFS(Visits!J:J, "&lt;&gt;", Visits!A:A, Table5[[#This Row],[license_no]])</f>
        <v>0</v>
      </c>
      <c r="W683">
        <f>SUM(Table5[[#This Row],[Total Visits - In Person]:[Total Visits - Virtual]])</f>
        <v>0</v>
      </c>
    </row>
    <row r="684" spans="1:23" x14ac:dyDescent="0.3">
      <c r="A684" s="10">
        <v>45292</v>
      </c>
      <c r="B684">
        <v>1766560</v>
      </c>
      <c r="C684" t="s">
        <v>1550</v>
      </c>
      <c r="D684" t="s">
        <v>188</v>
      </c>
      <c r="E684" t="s">
        <v>27</v>
      </c>
      <c r="F684" t="s">
        <v>1551</v>
      </c>
      <c r="G684" t="s">
        <v>17</v>
      </c>
      <c r="H684" t="s">
        <v>42</v>
      </c>
      <c r="I684" t="s">
        <v>19</v>
      </c>
      <c r="J684" s="1">
        <v>3183.32</v>
      </c>
      <c r="K684" s="1">
        <v>4104.3999999999996</v>
      </c>
      <c r="M684">
        <v>1</v>
      </c>
      <c r="N684">
        <v>2</v>
      </c>
      <c r="O684">
        <v>2</v>
      </c>
      <c r="P684">
        <v>5</v>
      </c>
      <c r="Q684">
        <f>SUMIFS(Snapshot2!H:H, Snapshot2!A:A, Table5[[#This Row],[Date]], Snapshot2!B:B, Table5[[#This Row],[license_no]])</f>
        <v>0</v>
      </c>
      <c r="R684" s="26">
        <f>SUMIF(Grant437!I:I, Table5[[#This Row],[license_no]], Grant437!N:N)</f>
        <v>0</v>
      </c>
      <c r="S684" s="26">
        <f>SUM(Table5[[#This Row],[Quality Dollars Received]], Table5[[#This Row],[fund paid in month (cash)]])</f>
        <v>4104.3999999999996</v>
      </c>
      <c r="T684">
        <f>COUNTIFS(Visits!H:H, "&lt;&gt;", Visits!A:A, Table5[[#This Row],[license_no]])</f>
        <v>0</v>
      </c>
      <c r="U684">
        <f>COUNTIFS(Visits!I:I, "&lt;&gt;", Visits!A:A, Table5[[#This Row],[license_no]])</f>
        <v>0</v>
      </c>
      <c r="V684">
        <f>COUNTIFS(Visits!J:J, "&lt;&gt;", Visits!A:A, Table5[[#This Row],[license_no]])</f>
        <v>1</v>
      </c>
      <c r="W684">
        <f>SUM(Table5[[#This Row],[Total Visits - In Person]:[Total Visits - Virtual]])</f>
        <v>1</v>
      </c>
    </row>
    <row r="685" spans="1:23" x14ac:dyDescent="0.3">
      <c r="A685" s="10">
        <v>45292</v>
      </c>
      <c r="B685">
        <v>1768167</v>
      </c>
      <c r="C685" t="s">
        <v>1552</v>
      </c>
      <c r="D685" t="s">
        <v>915</v>
      </c>
      <c r="F685" t="s">
        <v>1553</v>
      </c>
      <c r="G685" t="s">
        <v>17</v>
      </c>
      <c r="H685" t="s">
        <v>323</v>
      </c>
      <c r="I685" t="s">
        <v>19</v>
      </c>
      <c r="J685" s="1">
        <v>42</v>
      </c>
      <c r="K685" s="1">
        <v>238</v>
      </c>
      <c r="M685">
        <v>1</v>
      </c>
      <c r="P685">
        <v>1</v>
      </c>
      <c r="Q685">
        <f>SUMIFS(Snapshot2!H:H, Snapshot2!A:A, Table5[[#This Row],[Date]], Snapshot2!B:B, Table5[[#This Row],[license_no]])</f>
        <v>0</v>
      </c>
      <c r="R685" s="26">
        <f>SUMIF(Grant437!I:I, Table5[[#This Row],[license_no]], Grant437!N:N)</f>
        <v>0</v>
      </c>
      <c r="S685" s="26">
        <f>SUM(Table5[[#This Row],[Quality Dollars Received]], Table5[[#This Row],[fund paid in month (cash)]])</f>
        <v>238</v>
      </c>
      <c r="T685">
        <f>COUNTIFS(Visits!H:H, "&lt;&gt;", Visits!A:A, Table5[[#This Row],[license_no]])</f>
        <v>0</v>
      </c>
      <c r="U685">
        <f>COUNTIFS(Visits!I:I, "&lt;&gt;", Visits!A:A, Table5[[#This Row],[license_no]])</f>
        <v>0</v>
      </c>
      <c r="V685">
        <f>COUNTIFS(Visits!J:J, "&lt;&gt;", Visits!A:A, Table5[[#This Row],[license_no]])</f>
        <v>0</v>
      </c>
      <c r="W685">
        <f>SUM(Table5[[#This Row],[Total Visits - In Person]:[Total Visits - Virtual]])</f>
        <v>0</v>
      </c>
    </row>
    <row r="686" spans="1:23" x14ac:dyDescent="0.3">
      <c r="A686" s="10">
        <v>45292</v>
      </c>
      <c r="B686">
        <v>1768405</v>
      </c>
      <c r="C686" t="s">
        <v>1554</v>
      </c>
      <c r="D686" t="s">
        <v>14</v>
      </c>
      <c r="E686" t="s">
        <v>27</v>
      </c>
      <c r="F686" t="s">
        <v>1555</v>
      </c>
      <c r="G686" t="s">
        <v>38</v>
      </c>
      <c r="H686" t="s">
        <v>372</v>
      </c>
      <c r="I686" t="s">
        <v>19</v>
      </c>
      <c r="J686" s="1">
        <v>16944.72</v>
      </c>
      <c r="K686" s="1">
        <v>26532.5</v>
      </c>
      <c r="L686">
        <v>4</v>
      </c>
      <c r="M686">
        <v>2</v>
      </c>
      <c r="N686">
        <v>8</v>
      </c>
      <c r="O686">
        <v>13</v>
      </c>
      <c r="P686">
        <v>27</v>
      </c>
      <c r="Q686">
        <f>SUMIFS(Snapshot2!H:H, Snapshot2!A:A, Table5[[#This Row],[Date]], Snapshot2!B:B, Table5[[#This Row],[license_no]])</f>
        <v>0</v>
      </c>
      <c r="R686" s="26">
        <f>SUMIF(Grant437!I:I, Table5[[#This Row],[license_no]], Grant437!N:N)</f>
        <v>0</v>
      </c>
      <c r="S686" s="26">
        <f>SUM(Table5[[#This Row],[Quality Dollars Received]], Table5[[#This Row],[fund paid in month (cash)]])</f>
        <v>26532.5</v>
      </c>
      <c r="T686">
        <f>COUNTIFS(Visits!H:H, "&lt;&gt;", Visits!A:A, Table5[[#This Row],[license_no]])</f>
        <v>0</v>
      </c>
      <c r="U686">
        <f>COUNTIFS(Visits!I:I, "&lt;&gt;", Visits!A:A, Table5[[#This Row],[license_no]])</f>
        <v>0</v>
      </c>
      <c r="V686">
        <f>COUNTIFS(Visits!J:J, "&lt;&gt;", Visits!A:A, Table5[[#This Row],[license_no]])</f>
        <v>0</v>
      </c>
      <c r="W686">
        <f>SUM(Table5[[#This Row],[Total Visits - In Person]:[Total Visits - Virtual]])</f>
        <v>0</v>
      </c>
    </row>
    <row r="687" spans="1:23" x14ac:dyDescent="0.3">
      <c r="A687" s="10">
        <v>45292</v>
      </c>
      <c r="B687">
        <v>1769159</v>
      </c>
      <c r="C687" t="s">
        <v>1556</v>
      </c>
      <c r="D687" t="s">
        <v>14</v>
      </c>
      <c r="E687" t="s">
        <v>27</v>
      </c>
      <c r="F687" t="s">
        <v>1557</v>
      </c>
      <c r="G687" t="s">
        <v>17</v>
      </c>
      <c r="H687" t="s">
        <v>42</v>
      </c>
      <c r="I687" t="s">
        <v>19</v>
      </c>
      <c r="J687" s="1">
        <v>927.5</v>
      </c>
      <c r="K687" s="1">
        <v>1209.53</v>
      </c>
      <c r="N687">
        <v>1</v>
      </c>
      <c r="O687">
        <v>1</v>
      </c>
      <c r="P687">
        <v>2</v>
      </c>
      <c r="Q687">
        <f>SUMIFS(Snapshot2!H:H, Snapshot2!A:A, Table5[[#This Row],[Date]], Snapshot2!B:B, Table5[[#This Row],[license_no]])</f>
        <v>0</v>
      </c>
      <c r="R687" s="26">
        <f>SUMIF(Grant437!I:I, Table5[[#This Row],[license_no]], Grant437!N:N)</f>
        <v>0</v>
      </c>
      <c r="S687" s="26">
        <f>SUM(Table5[[#This Row],[Quality Dollars Received]], Table5[[#This Row],[fund paid in month (cash)]])</f>
        <v>1209.53</v>
      </c>
      <c r="T687">
        <f>COUNTIFS(Visits!H:H, "&lt;&gt;", Visits!A:A, Table5[[#This Row],[license_no]])</f>
        <v>0</v>
      </c>
      <c r="U687">
        <f>COUNTIFS(Visits!I:I, "&lt;&gt;", Visits!A:A, Table5[[#This Row],[license_no]])</f>
        <v>0</v>
      </c>
      <c r="V687">
        <f>COUNTIFS(Visits!J:J, "&lt;&gt;", Visits!A:A, Table5[[#This Row],[license_no]])</f>
        <v>0</v>
      </c>
      <c r="W687">
        <f>SUM(Table5[[#This Row],[Total Visits - In Person]:[Total Visits - Virtual]])</f>
        <v>0</v>
      </c>
    </row>
    <row r="688" spans="1:23" x14ac:dyDescent="0.3">
      <c r="A688" s="10">
        <v>45292</v>
      </c>
      <c r="B688">
        <v>1769801</v>
      </c>
      <c r="C688" t="s">
        <v>1558</v>
      </c>
      <c r="D688" t="s">
        <v>106</v>
      </c>
      <c r="E688" t="s">
        <v>27</v>
      </c>
      <c r="F688" t="s">
        <v>1559</v>
      </c>
      <c r="G688" t="s">
        <v>136</v>
      </c>
      <c r="H688" t="s">
        <v>137</v>
      </c>
      <c r="I688" t="s">
        <v>19</v>
      </c>
      <c r="J688" s="1">
        <v>2126.1999999999998</v>
      </c>
      <c r="K688" s="1">
        <v>2762.38</v>
      </c>
      <c r="L688">
        <v>2</v>
      </c>
      <c r="N688">
        <v>1</v>
      </c>
      <c r="P688">
        <v>3</v>
      </c>
      <c r="Q688">
        <f>SUMIFS(Snapshot2!H:H, Snapshot2!A:A, Table5[[#This Row],[Date]], Snapshot2!B:B, Table5[[#This Row],[license_no]])</f>
        <v>0</v>
      </c>
      <c r="R688" s="26">
        <f>SUMIF(Grant437!I:I, Table5[[#This Row],[license_no]], Grant437!N:N)</f>
        <v>0</v>
      </c>
      <c r="S688" s="26">
        <f>SUM(Table5[[#This Row],[Quality Dollars Received]], Table5[[#This Row],[fund paid in month (cash)]])</f>
        <v>2762.38</v>
      </c>
      <c r="T688">
        <f>COUNTIFS(Visits!H:H, "&lt;&gt;", Visits!A:A, Table5[[#This Row],[license_no]])</f>
        <v>0</v>
      </c>
      <c r="U688">
        <f>COUNTIFS(Visits!I:I, "&lt;&gt;", Visits!A:A, Table5[[#This Row],[license_no]])</f>
        <v>0</v>
      </c>
      <c r="V688">
        <f>COUNTIFS(Visits!J:J, "&lt;&gt;", Visits!A:A, Table5[[#This Row],[license_no]])</f>
        <v>0</v>
      </c>
      <c r="W688">
        <f>SUM(Table5[[#This Row],[Total Visits - In Person]:[Total Visits - Virtual]])</f>
        <v>0</v>
      </c>
    </row>
    <row r="689" spans="1:23" x14ac:dyDescent="0.3">
      <c r="A689" s="10">
        <v>45292</v>
      </c>
      <c r="B689">
        <v>1771458</v>
      </c>
      <c r="C689" t="s">
        <v>1560</v>
      </c>
      <c r="D689" t="s">
        <v>14</v>
      </c>
      <c r="E689" t="s">
        <v>27</v>
      </c>
      <c r="F689" t="s">
        <v>1561</v>
      </c>
      <c r="G689" t="s">
        <v>17</v>
      </c>
      <c r="H689" t="s">
        <v>288</v>
      </c>
      <c r="I689" t="s">
        <v>19</v>
      </c>
      <c r="J689" s="1">
        <v>9519.4599999999991</v>
      </c>
      <c r="K689" s="1">
        <v>10623.65</v>
      </c>
      <c r="L689">
        <v>2</v>
      </c>
      <c r="M689">
        <v>3</v>
      </c>
      <c r="N689">
        <v>6</v>
      </c>
      <c r="O689">
        <v>4</v>
      </c>
      <c r="P689">
        <v>14</v>
      </c>
      <c r="Q689">
        <f>SUMIFS(Snapshot2!H:H, Snapshot2!A:A, Table5[[#This Row],[Date]], Snapshot2!B:B, Table5[[#This Row],[license_no]])</f>
        <v>3</v>
      </c>
      <c r="R689" s="26">
        <f>SUMIF(Grant437!I:I, Table5[[#This Row],[license_no]], Grant437!N:N)</f>
        <v>0</v>
      </c>
      <c r="S689" s="26">
        <f>SUM(Table5[[#This Row],[Quality Dollars Received]], Table5[[#This Row],[fund paid in month (cash)]])</f>
        <v>10623.65</v>
      </c>
      <c r="T689">
        <f>COUNTIFS(Visits!H:H, "&lt;&gt;", Visits!A:A, Table5[[#This Row],[license_no]])</f>
        <v>0</v>
      </c>
      <c r="U689">
        <f>COUNTIFS(Visits!I:I, "&lt;&gt;", Visits!A:A, Table5[[#This Row],[license_no]])</f>
        <v>0</v>
      </c>
      <c r="V689">
        <f>COUNTIFS(Visits!J:J, "&lt;&gt;", Visits!A:A, Table5[[#This Row],[license_no]])</f>
        <v>1</v>
      </c>
      <c r="W689">
        <f>SUM(Table5[[#This Row],[Total Visits - In Person]:[Total Visits - Virtual]])</f>
        <v>1</v>
      </c>
    </row>
    <row r="690" spans="1:23" x14ac:dyDescent="0.3">
      <c r="A690" s="10">
        <v>45292</v>
      </c>
      <c r="B690">
        <v>1772608</v>
      </c>
      <c r="C690" t="s">
        <v>1562</v>
      </c>
      <c r="D690" t="s">
        <v>14</v>
      </c>
      <c r="E690" t="s">
        <v>27</v>
      </c>
      <c r="F690" t="s">
        <v>1563</v>
      </c>
      <c r="G690" t="s">
        <v>101</v>
      </c>
      <c r="H690" t="s">
        <v>305</v>
      </c>
      <c r="I690" t="s">
        <v>19</v>
      </c>
      <c r="J690" s="1">
        <v>26789.3</v>
      </c>
      <c r="K690" s="1">
        <v>35159.85</v>
      </c>
      <c r="L690">
        <v>5</v>
      </c>
      <c r="M690">
        <v>10</v>
      </c>
      <c r="N690">
        <v>17</v>
      </c>
      <c r="O690">
        <v>8</v>
      </c>
      <c r="P690">
        <v>40</v>
      </c>
      <c r="Q690">
        <f>SUMIFS(Snapshot2!H:H, Snapshot2!A:A, Table5[[#This Row],[Date]], Snapshot2!B:B, Table5[[#This Row],[license_no]])</f>
        <v>0</v>
      </c>
      <c r="R690" s="26">
        <f>SUMIF(Grant437!I:I, Table5[[#This Row],[license_no]], Grant437!N:N)</f>
        <v>0</v>
      </c>
      <c r="S690" s="26">
        <f>SUM(Table5[[#This Row],[Quality Dollars Received]], Table5[[#This Row],[fund paid in month (cash)]])</f>
        <v>35159.85</v>
      </c>
      <c r="T690">
        <f>COUNTIFS(Visits!H:H, "&lt;&gt;", Visits!A:A, Table5[[#This Row],[license_no]])</f>
        <v>0</v>
      </c>
      <c r="U690">
        <f>COUNTIFS(Visits!I:I, "&lt;&gt;", Visits!A:A, Table5[[#This Row],[license_no]])</f>
        <v>0</v>
      </c>
      <c r="V690">
        <f>COUNTIFS(Visits!J:J, "&lt;&gt;", Visits!A:A, Table5[[#This Row],[license_no]])</f>
        <v>0</v>
      </c>
      <c r="W690">
        <f>SUM(Table5[[#This Row],[Total Visits - In Person]:[Total Visits - Virtual]])</f>
        <v>0</v>
      </c>
    </row>
    <row r="691" spans="1:23" x14ac:dyDescent="0.3">
      <c r="A691" s="10">
        <v>45292</v>
      </c>
      <c r="B691">
        <v>1772736</v>
      </c>
      <c r="C691" t="s">
        <v>1564</v>
      </c>
      <c r="D691" t="s">
        <v>14</v>
      </c>
      <c r="E691" t="s">
        <v>27</v>
      </c>
      <c r="F691" t="s">
        <v>1565</v>
      </c>
      <c r="G691" t="s">
        <v>38</v>
      </c>
      <c r="H691" t="s">
        <v>372</v>
      </c>
      <c r="I691" t="s">
        <v>19</v>
      </c>
      <c r="J691" s="1">
        <v>21077.03</v>
      </c>
      <c r="K691" s="1">
        <v>27195.09</v>
      </c>
      <c r="L691">
        <v>5</v>
      </c>
      <c r="M691">
        <v>3</v>
      </c>
      <c r="N691">
        <v>18</v>
      </c>
      <c r="O691">
        <v>5</v>
      </c>
      <c r="P691">
        <v>29</v>
      </c>
      <c r="Q691">
        <f>SUMIFS(Snapshot2!H:H, Snapshot2!A:A, Table5[[#This Row],[Date]], Snapshot2!B:B, Table5[[#This Row],[license_no]])</f>
        <v>0</v>
      </c>
      <c r="R691" s="26">
        <f>SUMIF(Grant437!I:I, Table5[[#This Row],[license_no]], Grant437!N:N)</f>
        <v>0</v>
      </c>
      <c r="S691" s="26">
        <f>SUM(Table5[[#This Row],[Quality Dollars Received]], Table5[[#This Row],[fund paid in month (cash)]])</f>
        <v>27195.09</v>
      </c>
      <c r="T691">
        <f>COUNTIFS(Visits!H:H, "&lt;&gt;", Visits!A:A, Table5[[#This Row],[license_no]])</f>
        <v>0</v>
      </c>
      <c r="U691">
        <f>COUNTIFS(Visits!I:I, "&lt;&gt;", Visits!A:A, Table5[[#This Row],[license_no]])</f>
        <v>0</v>
      </c>
      <c r="V691">
        <f>COUNTIFS(Visits!J:J, "&lt;&gt;", Visits!A:A, Table5[[#This Row],[license_no]])</f>
        <v>0</v>
      </c>
      <c r="W691">
        <f>SUM(Table5[[#This Row],[Total Visits - In Person]:[Total Visits - Virtual]])</f>
        <v>0</v>
      </c>
    </row>
    <row r="692" spans="1:23" x14ac:dyDescent="0.3">
      <c r="A692" s="10">
        <v>45292</v>
      </c>
      <c r="B692">
        <v>1773179</v>
      </c>
      <c r="C692" t="s">
        <v>1566</v>
      </c>
      <c r="D692" t="s">
        <v>106</v>
      </c>
      <c r="E692" t="s">
        <v>27</v>
      </c>
      <c r="F692" t="s">
        <v>1567</v>
      </c>
      <c r="G692" t="s">
        <v>38</v>
      </c>
      <c r="H692" t="s">
        <v>372</v>
      </c>
      <c r="I692" t="s">
        <v>19</v>
      </c>
      <c r="J692" s="1">
        <v>1411.6</v>
      </c>
      <c r="K692" s="1">
        <v>1825.75</v>
      </c>
      <c r="M692">
        <v>2</v>
      </c>
      <c r="P692">
        <v>2</v>
      </c>
      <c r="Q692">
        <f>SUMIFS(Snapshot2!H:H, Snapshot2!A:A, Table5[[#This Row],[Date]], Snapshot2!B:B, Table5[[#This Row],[license_no]])</f>
        <v>0</v>
      </c>
      <c r="R692" s="26">
        <f>SUMIF(Grant437!I:I, Table5[[#This Row],[license_no]], Grant437!N:N)</f>
        <v>0</v>
      </c>
      <c r="S692" s="26">
        <f>SUM(Table5[[#This Row],[Quality Dollars Received]], Table5[[#This Row],[fund paid in month (cash)]])</f>
        <v>1825.75</v>
      </c>
      <c r="T692">
        <f>COUNTIFS(Visits!H:H, "&lt;&gt;", Visits!A:A, Table5[[#This Row],[license_no]])</f>
        <v>0</v>
      </c>
      <c r="U692">
        <f>COUNTIFS(Visits!I:I, "&lt;&gt;", Visits!A:A, Table5[[#This Row],[license_no]])</f>
        <v>0</v>
      </c>
      <c r="V692">
        <f>COUNTIFS(Visits!J:J, "&lt;&gt;", Visits!A:A, Table5[[#This Row],[license_no]])</f>
        <v>0</v>
      </c>
      <c r="W692">
        <f>SUM(Table5[[#This Row],[Total Visits - In Person]:[Total Visits - Virtual]])</f>
        <v>0</v>
      </c>
    </row>
    <row r="693" spans="1:23" x14ac:dyDescent="0.3">
      <c r="A693" s="10">
        <v>45292</v>
      </c>
      <c r="B693">
        <v>1773719</v>
      </c>
      <c r="C693" t="s">
        <v>1568</v>
      </c>
      <c r="D693" t="s">
        <v>14</v>
      </c>
      <c r="E693" t="s">
        <v>27</v>
      </c>
      <c r="F693" t="s">
        <v>1569</v>
      </c>
      <c r="G693" t="s">
        <v>38</v>
      </c>
      <c r="H693" t="s">
        <v>39</v>
      </c>
      <c r="I693" t="s">
        <v>19</v>
      </c>
      <c r="J693" s="1">
        <v>932.44</v>
      </c>
      <c r="K693" s="1">
        <v>1196.5899999999999</v>
      </c>
      <c r="O693">
        <v>2</v>
      </c>
      <c r="P693">
        <v>2</v>
      </c>
      <c r="Q693">
        <f>SUMIFS(Snapshot2!H:H, Snapshot2!A:A, Table5[[#This Row],[Date]], Snapshot2!B:B, Table5[[#This Row],[license_no]])</f>
        <v>0</v>
      </c>
      <c r="R693" s="26">
        <f>SUMIF(Grant437!I:I, Table5[[#This Row],[license_no]], Grant437!N:N)</f>
        <v>0</v>
      </c>
      <c r="S693" s="26">
        <f>SUM(Table5[[#This Row],[Quality Dollars Received]], Table5[[#This Row],[fund paid in month (cash)]])</f>
        <v>1196.5899999999999</v>
      </c>
      <c r="T693">
        <f>COUNTIFS(Visits!H:H, "&lt;&gt;", Visits!A:A, Table5[[#This Row],[license_no]])</f>
        <v>0</v>
      </c>
      <c r="U693">
        <f>COUNTIFS(Visits!I:I, "&lt;&gt;", Visits!A:A, Table5[[#This Row],[license_no]])</f>
        <v>0</v>
      </c>
      <c r="V693">
        <f>COUNTIFS(Visits!J:J, "&lt;&gt;", Visits!A:A, Table5[[#This Row],[license_no]])</f>
        <v>0</v>
      </c>
      <c r="W693">
        <f>SUM(Table5[[#This Row],[Total Visits - In Person]:[Total Visits - Virtual]])</f>
        <v>0</v>
      </c>
    </row>
    <row r="694" spans="1:23" x14ac:dyDescent="0.3">
      <c r="A694" s="10">
        <v>45292</v>
      </c>
      <c r="B694">
        <v>1773997</v>
      </c>
      <c r="C694" t="s">
        <v>1570</v>
      </c>
      <c r="D694" t="s">
        <v>14</v>
      </c>
      <c r="E694" t="s">
        <v>27</v>
      </c>
      <c r="F694" t="s">
        <v>1571</v>
      </c>
      <c r="G694" t="s">
        <v>101</v>
      </c>
      <c r="H694" t="s">
        <v>102</v>
      </c>
      <c r="I694" t="s">
        <v>19</v>
      </c>
      <c r="J694" s="1">
        <v>4820.8</v>
      </c>
      <c r="K694" s="1">
        <v>6254.85</v>
      </c>
      <c r="M694">
        <v>4</v>
      </c>
      <c r="N694">
        <v>2</v>
      </c>
      <c r="P694">
        <v>6</v>
      </c>
      <c r="Q694">
        <f>SUMIFS(Snapshot2!H:H, Snapshot2!A:A, Table5[[#This Row],[Date]], Snapshot2!B:B, Table5[[#This Row],[license_no]])</f>
        <v>0</v>
      </c>
      <c r="R694" s="26">
        <f>SUMIF(Grant437!I:I, Table5[[#This Row],[license_no]], Grant437!N:N)</f>
        <v>0</v>
      </c>
      <c r="S694" s="26">
        <f>SUM(Table5[[#This Row],[Quality Dollars Received]], Table5[[#This Row],[fund paid in month (cash)]])</f>
        <v>6254.85</v>
      </c>
      <c r="T694">
        <f>COUNTIFS(Visits!H:H, "&lt;&gt;", Visits!A:A, Table5[[#This Row],[license_no]])</f>
        <v>0</v>
      </c>
      <c r="U694">
        <f>COUNTIFS(Visits!I:I, "&lt;&gt;", Visits!A:A, Table5[[#This Row],[license_no]])</f>
        <v>0</v>
      </c>
      <c r="V694">
        <f>COUNTIFS(Visits!J:J, "&lt;&gt;", Visits!A:A, Table5[[#This Row],[license_no]])</f>
        <v>1</v>
      </c>
      <c r="W694">
        <f>SUM(Table5[[#This Row],[Total Visits - In Person]:[Total Visits - Virtual]])</f>
        <v>1</v>
      </c>
    </row>
    <row r="695" spans="1:23" x14ac:dyDescent="0.3">
      <c r="A695" s="10">
        <v>45292</v>
      </c>
      <c r="B695">
        <v>1774118</v>
      </c>
      <c r="C695" t="s">
        <v>1572</v>
      </c>
      <c r="D695" t="s">
        <v>188</v>
      </c>
      <c r="E695" t="s">
        <v>27</v>
      </c>
      <c r="F695" t="s">
        <v>1573</v>
      </c>
      <c r="G695" t="s">
        <v>1574</v>
      </c>
      <c r="H695" t="s">
        <v>1575</v>
      </c>
      <c r="I695" t="s">
        <v>957</v>
      </c>
      <c r="J695" s="1">
        <v>614.79999999999995</v>
      </c>
      <c r="K695" s="1">
        <v>841.52</v>
      </c>
      <c r="M695">
        <v>1</v>
      </c>
      <c r="P695">
        <v>1</v>
      </c>
      <c r="Q695">
        <f>SUMIFS(Snapshot2!H:H, Snapshot2!A:A, Table5[[#This Row],[Date]], Snapshot2!B:B, Table5[[#This Row],[license_no]])</f>
        <v>0</v>
      </c>
      <c r="R695" s="26">
        <f>SUMIF(Grant437!I:I, Table5[[#This Row],[license_no]], Grant437!N:N)</f>
        <v>0</v>
      </c>
      <c r="S695" s="26">
        <f>SUM(Table5[[#This Row],[Quality Dollars Received]], Table5[[#This Row],[fund paid in month (cash)]])</f>
        <v>841.52</v>
      </c>
      <c r="T695">
        <f>COUNTIFS(Visits!H:H, "&lt;&gt;", Visits!A:A, Table5[[#This Row],[license_no]])</f>
        <v>0</v>
      </c>
      <c r="U695">
        <f>COUNTIFS(Visits!I:I, "&lt;&gt;", Visits!A:A, Table5[[#This Row],[license_no]])</f>
        <v>0</v>
      </c>
      <c r="V695">
        <f>COUNTIFS(Visits!J:J, "&lt;&gt;", Visits!A:A, Table5[[#This Row],[license_no]])</f>
        <v>0</v>
      </c>
      <c r="W695">
        <f>SUM(Table5[[#This Row],[Total Visits - In Person]:[Total Visits - Virtual]])</f>
        <v>0</v>
      </c>
    </row>
    <row r="696" spans="1:23" x14ac:dyDescent="0.3">
      <c r="A696" s="10">
        <v>45292</v>
      </c>
      <c r="B696">
        <v>1774897</v>
      </c>
      <c r="C696" t="s">
        <v>1576</v>
      </c>
      <c r="D696" t="s">
        <v>14</v>
      </c>
      <c r="E696" t="s">
        <v>27</v>
      </c>
      <c r="F696" t="s">
        <v>1577</v>
      </c>
      <c r="G696" t="s">
        <v>55</v>
      </c>
      <c r="H696" t="s">
        <v>56</v>
      </c>
      <c r="I696" t="s">
        <v>19</v>
      </c>
      <c r="J696" s="1">
        <v>4867.2</v>
      </c>
      <c r="K696" s="1">
        <v>6634.13</v>
      </c>
      <c r="L696">
        <v>1</v>
      </c>
      <c r="M696">
        <v>4</v>
      </c>
      <c r="N696">
        <v>1</v>
      </c>
      <c r="P696">
        <v>6</v>
      </c>
      <c r="Q696">
        <f>SUMIFS(Snapshot2!H:H, Snapshot2!A:A, Table5[[#This Row],[Date]], Snapshot2!B:B, Table5[[#This Row],[license_no]])</f>
        <v>0</v>
      </c>
      <c r="R696" s="26">
        <f>SUMIF(Grant437!I:I, Table5[[#This Row],[license_no]], Grant437!N:N)</f>
        <v>0</v>
      </c>
      <c r="S696" s="26">
        <f>SUM(Table5[[#This Row],[Quality Dollars Received]], Table5[[#This Row],[fund paid in month (cash)]])</f>
        <v>6634.13</v>
      </c>
      <c r="T696">
        <f>COUNTIFS(Visits!H:H, "&lt;&gt;", Visits!A:A, Table5[[#This Row],[license_no]])</f>
        <v>0</v>
      </c>
      <c r="U696">
        <f>COUNTIFS(Visits!I:I, "&lt;&gt;", Visits!A:A, Table5[[#This Row],[license_no]])</f>
        <v>1</v>
      </c>
      <c r="V696">
        <f>COUNTIFS(Visits!J:J, "&lt;&gt;", Visits!A:A, Table5[[#This Row],[license_no]])</f>
        <v>0</v>
      </c>
      <c r="W696">
        <f>SUM(Table5[[#This Row],[Total Visits - In Person]:[Total Visits - Virtual]])</f>
        <v>1</v>
      </c>
    </row>
    <row r="697" spans="1:23" x14ac:dyDescent="0.3">
      <c r="A697" s="10">
        <v>45292</v>
      </c>
      <c r="B697">
        <v>1775059</v>
      </c>
      <c r="C697" t="s">
        <v>1578</v>
      </c>
      <c r="D697" t="s">
        <v>915</v>
      </c>
      <c r="F697" t="s">
        <v>1579</v>
      </c>
      <c r="G697" t="s">
        <v>38</v>
      </c>
      <c r="H697" t="s">
        <v>372</v>
      </c>
      <c r="I697" t="s">
        <v>19</v>
      </c>
      <c r="J697" s="1">
        <v>243</v>
      </c>
      <c r="K697" s="1">
        <v>321.92</v>
      </c>
      <c r="N697">
        <v>1</v>
      </c>
      <c r="P697">
        <v>1</v>
      </c>
      <c r="Q697">
        <f>SUMIFS(Snapshot2!H:H, Snapshot2!A:A, Table5[[#This Row],[Date]], Snapshot2!B:B, Table5[[#This Row],[license_no]])</f>
        <v>0</v>
      </c>
      <c r="R697" s="26">
        <f>SUMIF(Grant437!I:I, Table5[[#This Row],[license_no]], Grant437!N:N)</f>
        <v>0</v>
      </c>
      <c r="S697" s="26">
        <f>SUM(Table5[[#This Row],[Quality Dollars Received]], Table5[[#This Row],[fund paid in month (cash)]])</f>
        <v>321.92</v>
      </c>
      <c r="T697">
        <f>COUNTIFS(Visits!H:H, "&lt;&gt;", Visits!A:A, Table5[[#This Row],[license_no]])</f>
        <v>0</v>
      </c>
      <c r="U697">
        <f>COUNTIFS(Visits!I:I, "&lt;&gt;", Visits!A:A, Table5[[#This Row],[license_no]])</f>
        <v>0</v>
      </c>
      <c r="V697">
        <f>COUNTIFS(Visits!J:J, "&lt;&gt;", Visits!A:A, Table5[[#This Row],[license_no]])</f>
        <v>0</v>
      </c>
      <c r="W697">
        <f>SUM(Table5[[#This Row],[Total Visits - In Person]:[Total Visits - Virtual]])</f>
        <v>0</v>
      </c>
    </row>
    <row r="698" spans="1:23" x14ac:dyDescent="0.3">
      <c r="A698" s="10">
        <v>45292</v>
      </c>
      <c r="B698">
        <v>1776517</v>
      </c>
      <c r="C698" t="s">
        <v>1580</v>
      </c>
      <c r="D698" t="s">
        <v>14</v>
      </c>
      <c r="E698" t="s">
        <v>27</v>
      </c>
      <c r="F698" t="s">
        <v>1581</v>
      </c>
      <c r="G698" t="s">
        <v>157</v>
      </c>
      <c r="H698" t="s">
        <v>158</v>
      </c>
      <c r="I698" t="s">
        <v>19</v>
      </c>
      <c r="J698" s="1">
        <v>2955.76</v>
      </c>
      <c r="K698" s="1">
        <v>2551.38</v>
      </c>
      <c r="L698">
        <v>1</v>
      </c>
      <c r="N698">
        <v>3</v>
      </c>
      <c r="O698">
        <v>4</v>
      </c>
      <c r="P698">
        <v>8</v>
      </c>
      <c r="Q698">
        <f>SUMIFS(Snapshot2!H:H, Snapshot2!A:A, Table5[[#This Row],[Date]], Snapshot2!B:B, Table5[[#This Row],[license_no]])</f>
        <v>0</v>
      </c>
      <c r="R698" s="26">
        <f>SUMIF(Grant437!I:I, Table5[[#This Row],[license_no]], Grant437!N:N)</f>
        <v>0</v>
      </c>
      <c r="S698" s="26">
        <f>SUM(Table5[[#This Row],[Quality Dollars Received]], Table5[[#This Row],[fund paid in month (cash)]])</f>
        <v>2551.38</v>
      </c>
      <c r="T698">
        <f>COUNTIFS(Visits!H:H, "&lt;&gt;", Visits!A:A, Table5[[#This Row],[license_no]])</f>
        <v>0</v>
      </c>
      <c r="U698">
        <f>COUNTIFS(Visits!I:I, "&lt;&gt;", Visits!A:A, Table5[[#This Row],[license_no]])</f>
        <v>0</v>
      </c>
      <c r="V698">
        <f>COUNTIFS(Visits!J:J, "&lt;&gt;", Visits!A:A, Table5[[#This Row],[license_no]])</f>
        <v>0</v>
      </c>
      <c r="W698">
        <f>SUM(Table5[[#This Row],[Total Visits - In Person]:[Total Visits - Virtual]])</f>
        <v>0</v>
      </c>
    </row>
    <row r="699" spans="1:23" x14ac:dyDescent="0.3">
      <c r="A699" s="10">
        <v>45292</v>
      </c>
      <c r="B699">
        <v>1776596</v>
      </c>
      <c r="C699" t="s">
        <v>1582</v>
      </c>
      <c r="D699" t="s">
        <v>915</v>
      </c>
      <c r="F699" t="s">
        <v>1583</v>
      </c>
      <c r="G699" t="s">
        <v>33</v>
      </c>
      <c r="H699" t="s">
        <v>34</v>
      </c>
      <c r="I699" t="s">
        <v>35</v>
      </c>
      <c r="J699" s="1">
        <v>49</v>
      </c>
      <c r="K699" s="1">
        <v>92.01</v>
      </c>
      <c r="L699">
        <v>1</v>
      </c>
      <c r="P699">
        <v>1</v>
      </c>
      <c r="Q699">
        <f>SUMIFS(Snapshot2!H:H, Snapshot2!A:A, Table5[[#This Row],[Date]], Snapshot2!B:B, Table5[[#This Row],[license_no]])</f>
        <v>0</v>
      </c>
      <c r="R699" s="26">
        <f>SUMIF(Grant437!I:I, Table5[[#This Row],[license_no]], Grant437!N:N)</f>
        <v>0</v>
      </c>
      <c r="S699" s="26">
        <f>SUM(Table5[[#This Row],[Quality Dollars Received]], Table5[[#This Row],[fund paid in month (cash)]])</f>
        <v>92.01</v>
      </c>
      <c r="T699">
        <f>COUNTIFS(Visits!H:H, "&lt;&gt;", Visits!A:A, Table5[[#This Row],[license_no]])</f>
        <v>0</v>
      </c>
      <c r="U699">
        <f>COUNTIFS(Visits!I:I, "&lt;&gt;", Visits!A:A, Table5[[#This Row],[license_no]])</f>
        <v>0</v>
      </c>
      <c r="V699">
        <f>COUNTIFS(Visits!J:J, "&lt;&gt;", Visits!A:A, Table5[[#This Row],[license_no]])</f>
        <v>0</v>
      </c>
      <c r="W699">
        <f>SUM(Table5[[#This Row],[Total Visits - In Person]:[Total Visits - Virtual]])</f>
        <v>0</v>
      </c>
    </row>
    <row r="700" spans="1:23" x14ac:dyDescent="0.3">
      <c r="A700" s="10">
        <v>45292</v>
      </c>
      <c r="B700">
        <v>1776617</v>
      </c>
      <c r="C700" t="s">
        <v>1584</v>
      </c>
      <c r="D700" t="s">
        <v>188</v>
      </c>
      <c r="E700" t="s">
        <v>27</v>
      </c>
      <c r="F700" t="s">
        <v>1585</v>
      </c>
      <c r="G700" t="s">
        <v>62</v>
      </c>
      <c r="H700" t="s">
        <v>63</v>
      </c>
      <c r="I700" t="s">
        <v>64</v>
      </c>
      <c r="J700" s="1">
        <v>1307.0999999999999</v>
      </c>
      <c r="K700" s="1">
        <v>1897.96</v>
      </c>
      <c r="M700">
        <v>1</v>
      </c>
      <c r="O700">
        <v>1</v>
      </c>
      <c r="P700">
        <v>2</v>
      </c>
      <c r="Q700">
        <f>SUMIFS(Snapshot2!H:H, Snapshot2!A:A, Table5[[#This Row],[Date]], Snapshot2!B:B, Table5[[#This Row],[license_no]])</f>
        <v>0</v>
      </c>
      <c r="R700" s="26">
        <f>SUMIF(Grant437!I:I, Table5[[#This Row],[license_no]], Grant437!N:N)</f>
        <v>0</v>
      </c>
      <c r="S700" s="26">
        <f>SUM(Table5[[#This Row],[Quality Dollars Received]], Table5[[#This Row],[fund paid in month (cash)]])</f>
        <v>1897.96</v>
      </c>
      <c r="T700">
        <f>COUNTIFS(Visits!H:H, "&lt;&gt;", Visits!A:A, Table5[[#This Row],[license_no]])</f>
        <v>0</v>
      </c>
      <c r="U700">
        <f>COUNTIFS(Visits!I:I, "&lt;&gt;", Visits!A:A, Table5[[#This Row],[license_no]])</f>
        <v>0</v>
      </c>
      <c r="V700">
        <f>COUNTIFS(Visits!J:J, "&lt;&gt;", Visits!A:A, Table5[[#This Row],[license_no]])</f>
        <v>0</v>
      </c>
      <c r="W700">
        <f>SUM(Table5[[#This Row],[Total Visits - In Person]:[Total Visits - Virtual]])</f>
        <v>0</v>
      </c>
    </row>
    <row r="701" spans="1:23" x14ac:dyDescent="0.3">
      <c r="A701" s="10">
        <v>45292</v>
      </c>
      <c r="B701">
        <v>1776660</v>
      </c>
      <c r="C701" t="s">
        <v>1586</v>
      </c>
      <c r="D701" t="s">
        <v>14</v>
      </c>
      <c r="E701" t="s">
        <v>27</v>
      </c>
      <c r="F701" t="s">
        <v>1587</v>
      </c>
      <c r="G701" t="s">
        <v>101</v>
      </c>
      <c r="H701" t="s">
        <v>102</v>
      </c>
      <c r="I701" t="s">
        <v>19</v>
      </c>
      <c r="J701" s="1">
        <v>26241.82</v>
      </c>
      <c r="K701" s="1">
        <v>33943.160000000003</v>
      </c>
      <c r="L701">
        <v>2</v>
      </c>
      <c r="M701">
        <v>10</v>
      </c>
      <c r="N701">
        <v>19</v>
      </c>
      <c r="O701">
        <v>5</v>
      </c>
      <c r="P701">
        <v>36</v>
      </c>
      <c r="Q701">
        <f>SUMIFS(Snapshot2!H:H, Snapshot2!A:A, Table5[[#This Row],[Date]], Snapshot2!B:B, Table5[[#This Row],[license_no]])</f>
        <v>0</v>
      </c>
      <c r="R701" s="26">
        <f>SUMIF(Grant437!I:I, Table5[[#This Row],[license_no]], Grant437!N:N)</f>
        <v>0</v>
      </c>
      <c r="S701" s="26">
        <f>SUM(Table5[[#This Row],[Quality Dollars Received]], Table5[[#This Row],[fund paid in month (cash)]])</f>
        <v>33943.160000000003</v>
      </c>
      <c r="T701">
        <f>COUNTIFS(Visits!H:H, "&lt;&gt;", Visits!A:A, Table5[[#This Row],[license_no]])</f>
        <v>0</v>
      </c>
      <c r="U701">
        <f>COUNTIFS(Visits!I:I, "&lt;&gt;", Visits!A:A, Table5[[#This Row],[license_no]])</f>
        <v>0</v>
      </c>
      <c r="V701">
        <f>COUNTIFS(Visits!J:J, "&lt;&gt;", Visits!A:A, Table5[[#This Row],[license_no]])</f>
        <v>0</v>
      </c>
      <c r="W701">
        <f>SUM(Table5[[#This Row],[Total Visits - In Person]:[Total Visits - Virtual]])</f>
        <v>0</v>
      </c>
    </row>
    <row r="702" spans="1:23" x14ac:dyDescent="0.3">
      <c r="A702" s="10">
        <v>45292</v>
      </c>
      <c r="B702">
        <v>1777761</v>
      </c>
      <c r="C702" t="s">
        <v>1588</v>
      </c>
      <c r="D702" t="s">
        <v>14</v>
      </c>
      <c r="E702" t="s">
        <v>27</v>
      </c>
      <c r="F702" t="s">
        <v>1589</v>
      </c>
      <c r="G702" t="s">
        <v>62</v>
      </c>
      <c r="H702" t="s">
        <v>369</v>
      </c>
      <c r="I702" t="s">
        <v>19</v>
      </c>
      <c r="J702" s="1">
        <v>280.98</v>
      </c>
      <c r="K702" s="1">
        <v>327.81</v>
      </c>
      <c r="O702">
        <v>1</v>
      </c>
      <c r="P702">
        <v>1</v>
      </c>
      <c r="Q702">
        <f>SUMIFS(Snapshot2!H:H, Snapshot2!A:A, Table5[[#This Row],[Date]], Snapshot2!B:B, Table5[[#This Row],[license_no]])</f>
        <v>0</v>
      </c>
      <c r="R702" s="26">
        <f>SUMIF(Grant437!I:I, Table5[[#This Row],[license_no]], Grant437!N:N)</f>
        <v>0</v>
      </c>
      <c r="S702" s="26">
        <f>SUM(Table5[[#This Row],[Quality Dollars Received]], Table5[[#This Row],[fund paid in month (cash)]])</f>
        <v>327.81</v>
      </c>
      <c r="T702">
        <f>COUNTIFS(Visits!H:H, "&lt;&gt;", Visits!A:A, Table5[[#This Row],[license_no]])</f>
        <v>0</v>
      </c>
      <c r="U702">
        <f>COUNTIFS(Visits!I:I, "&lt;&gt;", Visits!A:A, Table5[[#This Row],[license_no]])</f>
        <v>0</v>
      </c>
      <c r="V702">
        <f>COUNTIFS(Visits!J:J, "&lt;&gt;", Visits!A:A, Table5[[#This Row],[license_no]])</f>
        <v>0</v>
      </c>
      <c r="W702">
        <f>SUM(Table5[[#This Row],[Total Visits - In Person]:[Total Visits - Virtual]])</f>
        <v>0</v>
      </c>
    </row>
    <row r="703" spans="1:23" x14ac:dyDescent="0.3">
      <c r="A703" s="10">
        <v>45292</v>
      </c>
      <c r="B703">
        <v>1777816</v>
      </c>
      <c r="C703" t="s">
        <v>1590</v>
      </c>
      <c r="D703" t="s">
        <v>14</v>
      </c>
      <c r="E703" t="s">
        <v>27</v>
      </c>
      <c r="F703" t="s">
        <v>1591</v>
      </c>
      <c r="G703" t="s">
        <v>291</v>
      </c>
      <c r="H703" t="s">
        <v>173</v>
      </c>
      <c r="I703" t="s">
        <v>292</v>
      </c>
      <c r="J703" s="1">
        <v>7718.89</v>
      </c>
      <c r="K703" s="1">
        <v>10298.91</v>
      </c>
      <c r="L703">
        <v>1</v>
      </c>
      <c r="M703">
        <v>3</v>
      </c>
      <c r="N703">
        <v>5</v>
      </c>
      <c r="O703">
        <v>4</v>
      </c>
      <c r="P703">
        <v>13</v>
      </c>
      <c r="Q703">
        <f>SUMIFS(Snapshot2!H:H, Snapshot2!A:A, Table5[[#This Row],[Date]], Snapshot2!B:B, Table5[[#This Row],[license_no]])</f>
        <v>0</v>
      </c>
      <c r="R703" s="26">
        <f>SUMIF(Grant437!I:I, Table5[[#This Row],[license_no]], Grant437!N:N)</f>
        <v>0</v>
      </c>
      <c r="S703" s="26">
        <f>SUM(Table5[[#This Row],[Quality Dollars Received]], Table5[[#This Row],[fund paid in month (cash)]])</f>
        <v>10298.91</v>
      </c>
      <c r="T703">
        <f>COUNTIFS(Visits!H:H, "&lt;&gt;", Visits!A:A, Table5[[#This Row],[license_no]])</f>
        <v>0</v>
      </c>
      <c r="U703">
        <f>COUNTIFS(Visits!I:I, "&lt;&gt;", Visits!A:A, Table5[[#This Row],[license_no]])</f>
        <v>0</v>
      </c>
      <c r="V703">
        <f>COUNTIFS(Visits!J:J, "&lt;&gt;", Visits!A:A, Table5[[#This Row],[license_no]])</f>
        <v>0</v>
      </c>
      <c r="W703">
        <f>SUM(Table5[[#This Row],[Total Visits - In Person]:[Total Visits - Virtual]])</f>
        <v>0</v>
      </c>
    </row>
    <row r="704" spans="1:23" x14ac:dyDescent="0.3">
      <c r="A704" s="10">
        <v>45292</v>
      </c>
      <c r="B704">
        <v>1778619</v>
      </c>
      <c r="C704" t="s">
        <v>1592</v>
      </c>
      <c r="D704" t="s">
        <v>915</v>
      </c>
      <c r="F704" t="s">
        <v>1593</v>
      </c>
      <c r="G704" t="s">
        <v>17</v>
      </c>
      <c r="H704" t="s">
        <v>429</v>
      </c>
      <c r="I704" t="s">
        <v>19</v>
      </c>
      <c r="J704" s="1">
        <v>227</v>
      </c>
      <c r="K704" s="1">
        <v>398.17</v>
      </c>
      <c r="M704">
        <v>1</v>
      </c>
      <c r="P704">
        <v>1</v>
      </c>
      <c r="Q704">
        <f>SUMIFS(Snapshot2!H:H, Snapshot2!A:A, Table5[[#This Row],[Date]], Snapshot2!B:B, Table5[[#This Row],[license_no]])</f>
        <v>0</v>
      </c>
      <c r="R704" s="26">
        <f>SUMIF(Grant437!I:I, Table5[[#This Row],[license_no]], Grant437!N:N)</f>
        <v>0</v>
      </c>
      <c r="S704" s="26">
        <f>SUM(Table5[[#This Row],[Quality Dollars Received]], Table5[[#This Row],[fund paid in month (cash)]])</f>
        <v>398.17</v>
      </c>
      <c r="T704">
        <f>COUNTIFS(Visits!H:H, "&lt;&gt;", Visits!A:A, Table5[[#This Row],[license_no]])</f>
        <v>0</v>
      </c>
      <c r="U704">
        <f>COUNTIFS(Visits!I:I, "&lt;&gt;", Visits!A:A, Table5[[#This Row],[license_no]])</f>
        <v>0</v>
      </c>
      <c r="V704">
        <f>COUNTIFS(Visits!J:J, "&lt;&gt;", Visits!A:A, Table5[[#This Row],[license_no]])</f>
        <v>0</v>
      </c>
      <c r="W704">
        <f>SUM(Table5[[#This Row],[Total Visits - In Person]:[Total Visits - Virtual]])</f>
        <v>0</v>
      </c>
    </row>
    <row r="705" spans="1:23" x14ac:dyDescent="0.3">
      <c r="A705" s="10">
        <v>45292</v>
      </c>
      <c r="B705">
        <v>1779204</v>
      </c>
      <c r="C705" t="s">
        <v>1594</v>
      </c>
      <c r="D705" t="s">
        <v>915</v>
      </c>
      <c r="F705" t="s">
        <v>1595</v>
      </c>
      <c r="G705" t="s">
        <v>17</v>
      </c>
      <c r="H705" t="s">
        <v>429</v>
      </c>
      <c r="I705" t="s">
        <v>19</v>
      </c>
      <c r="J705" s="1">
        <v>0</v>
      </c>
      <c r="K705" s="1">
        <v>0</v>
      </c>
      <c r="N705">
        <v>1</v>
      </c>
      <c r="P705">
        <v>1</v>
      </c>
      <c r="Q705">
        <f>SUMIFS(Snapshot2!H:H, Snapshot2!A:A, Table5[[#This Row],[Date]], Snapshot2!B:B, Table5[[#This Row],[license_no]])</f>
        <v>0</v>
      </c>
      <c r="R705" s="26">
        <f>SUMIF(Grant437!I:I, Table5[[#This Row],[license_no]], Grant437!N:N)</f>
        <v>0</v>
      </c>
      <c r="S705" s="26">
        <f>SUM(Table5[[#This Row],[Quality Dollars Received]], Table5[[#This Row],[fund paid in month (cash)]])</f>
        <v>0</v>
      </c>
      <c r="T705">
        <f>COUNTIFS(Visits!H:H, "&lt;&gt;", Visits!A:A, Table5[[#This Row],[license_no]])</f>
        <v>0</v>
      </c>
      <c r="U705">
        <f>COUNTIFS(Visits!I:I, "&lt;&gt;", Visits!A:A, Table5[[#This Row],[license_no]])</f>
        <v>0</v>
      </c>
      <c r="V705">
        <f>COUNTIFS(Visits!J:J, "&lt;&gt;", Visits!A:A, Table5[[#This Row],[license_no]])</f>
        <v>0</v>
      </c>
      <c r="W705">
        <f>SUM(Table5[[#This Row],[Total Visits - In Person]:[Total Visits - Virtual]])</f>
        <v>0</v>
      </c>
    </row>
    <row r="706" spans="1:23" x14ac:dyDescent="0.3">
      <c r="A706" s="10">
        <v>45292</v>
      </c>
      <c r="B706">
        <v>1780257</v>
      </c>
      <c r="C706" t="s">
        <v>1596</v>
      </c>
      <c r="D706" t="s">
        <v>14</v>
      </c>
      <c r="E706" t="s">
        <v>27</v>
      </c>
      <c r="F706" t="s">
        <v>1597</v>
      </c>
      <c r="G706" t="s">
        <v>101</v>
      </c>
      <c r="H706" t="s">
        <v>144</v>
      </c>
      <c r="I706" t="s">
        <v>19</v>
      </c>
      <c r="J706" s="1">
        <v>7983.69</v>
      </c>
      <c r="K706" s="1">
        <v>11620.98</v>
      </c>
      <c r="L706">
        <v>1</v>
      </c>
      <c r="M706">
        <v>4</v>
      </c>
      <c r="N706">
        <v>7</v>
      </c>
      <c r="O706">
        <v>4</v>
      </c>
      <c r="P706">
        <v>16</v>
      </c>
      <c r="Q706">
        <f>SUMIFS(Snapshot2!H:H, Snapshot2!A:A, Table5[[#This Row],[Date]], Snapshot2!B:B, Table5[[#This Row],[license_no]])</f>
        <v>0</v>
      </c>
      <c r="R706" s="26">
        <f>SUMIF(Grant437!I:I, Table5[[#This Row],[license_no]], Grant437!N:N)</f>
        <v>0</v>
      </c>
      <c r="S706" s="26">
        <f>SUM(Table5[[#This Row],[Quality Dollars Received]], Table5[[#This Row],[fund paid in month (cash)]])</f>
        <v>11620.98</v>
      </c>
      <c r="T706">
        <f>COUNTIFS(Visits!H:H, "&lt;&gt;", Visits!A:A, Table5[[#This Row],[license_no]])</f>
        <v>0</v>
      </c>
      <c r="U706">
        <f>COUNTIFS(Visits!I:I, "&lt;&gt;", Visits!A:A, Table5[[#This Row],[license_no]])</f>
        <v>0</v>
      </c>
      <c r="V706">
        <f>COUNTIFS(Visits!J:J, "&lt;&gt;", Visits!A:A, Table5[[#This Row],[license_no]])</f>
        <v>0</v>
      </c>
      <c r="W706">
        <f>SUM(Table5[[#This Row],[Total Visits - In Person]:[Total Visits - Virtual]])</f>
        <v>0</v>
      </c>
    </row>
    <row r="707" spans="1:23" x14ac:dyDescent="0.3">
      <c r="A707" s="10">
        <v>45292</v>
      </c>
      <c r="B707">
        <v>1780841</v>
      </c>
      <c r="C707" t="s">
        <v>1598</v>
      </c>
      <c r="D707" t="s">
        <v>14</v>
      </c>
      <c r="E707" t="s">
        <v>27</v>
      </c>
      <c r="F707" t="s">
        <v>1599</v>
      </c>
      <c r="G707" t="s">
        <v>17</v>
      </c>
      <c r="H707" t="s">
        <v>18</v>
      </c>
      <c r="I707" t="s">
        <v>19</v>
      </c>
      <c r="J707" s="1">
        <v>14241.72</v>
      </c>
      <c r="K707" s="1">
        <v>16848.43</v>
      </c>
      <c r="M707">
        <v>2</v>
      </c>
      <c r="N707">
        <v>9</v>
      </c>
      <c r="O707">
        <v>9</v>
      </c>
      <c r="P707">
        <v>19</v>
      </c>
      <c r="Q707">
        <f>SUMIFS(Snapshot2!H:H, Snapshot2!A:A, Table5[[#This Row],[Date]], Snapshot2!B:B, Table5[[#This Row],[license_no]])</f>
        <v>0</v>
      </c>
      <c r="R707" s="26">
        <f>SUMIF(Grant437!I:I, Table5[[#This Row],[license_no]], Grant437!N:N)</f>
        <v>0</v>
      </c>
      <c r="S707" s="26">
        <f>SUM(Table5[[#This Row],[Quality Dollars Received]], Table5[[#This Row],[fund paid in month (cash)]])</f>
        <v>16848.43</v>
      </c>
      <c r="T707">
        <f>COUNTIFS(Visits!H:H, "&lt;&gt;", Visits!A:A, Table5[[#This Row],[license_no]])</f>
        <v>0</v>
      </c>
      <c r="U707">
        <f>COUNTIFS(Visits!I:I, "&lt;&gt;", Visits!A:A, Table5[[#This Row],[license_no]])</f>
        <v>0</v>
      </c>
      <c r="V707">
        <f>COUNTIFS(Visits!J:J, "&lt;&gt;", Visits!A:A, Table5[[#This Row],[license_no]])</f>
        <v>0</v>
      </c>
      <c r="W707">
        <f>SUM(Table5[[#This Row],[Total Visits - In Person]:[Total Visits - Virtual]])</f>
        <v>0</v>
      </c>
    </row>
    <row r="708" spans="1:23" x14ac:dyDescent="0.3">
      <c r="A708" s="10">
        <v>45292</v>
      </c>
      <c r="B708">
        <v>1782798</v>
      </c>
      <c r="C708" t="s">
        <v>1600</v>
      </c>
      <c r="D708" t="s">
        <v>188</v>
      </c>
      <c r="E708" t="s">
        <v>27</v>
      </c>
      <c r="F708" t="s">
        <v>1601</v>
      </c>
      <c r="G708" t="s">
        <v>17</v>
      </c>
      <c r="H708" t="s">
        <v>868</v>
      </c>
      <c r="I708" t="s">
        <v>19</v>
      </c>
      <c r="J708" s="1">
        <v>523.37</v>
      </c>
      <c r="K708" s="1">
        <v>664.89</v>
      </c>
      <c r="L708">
        <v>1</v>
      </c>
      <c r="P708">
        <v>1</v>
      </c>
      <c r="Q708">
        <f>SUMIFS(Snapshot2!H:H, Snapshot2!A:A, Table5[[#This Row],[Date]], Snapshot2!B:B, Table5[[#This Row],[license_no]])</f>
        <v>0</v>
      </c>
      <c r="R708" s="26">
        <f>SUMIF(Grant437!I:I, Table5[[#This Row],[license_no]], Grant437!N:N)</f>
        <v>0</v>
      </c>
      <c r="S708" s="26">
        <f>SUM(Table5[[#This Row],[Quality Dollars Received]], Table5[[#This Row],[fund paid in month (cash)]])</f>
        <v>664.89</v>
      </c>
      <c r="T708">
        <f>COUNTIFS(Visits!H:H, "&lt;&gt;", Visits!A:A, Table5[[#This Row],[license_no]])</f>
        <v>0</v>
      </c>
      <c r="U708">
        <f>COUNTIFS(Visits!I:I, "&lt;&gt;", Visits!A:A, Table5[[#This Row],[license_no]])</f>
        <v>0</v>
      </c>
      <c r="V708">
        <f>COUNTIFS(Visits!J:J, "&lt;&gt;", Visits!A:A, Table5[[#This Row],[license_no]])</f>
        <v>0</v>
      </c>
      <c r="W708">
        <f>SUM(Table5[[#This Row],[Total Visits - In Person]:[Total Visits - Virtual]])</f>
        <v>0</v>
      </c>
    </row>
    <row r="709" spans="1:23" x14ac:dyDescent="0.3">
      <c r="A709" s="10">
        <v>45292</v>
      </c>
      <c r="B709">
        <v>1783738</v>
      </c>
      <c r="C709" t="s">
        <v>1602</v>
      </c>
      <c r="D709" t="s">
        <v>14</v>
      </c>
      <c r="E709" t="s">
        <v>27</v>
      </c>
      <c r="F709" t="s">
        <v>1603</v>
      </c>
      <c r="G709" t="s">
        <v>62</v>
      </c>
      <c r="H709" t="s">
        <v>271</v>
      </c>
      <c r="I709" t="s">
        <v>64</v>
      </c>
      <c r="J709" s="1">
        <v>779</v>
      </c>
      <c r="K709" s="1">
        <v>607.04</v>
      </c>
      <c r="N709">
        <v>1</v>
      </c>
      <c r="P709">
        <v>1</v>
      </c>
      <c r="Q709">
        <f>SUMIFS(Snapshot2!H:H, Snapshot2!A:A, Table5[[#This Row],[Date]], Snapshot2!B:B, Table5[[#This Row],[license_no]])</f>
        <v>0</v>
      </c>
      <c r="R709" s="26">
        <f>SUMIF(Grant437!I:I, Table5[[#This Row],[license_no]], Grant437!N:N)</f>
        <v>0</v>
      </c>
      <c r="S709" s="26">
        <f>SUM(Table5[[#This Row],[Quality Dollars Received]], Table5[[#This Row],[fund paid in month (cash)]])</f>
        <v>607.04</v>
      </c>
      <c r="T709">
        <f>COUNTIFS(Visits!H:H, "&lt;&gt;", Visits!A:A, Table5[[#This Row],[license_no]])</f>
        <v>0</v>
      </c>
      <c r="U709">
        <f>COUNTIFS(Visits!I:I, "&lt;&gt;", Visits!A:A, Table5[[#This Row],[license_no]])</f>
        <v>0</v>
      </c>
      <c r="V709">
        <f>COUNTIFS(Visits!J:J, "&lt;&gt;", Visits!A:A, Table5[[#This Row],[license_no]])</f>
        <v>0</v>
      </c>
      <c r="W709">
        <f>SUM(Table5[[#This Row],[Total Visits - In Person]:[Total Visits - Virtual]])</f>
        <v>0</v>
      </c>
    </row>
    <row r="710" spans="1:23" x14ac:dyDescent="0.3">
      <c r="A710" s="10">
        <v>45292</v>
      </c>
      <c r="B710">
        <v>1783858</v>
      </c>
      <c r="C710" t="s">
        <v>1604</v>
      </c>
      <c r="D710" t="s">
        <v>14</v>
      </c>
      <c r="E710" t="s">
        <v>27</v>
      </c>
      <c r="F710" t="s">
        <v>1605</v>
      </c>
      <c r="G710" t="s">
        <v>29</v>
      </c>
      <c r="H710" t="s">
        <v>30</v>
      </c>
      <c r="I710" t="s">
        <v>49</v>
      </c>
      <c r="J710" s="1">
        <v>1689.6</v>
      </c>
      <c r="K710" s="1">
        <v>1075.2</v>
      </c>
      <c r="O710">
        <v>2</v>
      </c>
      <c r="P710">
        <v>2</v>
      </c>
      <c r="Q710">
        <f>SUMIFS(Snapshot2!H:H, Snapshot2!A:A, Table5[[#This Row],[Date]], Snapshot2!B:B, Table5[[#This Row],[license_no]])</f>
        <v>0</v>
      </c>
      <c r="R710" s="26">
        <f>SUMIF(Grant437!I:I, Table5[[#This Row],[license_no]], Grant437!N:N)</f>
        <v>0</v>
      </c>
      <c r="S710" s="26">
        <f>SUM(Table5[[#This Row],[Quality Dollars Received]], Table5[[#This Row],[fund paid in month (cash)]])</f>
        <v>1075.2</v>
      </c>
      <c r="T710">
        <f>COUNTIFS(Visits!H:H, "&lt;&gt;", Visits!A:A, Table5[[#This Row],[license_no]])</f>
        <v>0</v>
      </c>
      <c r="U710">
        <f>COUNTIFS(Visits!I:I, "&lt;&gt;", Visits!A:A, Table5[[#This Row],[license_no]])</f>
        <v>0</v>
      </c>
      <c r="V710">
        <f>COUNTIFS(Visits!J:J, "&lt;&gt;", Visits!A:A, Table5[[#This Row],[license_no]])</f>
        <v>0</v>
      </c>
      <c r="W710">
        <f>SUM(Table5[[#This Row],[Total Visits - In Person]:[Total Visits - Virtual]])</f>
        <v>0</v>
      </c>
    </row>
    <row r="711" spans="1:23" x14ac:dyDescent="0.3">
      <c r="A711" s="10">
        <v>45292</v>
      </c>
      <c r="B711">
        <v>1784097</v>
      </c>
      <c r="C711" t="s">
        <v>1606</v>
      </c>
      <c r="D711" t="s">
        <v>915</v>
      </c>
      <c r="F711" t="s">
        <v>1607</v>
      </c>
      <c r="G711" t="s">
        <v>136</v>
      </c>
      <c r="H711" t="s">
        <v>137</v>
      </c>
      <c r="I711" t="s">
        <v>19</v>
      </c>
      <c r="J711" s="1">
        <v>945.53</v>
      </c>
      <c r="K711" s="1">
        <v>1233.3</v>
      </c>
      <c r="L711">
        <v>1</v>
      </c>
      <c r="N711">
        <v>1</v>
      </c>
      <c r="O711">
        <v>2</v>
      </c>
      <c r="P711">
        <v>4</v>
      </c>
      <c r="Q711">
        <f>SUMIFS(Snapshot2!H:H, Snapshot2!A:A, Table5[[#This Row],[Date]], Snapshot2!B:B, Table5[[#This Row],[license_no]])</f>
        <v>0</v>
      </c>
      <c r="R711" s="26">
        <f>SUMIF(Grant437!I:I, Table5[[#This Row],[license_no]], Grant437!N:N)</f>
        <v>0</v>
      </c>
      <c r="S711" s="26">
        <f>SUM(Table5[[#This Row],[Quality Dollars Received]], Table5[[#This Row],[fund paid in month (cash)]])</f>
        <v>1233.3</v>
      </c>
      <c r="T711">
        <f>COUNTIFS(Visits!H:H, "&lt;&gt;", Visits!A:A, Table5[[#This Row],[license_no]])</f>
        <v>0</v>
      </c>
      <c r="U711">
        <f>COUNTIFS(Visits!I:I, "&lt;&gt;", Visits!A:A, Table5[[#This Row],[license_no]])</f>
        <v>0</v>
      </c>
      <c r="V711">
        <f>COUNTIFS(Visits!J:J, "&lt;&gt;", Visits!A:A, Table5[[#This Row],[license_no]])</f>
        <v>0</v>
      </c>
      <c r="W711">
        <f>SUM(Table5[[#This Row],[Total Visits - In Person]:[Total Visits - Virtual]])</f>
        <v>0</v>
      </c>
    </row>
    <row r="712" spans="1:23" x14ac:dyDescent="0.3">
      <c r="A712" s="10">
        <v>45292</v>
      </c>
      <c r="B712">
        <v>1784379</v>
      </c>
      <c r="C712" t="s">
        <v>1608</v>
      </c>
      <c r="D712" t="s">
        <v>188</v>
      </c>
      <c r="E712" t="s">
        <v>27</v>
      </c>
      <c r="F712" t="s">
        <v>1609</v>
      </c>
      <c r="G712" t="s">
        <v>17</v>
      </c>
      <c r="H712" t="s">
        <v>190</v>
      </c>
      <c r="I712" t="s">
        <v>19</v>
      </c>
      <c r="J712" s="1">
        <v>1737.08</v>
      </c>
      <c r="K712" s="1">
        <v>2249.42</v>
      </c>
      <c r="M712">
        <v>1</v>
      </c>
      <c r="O712">
        <v>2</v>
      </c>
      <c r="P712">
        <v>3</v>
      </c>
      <c r="Q712">
        <f>SUMIFS(Snapshot2!H:H, Snapshot2!A:A, Table5[[#This Row],[Date]], Snapshot2!B:B, Table5[[#This Row],[license_no]])</f>
        <v>0</v>
      </c>
      <c r="R712" s="26">
        <f>SUMIF(Grant437!I:I, Table5[[#This Row],[license_no]], Grant437!N:N)</f>
        <v>0</v>
      </c>
      <c r="S712" s="26">
        <f>SUM(Table5[[#This Row],[Quality Dollars Received]], Table5[[#This Row],[fund paid in month (cash)]])</f>
        <v>2249.42</v>
      </c>
      <c r="T712">
        <f>COUNTIFS(Visits!H:H, "&lt;&gt;", Visits!A:A, Table5[[#This Row],[license_no]])</f>
        <v>0</v>
      </c>
      <c r="U712">
        <f>COUNTIFS(Visits!I:I, "&lt;&gt;", Visits!A:A, Table5[[#This Row],[license_no]])</f>
        <v>0</v>
      </c>
      <c r="V712">
        <f>COUNTIFS(Visits!J:J, "&lt;&gt;", Visits!A:A, Table5[[#This Row],[license_no]])</f>
        <v>1</v>
      </c>
      <c r="W712">
        <f>SUM(Table5[[#This Row],[Total Visits - In Person]:[Total Visits - Virtual]])</f>
        <v>1</v>
      </c>
    </row>
    <row r="713" spans="1:23" x14ac:dyDescent="0.3">
      <c r="A713" s="10">
        <v>45292</v>
      </c>
      <c r="B713">
        <v>1784835</v>
      </c>
      <c r="C713" t="s">
        <v>1610</v>
      </c>
      <c r="D713" t="s">
        <v>915</v>
      </c>
      <c r="F713" t="s">
        <v>1611</v>
      </c>
      <c r="G713" t="s">
        <v>955</v>
      </c>
      <c r="H713" t="s">
        <v>956</v>
      </c>
      <c r="I713" t="s">
        <v>957</v>
      </c>
      <c r="J713" s="1">
        <v>218</v>
      </c>
      <c r="K713" s="1">
        <v>246.34</v>
      </c>
      <c r="M713">
        <v>1</v>
      </c>
      <c r="N713">
        <v>1</v>
      </c>
      <c r="P713">
        <v>2</v>
      </c>
      <c r="Q713">
        <f>SUMIFS(Snapshot2!H:H, Snapshot2!A:A, Table5[[#This Row],[Date]], Snapshot2!B:B, Table5[[#This Row],[license_no]])</f>
        <v>0</v>
      </c>
      <c r="R713" s="26">
        <f>SUMIF(Grant437!I:I, Table5[[#This Row],[license_no]], Grant437!N:N)</f>
        <v>0</v>
      </c>
      <c r="S713" s="26">
        <f>SUM(Table5[[#This Row],[Quality Dollars Received]], Table5[[#This Row],[fund paid in month (cash)]])</f>
        <v>246.34</v>
      </c>
      <c r="T713">
        <f>COUNTIFS(Visits!H:H, "&lt;&gt;", Visits!A:A, Table5[[#This Row],[license_no]])</f>
        <v>0</v>
      </c>
      <c r="U713">
        <f>COUNTIFS(Visits!I:I, "&lt;&gt;", Visits!A:A, Table5[[#This Row],[license_no]])</f>
        <v>0</v>
      </c>
      <c r="V713">
        <f>COUNTIFS(Visits!J:J, "&lt;&gt;", Visits!A:A, Table5[[#This Row],[license_no]])</f>
        <v>0</v>
      </c>
      <c r="W713">
        <f>SUM(Table5[[#This Row],[Total Visits - In Person]:[Total Visits - Virtual]])</f>
        <v>0</v>
      </c>
    </row>
    <row r="714" spans="1:23" x14ac:dyDescent="0.3">
      <c r="A714" s="10">
        <v>45292</v>
      </c>
      <c r="B714">
        <v>1784970</v>
      </c>
      <c r="C714" t="s">
        <v>1612</v>
      </c>
      <c r="D714" t="s">
        <v>106</v>
      </c>
      <c r="E714" t="s">
        <v>27</v>
      </c>
      <c r="F714" t="s">
        <v>1613</v>
      </c>
      <c r="G714" t="s">
        <v>17</v>
      </c>
      <c r="H714" t="s">
        <v>18</v>
      </c>
      <c r="I714" t="s">
        <v>19</v>
      </c>
      <c r="J714" s="1">
        <v>29.38</v>
      </c>
      <c r="K714" s="1">
        <v>0</v>
      </c>
      <c r="N714">
        <v>1</v>
      </c>
      <c r="P714">
        <v>1</v>
      </c>
      <c r="Q714">
        <f>SUMIFS(Snapshot2!H:H, Snapshot2!A:A, Table5[[#This Row],[Date]], Snapshot2!B:B, Table5[[#This Row],[license_no]])</f>
        <v>0</v>
      </c>
      <c r="R714" s="26">
        <f>SUMIF(Grant437!I:I, Table5[[#This Row],[license_no]], Grant437!N:N)</f>
        <v>0</v>
      </c>
      <c r="S714" s="26">
        <f>SUM(Table5[[#This Row],[Quality Dollars Received]], Table5[[#This Row],[fund paid in month (cash)]])</f>
        <v>0</v>
      </c>
      <c r="T714">
        <f>COUNTIFS(Visits!H:H, "&lt;&gt;", Visits!A:A, Table5[[#This Row],[license_no]])</f>
        <v>0</v>
      </c>
      <c r="U714">
        <f>COUNTIFS(Visits!I:I, "&lt;&gt;", Visits!A:A, Table5[[#This Row],[license_no]])</f>
        <v>0</v>
      </c>
      <c r="V714">
        <f>COUNTIFS(Visits!J:J, "&lt;&gt;", Visits!A:A, Table5[[#This Row],[license_no]])</f>
        <v>0</v>
      </c>
      <c r="W714">
        <f>SUM(Table5[[#This Row],[Total Visits - In Person]:[Total Visits - Virtual]])</f>
        <v>0</v>
      </c>
    </row>
    <row r="715" spans="1:23" x14ac:dyDescent="0.3">
      <c r="A715" s="10">
        <v>45292</v>
      </c>
      <c r="B715">
        <v>1785167</v>
      </c>
      <c r="C715" t="s">
        <v>1614</v>
      </c>
      <c r="D715" t="s">
        <v>188</v>
      </c>
      <c r="E715" t="s">
        <v>15</v>
      </c>
      <c r="F715" t="s">
        <v>1615</v>
      </c>
      <c r="G715" t="s">
        <v>501</v>
      </c>
      <c r="H715" t="s">
        <v>502</v>
      </c>
      <c r="I715" t="s">
        <v>19</v>
      </c>
      <c r="J715" s="1">
        <v>787.48</v>
      </c>
      <c r="K715" s="1">
        <v>1016.4</v>
      </c>
      <c r="M715">
        <v>1</v>
      </c>
      <c r="P715">
        <v>1</v>
      </c>
      <c r="Q715">
        <f>SUMIFS(Snapshot2!H:H, Snapshot2!A:A, Table5[[#This Row],[Date]], Snapshot2!B:B, Table5[[#This Row],[license_no]])</f>
        <v>0</v>
      </c>
      <c r="R715" s="26">
        <f>SUMIF(Grant437!I:I, Table5[[#This Row],[license_no]], Grant437!N:N)</f>
        <v>0</v>
      </c>
      <c r="S715" s="26">
        <f>SUM(Table5[[#This Row],[Quality Dollars Received]], Table5[[#This Row],[fund paid in month (cash)]])</f>
        <v>1016.4</v>
      </c>
      <c r="T715">
        <f>COUNTIFS(Visits!H:H, "&lt;&gt;", Visits!A:A, Table5[[#This Row],[license_no]])</f>
        <v>1</v>
      </c>
      <c r="U715">
        <f>COUNTIFS(Visits!I:I, "&lt;&gt;", Visits!A:A, Table5[[#This Row],[license_no]])</f>
        <v>0</v>
      </c>
      <c r="V715">
        <f>COUNTIFS(Visits!J:J, "&lt;&gt;", Visits!A:A, Table5[[#This Row],[license_no]])</f>
        <v>1</v>
      </c>
      <c r="W715">
        <f>SUM(Table5[[#This Row],[Total Visits - In Person]:[Total Visits - Virtual]])</f>
        <v>2</v>
      </c>
    </row>
    <row r="716" spans="1:23" x14ac:dyDescent="0.3">
      <c r="A716" s="10">
        <v>45292</v>
      </c>
      <c r="B716">
        <v>1785242</v>
      </c>
      <c r="C716" t="s">
        <v>1616</v>
      </c>
      <c r="D716" t="s">
        <v>14</v>
      </c>
      <c r="E716" t="s">
        <v>27</v>
      </c>
      <c r="F716" t="s">
        <v>1617</v>
      </c>
      <c r="G716" t="s">
        <v>140</v>
      </c>
      <c r="H716" t="s">
        <v>520</v>
      </c>
      <c r="I716" t="s">
        <v>19</v>
      </c>
      <c r="J716" s="1">
        <v>741.54</v>
      </c>
      <c r="K716" s="1">
        <v>552.29</v>
      </c>
      <c r="M716">
        <v>1</v>
      </c>
      <c r="P716">
        <v>1</v>
      </c>
      <c r="Q716">
        <f>SUMIFS(Snapshot2!H:H, Snapshot2!A:A, Table5[[#This Row],[Date]], Snapshot2!B:B, Table5[[#This Row],[license_no]])</f>
        <v>0</v>
      </c>
      <c r="R716" s="26">
        <f>SUMIF(Grant437!I:I, Table5[[#This Row],[license_no]], Grant437!N:N)</f>
        <v>0</v>
      </c>
      <c r="S716" s="26">
        <f>SUM(Table5[[#This Row],[Quality Dollars Received]], Table5[[#This Row],[fund paid in month (cash)]])</f>
        <v>552.29</v>
      </c>
      <c r="T716">
        <f>COUNTIFS(Visits!H:H, "&lt;&gt;", Visits!A:A, Table5[[#This Row],[license_no]])</f>
        <v>0</v>
      </c>
      <c r="U716">
        <f>COUNTIFS(Visits!I:I, "&lt;&gt;", Visits!A:A, Table5[[#This Row],[license_no]])</f>
        <v>0</v>
      </c>
      <c r="V716">
        <f>COUNTIFS(Visits!J:J, "&lt;&gt;", Visits!A:A, Table5[[#This Row],[license_no]])</f>
        <v>0</v>
      </c>
      <c r="W716">
        <f>SUM(Table5[[#This Row],[Total Visits - In Person]:[Total Visits - Virtual]])</f>
        <v>0</v>
      </c>
    </row>
    <row r="717" spans="1:23" x14ac:dyDescent="0.3">
      <c r="A717" s="10">
        <v>45292</v>
      </c>
      <c r="B717">
        <v>1785249</v>
      </c>
      <c r="C717" t="s">
        <v>1618</v>
      </c>
      <c r="D717" t="s">
        <v>14</v>
      </c>
      <c r="E717" t="s">
        <v>27</v>
      </c>
      <c r="F717" t="s">
        <v>1619</v>
      </c>
      <c r="G717" t="s">
        <v>17</v>
      </c>
      <c r="H717" t="s">
        <v>22</v>
      </c>
      <c r="I717" t="s">
        <v>19</v>
      </c>
      <c r="J717" s="1">
        <v>2899.4</v>
      </c>
      <c r="K717" s="1">
        <v>1486.49</v>
      </c>
      <c r="L717">
        <v>1</v>
      </c>
      <c r="M717">
        <v>1</v>
      </c>
      <c r="N717">
        <v>3</v>
      </c>
      <c r="P717">
        <v>5</v>
      </c>
      <c r="Q717">
        <f>SUMIFS(Snapshot2!H:H, Snapshot2!A:A, Table5[[#This Row],[Date]], Snapshot2!B:B, Table5[[#This Row],[license_no]])</f>
        <v>3</v>
      </c>
      <c r="R717" s="26">
        <f>SUMIF(Grant437!I:I, Table5[[#This Row],[license_no]], Grant437!N:N)</f>
        <v>0</v>
      </c>
      <c r="S717" s="26">
        <f>SUM(Table5[[#This Row],[Quality Dollars Received]], Table5[[#This Row],[fund paid in month (cash)]])</f>
        <v>1486.49</v>
      </c>
      <c r="T717">
        <f>COUNTIFS(Visits!H:H, "&lt;&gt;", Visits!A:A, Table5[[#This Row],[license_no]])</f>
        <v>0</v>
      </c>
      <c r="U717">
        <f>COUNTIFS(Visits!I:I, "&lt;&gt;", Visits!A:A, Table5[[#This Row],[license_no]])</f>
        <v>0</v>
      </c>
      <c r="V717">
        <f>COUNTIFS(Visits!J:J, "&lt;&gt;", Visits!A:A, Table5[[#This Row],[license_no]])</f>
        <v>0</v>
      </c>
      <c r="W717">
        <f>SUM(Table5[[#This Row],[Total Visits - In Person]:[Total Visits - Virtual]])</f>
        <v>0</v>
      </c>
    </row>
    <row r="718" spans="1:23" x14ac:dyDescent="0.3">
      <c r="A718" s="10">
        <v>45292</v>
      </c>
      <c r="B718">
        <v>1785273</v>
      </c>
      <c r="C718" t="s">
        <v>1620</v>
      </c>
      <c r="D718" t="s">
        <v>14</v>
      </c>
      <c r="E718" t="s">
        <v>27</v>
      </c>
      <c r="F718" t="s">
        <v>1621</v>
      </c>
      <c r="G718" t="s">
        <v>17</v>
      </c>
      <c r="H718" t="s">
        <v>329</v>
      </c>
      <c r="I718" t="s">
        <v>19</v>
      </c>
      <c r="J718" s="1">
        <v>21475.35</v>
      </c>
      <c r="K718" s="1">
        <v>27734.33</v>
      </c>
      <c r="L718">
        <v>6</v>
      </c>
      <c r="M718">
        <v>10</v>
      </c>
      <c r="N718">
        <v>12</v>
      </c>
      <c r="O718">
        <v>16</v>
      </c>
      <c r="P718">
        <v>43</v>
      </c>
      <c r="Q718">
        <f>SUMIFS(Snapshot2!H:H, Snapshot2!A:A, Table5[[#This Row],[Date]], Snapshot2!B:B, Table5[[#This Row],[license_no]])</f>
        <v>0</v>
      </c>
      <c r="R718" s="26">
        <f>SUMIF(Grant437!I:I, Table5[[#This Row],[license_no]], Grant437!N:N)</f>
        <v>0</v>
      </c>
      <c r="S718" s="26">
        <f>SUM(Table5[[#This Row],[Quality Dollars Received]], Table5[[#This Row],[fund paid in month (cash)]])</f>
        <v>27734.33</v>
      </c>
      <c r="T718">
        <f>COUNTIFS(Visits!H:H, "&lt;&gt;", Visits!A:A, Table5[[#This Row],[license_no]])</f>
        <v>0</v>
      </c>
      <c r="U718">
        <f>COUNTIFS(Visits!I:I, "&lt;&gt;", Visits!A:A, Table5[[#This Row],[license_no]])</f>
        <v>0</v>
      </c>
      <c r="V718">
        <f>COUNTIFS(Visits!J:J, "&lt;&gt;", Visits!A:A, Table5[[#This Row],[license_no]])</f>
        <v>0</v>
      </c>
      <c r="W718">
        <f>SUM(Table5[[#This Row],[Total Visits - In Person]:[Total Visits - Virtual]])</f>
        <v>0</v>
      </c>
    </row>
    <row r="719" spans="1:23" x14ac:dyDescent="0.3">
      <c r="A719" s="10">
        <v>45292</v>
      </c>
      <c r="B719">
        <v>1785297</v>
      </c>
      <c r="C719" t="s">
        <v>1620</v>
      </c>
      <c r="D719" t="s">
        <v>14</v>
      </c>
      <c r="E719" t="s">
        <v>27</v>
      </c>
      <c r="F719" t="s">
        <v>1622</v>
      </c>
      <c r="G719" t="s">
        <v>136</v>
      </c>
      <c r="H719" t="s">
        <v>198</v>
      </c>
      <c r="I719" t="s">
        <v>19</v>
      </c>
      <c r="J719" s="1">
        <v>25715.26</v>
      </c>
      <c r="K719" s="1">
        <v>34295.78</v>
      </c>
      <c r="L719">
        <v>3</v>
      </c>
      <c r="M719">
        <v>7</v>
      </c>
      <c r="N719">
        <v>29</v>
      </c>
      <c r="O719">
        <v>17</v>
      </c>
      <c r="P719">
        <v>55</v>
      </c>
      <c r="Q719">
        <f>SUMIFS(Snapshot2!H:H, Snapshot2!A:A, Table5[[#This Row],[Date]], Snapshot2!B:B, Table5[[#This Row],[license_no]])</f>
        <v>0</v>
      </c>
      <c r="R719" s="26">
        <f>SUMIF(Grant437!I:I, Table5[[#This Row],[license_no]], Grant437!N:N)</f>
        <v>0</v>
      </c>
      <c r="S719" s="26">
        <f>SUM(Table5[[#This Row],[Quality Dollars Received]], Table5[[#This Row],[fund paid in month (cash)]])</f>
        <v>34295.78</v>
      </c>
      <c r="T719">
        <f>COUNTIFS(Visits!H:H, "&lt;&gt;", Visits!A:A, Table5[[#This Row],[license_no]])</f>
        <v>0</v>
      </c>
      <c r="U719">
        <f>COUNTIFS(Visits!I:I, "&lt;&gt;", Visits!A:A, Table5[[#This Row],[license_no]])</f>
        <v>0</v>
      </c>
      <c r="V719">
        <f>COUNTIFS(Visits!J:J, "&lt;&gt;", Visits!A:A, Table5[[#This Row],[license_no]])</f>
        <v>0</v>
      </c>
      <c r="W719">
        <f>SUM(Table5[[#This Row],[Total Visits - In Person]:[Total Visits - Virtual]])</f>
        <v>0</v>
      </c>
    </row>
    <row r="720" spans="1:23" x14ac:dyDescent="0.3">
      <c r="A720" s="10">
        <v>45292</v>
      </c>
      <c r="B720">
        <v>1785304</v>
      </c>
      <c r="C720" t="s">
        <v>1623</v>
      </c>
      <c r="D720" t="s">
        <v>14</v>
      </c>
      <c r="E720" t="s">
        <v>27</v>
      </c>
      <c r="F720" t="s">
        <v>1624</v>
      </c>
      <c r="G720" t="s">
        <v>110</v>
      </c>
      <c r="H720" t="s">
        <v>1625</v>
      </c>
      <c r="I720" t="s">
        <v>35</v>
      </c>
      <c r="J720" s="1">
        <v>27217.34</v>
      </c>
      <c r="K720" s="1">
        <v>37396.519999999997</v>
      </c>
      <c r="L720">
        <v>5</v>
      </c>
      <c r="M720">
        <v>17</v>
      </c>
      <c r="N720">
        <v>11</v>
      </c>
      <c r="O720">
        <v>7</v>
      </c>
      <c r="P720">
        <v>39</v>
      </c>
      <c r="Q720">
        <f>SUMIFS(Snapshot2!H:H, Snapshot2!A:A, Table5[[#This Row],[Date]], Snapshot2!B:B, Table5[[#This Row],[license_no]])</f>
        <v>0</v>
      </c>
      <c r="R720" s="26">
        <f>SUMIF(Grant437!I:I, Table5[[#This Row],[license_no]], Grant437!N:N)</f>
        <v>0</v>
      </c>
      <c r="S720" s="26">
        <f>SUM(Table5[[#This Row],[Quality Dollars Received]], Table5[[#This Row],[fund paid in month (cash)]])</f>
        <v>37396.519999999997</v>
      </c>
      <c r="T720">
        <f>COUNTIFS(Visits!H:H, "&lt;&gt;", Visits!A:A, Table5[[#This Row],[license_no]])</f>
        <v>0</v>
      </c>
      <c r="U720">
        <f>COUNTIFS(Visits!I:I, "&lt;&gt;", Visits!A:A, Table5[[#This Row],[license_no]])</f>
        <v>0</v>
      </c>
      <c r="V720">
        <f>COUNTIFS(Visits!J:J, "&lt;&gt;", Visits!A:A, Table5[[#This Row],[license_no]])</f>
        <v>0</v>
      </c>
      <c r="W720">
        <f>SUM(Table5[[#This Row],[Total Visits - In Person]:[Total Visits - Virtual]])</f>
        <v>0</v>
      </c>
    </row>
    <row r="721" spans="1:23" x14ac:dyDescent="0.3">
      <c r="A721" s="10">
        <v>45292</v>
      </c>
      <c r="B721">
        <v>1786339</v>
      </c>
      <c r="C721" t="s">
        <v>1626</v>
      </c>
      <c r="D721" t="s">
        <v>14</v>
      </c>
      <c r="E721" t="s">
        <v>27</v>
      </c>
      <c r="F721" t="s">
        <v>1627</v>
      </c>
      <c r="G721" t="s">
        <v>1628</v>
      </c>
      <c r="H721" t="s">
        <v>1629</v>
      </c>
      <c r="I721" t="s">
        <v>35</v>
      </c>
      <c r="J721" s="1">
        <v>770.2</v>
      </c>
      <c r="K721" s="1">
        <v>922.1</v>
      </c>
      <c r="M721">
        <v>1</v>
      </c>
      <c r="P721">
        <v>1</v>
      </c>
      <c r="Q721">
        <f>SUMIFS(Snapshot2!H:H, Snapshot2!A:A, Table5[[#This Row],[Date]], Snapshot2!B:B, Table5[[#This Row],[license_no]])</f>
        <v>0</v>
      </c>
      <c r="R721" s="26">
        <f>SUMIF(Grant437!I:I, Table5[[#This Row],[license_no]], Grant437!N:N)</f>
        <v>0</v>
      </c>
      <c r="S721" s="26">
        <f>SUM(Table5[[#This Row],[Quality Dollars Received]], Table5[[#This Row],[fund paid in month (cash)]])</f>
        <v>922.1</v>
      </c>
      <c r="T721">
        <f>COUNTIFS(Visits!H:H, "&lt;&gt;", Visits!A:A, Table5[[#This Row],[license_no]])</f>
        <v>0</v>
      </c>
      <c r="U721">
        <f>COUNTIFS(Visits!I:I, "&lt;&gt;", Visits!A:A, Table5[[#This Row],[license_no]])</f>
        <v>0</v>
      </c>
      <c r="V721">
        <f>COUNTIFS(Visits!J:J, "&lt;&gt;", Visits!A:A, Table5[[#This Row],[license_no]])</f>
        <v>0</v>
      </c>
      <c r="W721">
        <f>SUM(Table5[[#This Row],[Total Visits - In Person]:[Total Visits - Virtual]])</f>
        <v>0</v>
      </c>
    </row>
    <row r="722" spans="1:23" x14ac:dyDescent="0.3">
      <c r="A722" s="10">
        <v>45292</v>
      </c>
      <c r="B722">
        <v>1786346</v>
      </c>
      <c r="C722" t="s">
        <v>1630</v>
      </c>
      <c r="D722" t="s">
        <v>915</v>
      </c>
      <c r="F722" t="s">
        <v>1631</v>
      </c>
      <c r="G722" t="s">
        <v>140</v>
      </c>
      <c r="H722" t="s">
        <v>520</v>
      </c>
      <c r="I722" t="s">
        <v>19</v>
      </c>
      <c r="J722" s="1">
        <v>0</v>
      </c>
      <c r="K722" s="1">
        <v>-7.74</v>
      </c>
      <c r="O722">
        <v>2</v>
      </c>
      <c r="P722">
        <v>2</v>
      </c>
      <c r="Q722">
        <f>SUMIFS(Snapshot2!H:H, Snapshot2!A:A, Table5[[#This Row],[Date]], Snapshot2!B:B, Table5[[#This Row],[license_no]])</f>
        <v>0</v>
      </c>
      <c r="R722" s="26">
        <f>SUMIF(Grant437!I:I, Table5[[#This Row],[license_no]], Grant437!N:N)</f>
        <v>0</v>
      </c>
      <c r="S722" s="26">
        <f>SUM(Table5[[#This Row],[Quality Dollars Received]], Table5[[#This Row],[fund paid in month (cash)]])</f>
        <v>-7.74</v>
      </c>
      <c r="T722">
        <f>COUNTIFS(Visits!H:H, "&lt;&gt;", Visits!A:A, Table5[[#This Row],[license_no]])</f>
        <v>0</v>
      </c>
      <c r="U722">
        <f>COUNTIFS(Visits!I:I, "&lt;&gt;", Visits!A:A, Table5[[#This Row],[license_no]])</f>
        <v>0</v>
      </c>
      <c r="V722">
        <f>COUNTIFS(Visits!J:J, "&lt;&gt;", Visits!A:A, Table5[[#This Row],[license_no]])</f>
        <v>0</v>
      </c>
      <c r="W722">
        <f>SUM(Table5[[#This Row],[Total Visits - In Person]:[Total Visits - Virtual]])</f>
        <v>0</v>
      </c>
    </row>
    <row r="723" spans="1:23" x14ac:dyDescent="0.3">
      <c r="A723" s="10">
        <v>45292</v>
      </c>
      <c r="B723">
        <v>1787491</v>
      </c>
      <c r="C723" t="s">
        <v>1632</v>
      </c>
      <c r="D723" t="s">
        <v>14</v>
      </c>
      <c r="E723" t="s">
        <v>27</v>
      </c>
      <c r="F723" t="s">
        <v>1382</v>
      </c>
      <c r="G723" t="s">
        <v>70</v>
      </c>
      <c r="H723" t="s">
        <v>84</v>
      </c>
      <c r="I723" t="s">
        <v>19</v>
      </c>
      <c r="J723" s="1">
        <v>7424.82</v>
      </c>
      <c r="K723" s="1">
        <v>8601.35</v>
      </c>
      <c r="L723">
        <v>2</v>
      </c>
      <c r="M723">
        <v>5</v>
      </c>
      <c r="N723">
        <v>3</v>
      </c>
      <c r="P723">
        <v>10</v>
      </c>
      <c r="Q723">
        <f>SUMIFS(Snapshot2!H:H, Snapshot2!A:A, Table5[[#This Row],[Date]], Snapshot2!B:B, Table5[[#This Row],[license_no]])</f>
        <v>0</v>
      </c>
      <c r="R723" s="26">
        <f>SUMIF(Grant437!I:I, Table5[[#This Row],[license_no]], Grant437!N:N)</f>
        <v>0</v>
      </c>
      <c r="S723" s="26">
        <f>SUM(Table5[[#This Row],[Quality Dollars Received]], Table5[[#This Row],[fund paid in month (cash)]])</f>
        <v>8601.35</v>
      </c>
      <c r="T723">
        <f>COUNTIFS(Visits!H:H, "&lt;&gt;", Visits!A:A, Table5[[#This Row],[license_no]])</f>
        <v>0</v>
      </c>
      <c r="U723">
        <f>COUNTIFS(Visits!I:I, "&lt;&gt;", Visits!A:A, Table5[[#This Row],[license_no]])</f>
        <v>0</v>
      </c>
      <c r="V723">
        <f>COUNTIFS(Visits!J:J, "&lt;&gt;", Visits!A:A, Table5[[#This Row],[license_no]])</f>
        <v>0</v>
      </c>
      <c r="W723">
        <f>SUM(Table5[[#This Row],[Total Visits - In Person]:[Total Visits - Virtual]])</f>
        <v>0</v>
      </c>
    </row>
    <row r="724" spans="1:23" x14ac:dyDescent="0.3">
      <c r="A724" s="10">
        <v>45292</v>
      </c>
      <c r="B724">
        <v>1787836</v>
      </c>
      <c r="C724" t="s">
        <v>1633</v>
      </c>
      <c r="D724" t="s">
        <v>14</v>
      </c>
      <c r="E724" t="s">
        <v>175</v>
      </c>
      <c r="F724" t="s">
        <v>1634</v>
      </c>
      <c r="G724" t="s">
        <v>70</v>
      </c>
      <c r="H724" t="s">
        <v>71</v>
      </c>
      <c r="I724" t="s">
        <v>19</v>
      </c>
      <c r="J724" s="1">
        <v>49724.29</v>
      </c>
      <c r="K724" s="1">
        <v>54930.76</v>
      </c>
      <c r="L724">
        <v>11</v>
      </c>
      <c r="M724">
        <v>13</v>
      </c>
      <c r="N724">
        <v>22</v>
      </c>
      <c r="O724">
        <v>18</v>
      </c>
      <c r="P724">
        <v>63</v>
      </c>
      <c r="Q724">
        <f>SUMIFS(Snapshot2!H:H, Snapshot2!A:A, Table5[[#This Row],[Date]], Snapshot2!B:B, Table5[[#This Row],[license_no]])</f>
        <v>0</v>
      </c>
      <c r="R724" s="26">
        <f>SUMIF(Grant437!I:I, Table5[[#This Row],[license_no]], Grant437!N:N)</f>
        <v>0</v>
      </c>
      <c r="S724" s="26">
        <f>SUM(Table5[[#This Row],[Quality Dollars Received]], Table5[[#This Row],[fund paid in month (cash)]])</f>
        <v>54930.76</v>
      </c>
      <c r="T724">
        <f>COUNTIFS(Visits!H:H, "&lt;&gt;", Visits!A:A, Table5[[#This Row],[license_no]])</f>
        <v>1</v>
      </c>
      <c r="U724">
        <f>COUNTIFS(Visits!I:I, "&lt;&gt;", Visits!A:A, Table5[[#This Row],[license_no]])</f>
        <v>0</v>
      </c>
      <c r="V724">
        <f>COUNTIFS(Visits!J:J, "&lt;&gt;", Visits!A:A, Table5[[#This Row],[license_no]])</f>
        <v>0</v>
      </c>
      <c r="W724">
        <f>SUM(Table5[[#This Row],[Total Visits - In Person]:[Total Visits - Virtual]])</f>
        <v>1</v>
      </c>
    </row>
    <row r="725" spans="1:23" x14ac:dyDescent="0.3">
      <c r="A725" s="10">
        <v>45292</v>
      </c>
      <c r="B725">
        <v>1787857</v>
      </c>
      <c r="C725" t="s">
        <v>1635</v>
      </c>
      <c r="D725" t="s">
        <v>14</v>
      </c>
      <c r="E725" t="s">
        <v>27</v>
      </c>
      <c r="F725" t="s">
        <v>1636</v>
      </c>
      <c r="G725" t="s">
        <v>17</v>
      </c>
      <c r="H725" t="s">
        <v>42</v>
      </c>
      <c r="I725" t="s">
        <v>19</v>
      </c>
      <c r="J725" s="1">
        <v>2446.56</v>
      </c>
      <c r="K725" s="1">
        <v>1369.16</v>
      </c>
      <c r="L725">
        <v>1</v>
      </c>
      <c r="M725">
        <v>2</v>
      </c>
      <c r="N725">
        <v>2</v>
      </c>
      <c r="P725">
        <v>4</v>
      </c>
      <c r="Q725">
        <f>SUMIFS(Snapshot2!H:H, Snapshot2!A:A, Table5[[#This Row],[Date]], Snapshot2!B:B, Table5[[#This Row],[license_no]])</f>
        <v>0</v>
      </c>
      <c r="R725" s="26">
        <f>SUMIF(Grant437!I:I, Table5[[#This Row],[license_no]], Grant437!N:N)</f>
        <v>0</v>
      </c>
      <c r="S725" s="26">
        <f>SUM(Table5[[#This Row],[Quality Dollars Received]], Table5[[#This Row],[fund paid in month (cash)]])</f>
        <v>1369.16</v>
      </c>
      <c r="T725">
        <f>COUNTIFS(Visits!H:H, "&lt;&gt;", Visits!A:A, Table5[[#This Row],[license_no]])</f>
        <v>0</v>
      </c>
      <c r="U725">
        <f>COUNTIFS(Visits!I:I, "&lt;&gt;", Visits!A:A, Table5[[#This Row],[license_no]])</f>
        <v>0</v>
      </c>
      <c r="V725">
        <f>COUNTIFS(Visits!J:J, "&lt;&gt;", Visits!A:A, Table5[[#This Row],[license_no]])</f>
        <v>0</v>
      </c>
      <c r="W725">
        <f>SUM(Table5[[#This Row],[Total Visits - In Person]:[Total Visits - Virtual]])</f>
        <v>0</v>
      </c>
    </row>
    <row r="726" spans="1:23" x14ac:dyDescent="0.3">
      <c r="A726" s="10">
        <v>45292</v>
      </c>
      <c r="B726">
        <v>1788780</v>
      </c>
      <c r="C726" t="s">
        <v>1637</v>
      </c>
      <c r="D726" t="s">
        <v>14</v>
      </c>
      <c r="E726" t="s">
        <v>27</v>
      </c>
      <c r="F726" t="s">
        <v>1151</v>
      </c>
      <c r="G726" t="s">
        <v>70</v>
      </c>
      <c r="H726" t="s">
        <v>71</v>
      </c>
      <c r="I726" t="s">
        <v>19</v>
      </c>
      <c r="J726" s="1">
        <v>315.64</v>
      </c>
      <c r="K726" s="1">
        <v>0</v>
      </c>
      <c r="M726">
        <v>2</v>
      </c>
      <c r="N726">
        <v>2</v>
      </c>
      <c r="O726">
        <v>1</v>
      </c>
      <c r="P726">
        <v>5</v>
      </c>
      <c r="Q726">
        <f>SUMIFS(Snapshot2!H:H, Snapshot2!A:A, Table5[[#This Row],[Date]], Snapshot2!B:B, Table5[[#This Row],[license_no]])</f>
        <v>0</v>
      </c>
      <c r="R726" s="26">
        <f>SUMIF(Grant437!I:I, Table5[[#This Row],[license_no]], Grant437!N:N)</f>
        <v>0</v>
      </c>
      <c r="S726" s="26">
        <f>SUM(Table5[[#This Row],[Quality Dollars Received]], Table5[[#This Row],[fund paid in month (cash)]])</f>
        <v>0</v>
      </c>
      <c r="T726">
        <f>COUNTIFS(Visits!H:H, "&lt;&gt;", Visits!A:A, Table5[[#This Row],[license_no]])</f>
        <v>0</v>
      </c>
      <c r="U726">
        <f>COUNTIFS(Visits!I:I, "&lt;&gt;", Visits!A:A, Table5[[#This Row],[license_no]])</f>
        <v>0</v>
      </c>
      <c r="V726">
        <f>COUNTIFS(Visits!J:J, "&lt;&gt;", Visits!A:A, Table5[[#This Row],[license_no]])</f>
        <v>0</v>
      </c>
      <c r="W726">
        <f>SUM(Table5[[#This Row],[Total Visits - In Person]:[Total Visits - Virtual]])</f>
        <v>0</v>
      </c>
    </row>
    <row r="727" spans="1:23" x14ac:dyDescent="0.3">
      <c r="A727" s="10">
        <v>45292</v>
      </c>
      <c r="B727">
        <v>1789024</v>
      </c>
      <c r="C727" t="s">
        <v>1638</v>
      </c>
      <c r="D727" t="s">
        <v>14</v>
      </c>
      <c r="E727" t="s">
        <v>27</v>
      </c>
      <c r="F727" t="s">
        <v>1639</v>
      </c>
      <c r="G727" t="s">
        <v>17</v>
      </c>
      <c r="H727" t="s">
        <v>190</v>
      </c>
      <c r="I727" t="s">
        <v>19</v>
      </c>
      <c r="J727" s="1">
        <v>1590.4</v>
      </c>
      <c r="K727" s="1">
        <v>358.4</v>
      </c>
      <c r="L727">
        <v>2</v>
      </c>
      <c r="N727">
        <v>2</v>
      </c>
      <c r="P727">
        <v>4</v>
      </c>
      <c r="Q727">
        <f>SUMIFS(Snapshot2!H:H, Snapshot2!A:A, Table5[[#This Row],[Date]], Snapshot2!B:B, Table5[[#This Row],[license_no]])</f>
        <v>1</v>
      </c>
      <c r="R727" s="26">
        <f>SUMIF(Grant437!I:I, Table5[[#This Row],[license_no]], Grant437!N:N)</f>
        <v>0</v>
      </c>
      <c r="S727" s="26">
        <f>SUM(Table5[[#This Row],[Quality Dollars Received]], Table5[[#This Row],[fund paid in month (cash)]])</f>
        <v>358.4</v>
      </c>
      <c r="T727">
        <f>COUNTIFS(Visits!H:H, "&lt;&gt;", Visits!A:A, Table5[[#This Row],[license_no]])</f>
        <v>0</v>
      </c>
      <c r="U727">
        <f>COUNTIFS(Visits!I:I, "&lt;&gt;", Visits!A:A, Table5[[#This Row],[license_no]])</f>
        <v>0</v>
      </c>
      <c r="V727">
        <f>COUNTIFS(Visits!J:J, "&lt;&gt;", Visits!A:A, Table5[[#This Row],[license_no]])</f>
        <v>0</v>
      </c>
      <c r="W727">
        <f>SUM(Table5[[#This Row],[Total Visits - In Person]:[Total Visits - Virtual]])</f>
        <v>0</v>
      </c>
    </row>
    <row r="728" spans="1:23" x14ac:dyDescent="0.3">
      <c r="A728" s="10">
        <v>45292</v>
      </c>
      <c r="B728">
        <v>1790316</v>
      </c>
      <c r="C728" t="s">
        <v>1640</v>
      </c>
      <c r="D728" t="s">
        <v>14</v>
      </c>
      <c r="E728" t="s">
        <v>27</v>
      </c>
      <c r="F728" t="s">
        <v>1467</v>
      </c>
      <c r="G728" t="s">
        <v>136</v>
      </c>
      <c r="H728" t="s">
        <v>198</v>
      </c>
      <c r="I728" t="s">
        <v>19</v>
      </c>
      <c r="J728" s="1">
        <v>13890.9</v>
      </c>
      <c r="K728" s="1">
        <v>2779.78</v>
      </c>
      <c r="L728">
        <v>5</v>
      </c>
      <c r="M728">
        <v>8</v>
      </c>
      <c r="N728">
        <v>13</v>
      </c>
      <c r="O728">
        <v>13</v>
      </c>
      <c r="P728">
        <v>38</v>
      </c>
      <c r="Q728">
        <f>SUMIFS(Snapshot2!H:H, Snapshot2!A:A, Table5[[#This Row],[Date]], Snapshot2!B:B, Table5[[#This Row],[license_no]])</f>
        <v>0</v>
      </c>
      <c r="R728" s="26">
        <f>SUMIF(Grant437!I:I, Table5[[#This Row],[license_no]], Grant437!N:N)</f>
        <v>0</v>
      </c>
      <c r="S728" s="26">
        <f>SUM(Table5[[#This Row],[Quality Dollars Received]], Table5[[#This Row],[fund paid in month (cash)]])</f>
        <v>2779.78</v>
      </c>
      <c r="T728">
        <f>COUNTIFS(Visits!H:H, "&lt;&gt;", Visits!A:A, Table5[[#This Row],[license_no]])</f>
        <v>0</v>
      </c>
      <c r="U728">
        <f>COUNTIFS(Visits!I:I, "&lt;&gt;", Visits!A:A, Table5[[#This Row],[license_no]])</f>
        <v>0</v>
      </c>
      <c r="V728">
        <f>COUNTIFS(Visits!J:J, "&lt;&gt;", Visits!A:A, Table5[[#This Row],[license_no]])</f>
        <v>0</v>
      </c>
      <c r="W728">
        <f>SUM(Table5[[#This Row],[Total Visits - In Person]:[Total Visits - Virtual]])</f>
        <v>0</v>
      </c>
    </row>
    <row r="729" spans="1:23" x14ac:dyDescent="0.3">
      <c r="A729" s="10">
        <v>45292</v>
      </c>
      <c r="B729">
        <v>1695390</v>
      </c>
      <c r="D729" t="s">
        <v>106</v>
      </c>
      <c r="H729">
        <v>75217</v>
      </c>
      <c r="I729" t="s">
        <v>2051</v>
      </c>
      <c r="J729" s="1">
        <v>0</v>
      </c>
      <c r="K729" s="1">
        <v>0</v>
      </c>
      <c r="P729">
        <v>0</v>
      </c>
      <c r="Q729">
        <f>SUMIFS(Snapshot2!H:H, Snapshot2!A:A, Table5[[#This Row],[Date]], Snapshot2!B:B, Table5[[#This Row],[license_no]])</f>
        <v>0</v>
      </c>
      <c r="R729" s="26">
        <f>SUMIF(Grant437!I:I, Table5[[#This Row],[license_no]], Grant437!N:N)</f>
        <v>6316.0300000000007</v>
      </c>
      <c r="S729" s="26">
        <f>SUM(Table5[[#This Row],[Quality Dollars Received]], Table5[[#This Row],[fund paid in month (cash)]])</f>
        <v>6316.0300000000007</v>
      </c>
      <c r="T729">
        <f>COUNTIFS(Visits!H:H, "&lt;&gt;", Visits!A:A, Table5[[#This Row],[license_no]])</f>
        <v>0</v>
      </c>
      <c r="U729">
        <f>COUNTIFS(Visits!I:I, "&lt;&gt;", Visits!A:A, Table5[[#This Row],[license_no]])</f>
        <v>0</v>
      </c>
      <c r="V729">
        <f>COUNTIFS(Visits!J:J, "&lt;&gt;", Visits!A:A, Table5[[#This Row],[license_no]])</f>
        <v>0</v>
      </c>
      <c r="W729">
        <f>SUM(Table5[[#This Row],[Total Visits - In Person]:[Total Visits - Virtual]])</f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E44DA-08F2-4C4B-90AD-71CFA61380FC}">
  <dimension ref="A1:I99"/>
  <sheetViews>
    <sheetView workbookViewId="0">
      <selection activeCell="I3" sqref="I3"/>
    </sheetView>
  </sheetViews>
  <sheetFormatPr defaultRowHeight="14.4" x14ac:dyDescent="0.3"/>
  <cols>
    <col min="1" max="2" width="12.21875" customWidth="1"/>
    <col min="3" max="4" width="46.77734375" bestFit="1" customWidth="1"/>
    <col min="6" max="6" width="13.21875" customWidth="1"/>
    <col min="7" max="7" width="10.44140625" customWidth="1"/>
    <col min="8" max="8" width="9.5546875" customWidth="1"/>
    <col min="9" max="9" width="12.88671875" customWidth="1"/>
    <col min="10" max="10" width="52.33203125" customWidth="1"/>
  </cols>
  <sheetData>
    <row r="1" spans="1:9" x14ac:dyDescent="0.3">
      <c r="A1" s="3" t="s">
        <v>1814</v>
      </c>
      <c r="B1" s="3" t="s">
        <v>0</v>
      </c>
      <c r="C1" s="3" t="s">
        <v>1</v>
      </c>
      <c r="D1" s="3" t="s">
        <v>1641</v>
      </c>
      <c r="E1" s="3" t="s">
        <v>1642</v>
      </c>
      <c r="F1" s="3" t="s">
        <v>1643</v>
      </c>
      <c r="G1" s="3" t="s">
        <v>1644</v>
      </c>
      <c r="H1" s="3" t="s">
        <v>1645</v>
      </c>
      <c r="I1" s="3" t="s">
        <v>1646</v>
      </c>
    </row>
    <row r="2" spans="1:9" x14ac:dyDescent="0.3">
      <c r="A2" s="23">
        <v>45292</v>
      </c>
      <c r="B2" s="4">
        <v>18973</v>
      </c>
      <c r="C2" t="s">
        <v>26</v>
      </c>
      <c r="F2">
        <v>3</v>
      </c>
      <c r="H2">
        <v>3</v>
      </c>
      <c r="I2" s="5">
        <v>970.56</v>
      </c>
    </row>
    <row r="3" spans="1:9" x14ac:dyDescent="0.3">
      <c r="A3" s="23">
        <v>45292</v>
      </c>
      <c r="B3" s="4">
        <v>131642</v>
      </c>
      <c r="C3" t="s">
        <v>68</v>
      </c>
      <c r="G3">
        <v>1</v>
      </c>
      <c r="H3">
        <v>1</v>
      </c>
      <c r="I3" s="5">
        <v>972.96</v>
      </c>
    </row>
    <row r="4" spans="1:9" x14ac:dyDescent="0.3">
      <c r="A4" s="23">
        <v>45292</v>
      </c>
      <c r="B4" s="4">
        <v>184306</v>
      </c>
      <c r="C4" t="s">
        <v>78</v>
      </c>
      <c r="E4">
        <v>1</v>
      </c>
      <c r="H4">
        <v>1</v>
      </c>
      <c r="I4" s="5">
        <v>984.84</v>
      </c>
    </row>
    <row r="5" spans="1:9" x14ac:dyDescent="0.3">
      <c r="A5" s="23">
        <v>45292</v>
      </c>
      <c r="B5" s="4">
        <v>301066</v>
      </c>
      <c r="C5" t="s">
        <v>99</v>
      </c>
      <c r="D5">
        <v>1</v>
      </c>
      <c r="H5">
        <v>1</v>
      </c>
      <c r="I5" s="5">
        <v>1282.7</v>
      </c>
    </row>
    <row r="6" spans="1:9" x14ac:dyDescent="0.3">
      <c r="A6" s="23">
        <v>45292</v>
      </c>
      <c r="B6" s="4">
        <v>302172</v>
      </c>
      <c r="C6" t="s">
        <v>103</v>
      </c>
      <c r="D6">
        <v>1</v>
      </c>
      <c r="H6">
        <v>1</v>
      </c>
      <c r="I6" s="5">
        <v>1519.6</v>
      </c>
    </row>
    <row r="7" spans="1:9" x14ac:dyDescent="0.3">
      <c r="A7" s="23">
        <v>45292</v>
      </c>
      <c r="B7" s="4">
        <v>305900</v>
      </c>
      <c r="C7" t="s">
        <v>112</v>
      </c>
      <c r="F7">
        <v>1</v>
      </c>
      <c r="G7">
        <v>1</v>
      </c>
      <c r="H7">
        <v>2</v>
      </c>
      <c r="I7" s="5">
        <v>944.44999999999993</v>
      </c>
    </row>
    <row r="8" spans="1:9" x14ac:dyDescent="0.3">
      <c r="A8" s="23">
        <v>45292</v>
      </c>
      <c r="B8" s="4">
        <v>309680</v>
      </c>
      <c r="C8" t="s">
        <v>131</v>
      </c>
      <c r="D8">
        <v>3</v>
      </c>
      <c r="H8">
        <v>3</v>
      </c>
      <c r="I8" s="5">
        <v>2508.8000000000002</v>
      </c>
    </row>
    <row r="9" spans="1:9" x14ac:dyDescent="0.3">
      <c r="A9" s="23">
        <v>45292</v>
      </c>
      <c r="B9" s="4">
        <v>310158</v>
      </c>
      <c r="C9" t="s">
        <v>134</v>
      </c>
      <c r="E9">
        <v>1</v>
      </c>
      <c r="G9">
        <v>1</v>
      </c>
      <c r="H9">
        <v>2</v>
      </c>
      <c r="I9" s="5">
        <v>846.91</v>
      </c>
    </row>
    <row r="10" spans="1:9" x14ac:dyDescent="0.3">
      <c r="A10" s="23">
        <v>45292</v>
      </c>
      <c r="B10" s="4">
        <v>403687</v>
      </c>
      <c r="C10" t="s">
        <v>150</v>
      </c>
      <c r="E10">
        <v>1</v>
      </c>
      <c r="F10">
        <v>1</v>
      </c>
      <c r="G10">
        <v>1</v>
      </c>
      <c r="H10">
        <v>3</v>
      </c>
      <c r="I10" s="5">
        <v>1994.44</v>
      </c>
    </row>
    <row r="11" spans="1:9" x14ac:dyDescent="0.3">
      <c r="A11" s="23">
        <v>45292</v>
      </c>
      <c r="B11" s="4">
        <v>502548</v>
      </c>
      <c r="C11" t="s">
        <v>177</v>
      </c>
      <c r="D11">
        <v>1</v>
      </c>
      <c r="H11">
        <v>1</v>
      </c>
      <c r="I11" s="5">
        <v>681.2</v>
      </c>
    </row>
    <row r="12" spans="1:9" x14ac:dyDescent="0.3">
      <c r="A12" s="23">
        <v>45292</v>
      </c>
      <c r="B12" s="4">
        <v>517826</v>
      </c>
      <c r="C12" t="s">
        <v>212</v>
      </c>
      <c r="E12">
        <v>1</v>
      </c>
      <c r="G12">
        <v>2</v>
      </c>
      <c r="H12">
        <v>3</v>
      </c>
      <c r="I12" s="5">
        <v>2995.7200000000003</v>
      </c>
    </row>
    <row r="13" spans="1:9" x14ac:dyDescent="0.3">
      <c r="A13" s="23">
        <v>45292</v>
      </c>
      <c r="B13" s="4">
        <v>520653</v>
      </c>
      <c r="C13" t="s">
        <v>218</v>
      </c>
      <c r="D13">
        <v>1</v>
      </c>
      <c r="E13">
        <v>1</v>
      </c>
      <c r="H13">
        <v>2</v>
      </c>
      <c r="I13" s="5">
        <v>1675.77</v>
      </c>
    </row>
    <row r="14" spans="1:9" x14ac:dyDescent="0.3">
      <c r="A14" s="23">
        <v>45292</v>
      </c>
      <c r="B14" s="4">
        <v>535759</v>
      </c>
      <c r="C14" t="s">
        <v>254</v>
      </c>
      <c r="D14">
        <v>1</v>
      </c>
      <c r="G14">
        <v>2</v>
      </c>
      <c r="H14">
        <v>3</v>
      </c>
      <c r="I14" s="5">
        <v>2091.87</v>
      </c>
    </row>
    <row r="15" spans="1:9" x14ac:dyDescent="0.3">
      <c r="A15" s="23">
        <v>45292</v>
      </c>
      <c r="B15" s="4">
        <v>537881</v>
      </c>
      <c r="C15" t="s">
        <v>265</v>
      </c>
      <c r="D15">
        <v>1</v>
      </c>
      <c r="H15">
        <v>1</v>
      </c>
      <c r="I15" s="5">
        <v>348.32</v>
      </c>
    </row>
    <row r="16" spans="1:9" x14ac:dyDescent="0.3">
      <c r="A16" s="23">
        <v>45292</v>
      </c>
      <c r="B16" s="4">
        <v>559653</v>
      </c>
      <c r="C16" t="s">
        <v>206</v>
      </c>
      <c r="D16">
        <v>1</v>
      </c>
      <c r="H16">
        <v>1</v>
      </c>
      <c r="I16" s="5">
        <v>537.6</v>
      </c>
    </row>
    <row r="17" spans="1:9" x14ac:dyDescent="0.3">
      <c r="A17" s="23">
        <v>45292</v>
      </c>
      <c r="B17" s="4">
        <v>810893</v>
      </c>
      <c r="C17" t="s">
        <v>319</v>
      </c>
      <c r="D17">
        <v>2</v>
      </c>
      <c r="H17">
        <v>2</v>
      </c>
      <c r="I17" s="5">
        <v>2688</v>
      </c>
    </row>
    <row r="18" spans="1:9" x14ac:dyDescent="0.3">
      <c r="A18" s="23">
        <v>45292</v>
      </c>
      <c r="B18" s="4">
        <v>816419</v>
      </c>
      <c r="C18" t="s">
        <v>332</v>
      </c>
      <c r="D18">
        <v>1</v>
      </c>
      <c r="H18">
        <v>1</v>
      </c>
      <c r="I18" s="5">
        <v>1676.8</v>
      </c>
    </row>
    <row r="19" spans="1:9" x14ac:dyDescent="0.3">
      <c r="A19" s="23">
        <v>45292</v>
      </c>
      <c r="B19" s="4">
        <v>821968</v>
      </c>
      <c r="C19" t="s">
        <v>358</v>
      </c>
      <c r="E19">
        <v>1</v>
      </c>
      <c r="F19">
        <v>1</v>
      </c>
      <c r="H19">
        <v>2</v>
      </c>
      <c r="I19" s="5">
        <v>922.61</v>
      </c>
    </row>
    <row r="20" spans="1:9" x14ac:dyDescent="0.3">
      <c r="A20" s="23">
        <v>45292</v>
      </c>
      <c r="B20" s="4">
        <v>829838</v>
      </c>
      <c r="C20" t="s">
        <v>380</v>
      </c>
      <c r="D20">
        <v>1</v>
      </c>
      <c r="H20">
        <v>1</v>
      </c>
      <c r="I20" s="5">
        <v>455</v>
      </c>
    </row>
    <row r="21" spans="1:9" x14ac:dyDescent="0.3">
      <c r="A21" s="23">
        <v>45292</v>
      </c>
      <c r="B21" s="4">
        <v>831578</v>
      </c>
      <c r="C21" t="s">
        <v>384</v>
      </c>
      <c r="D21">
        <v>1</v>
      </c>
      <c r="H21">
        <v>1</v>
      </c>
      <c r="I21" s="5">
        <v>413.2</v>
      </c>
    </row>
    <row r="22" spans="1:9" x14ac:dyDescent="0.3">
      <c r="A22" s="23">
        <v>45292</v>
      </c>
      <c r="B22" s="4">
        <v>838992</v>
      </c>
      <c r="C22" t="s">
        <v>398</v>
      </c>
      <c r="D22">
        <v>1</v>
      </c>
      <c r="H22">
        <v>1</v>
      </c>
      <c r="I22" s="5">
        <v>722.92</v>
      </c>
    </row>
    <row r="23" spans="1:9" x14ac:dyDescent="0.3">
      <c r="A23" s="23">
        <v>45292</v>
      </c>
      <c r="B23" s="4">
        <v>839319</v>
      </c>
      <c r="C23" t="s">
        <v>400</v>
      </c>
      <c r="D23">
        <v>1</v>
      </c>
      <c r="F23">
        <v>1</v>
      </c>
      <c r="H23">
        <v>2</v>
      </c>
      <c r="I23" s="5">
        <v>2095.92</v>
      </c>
    </row>
    <row r="24" spans="1:9" x14ac:dyDescent="0.3">
      <c r="A24" s="23">
        <v>45292</v>
      </c>
      <c r="B24" s="4">
        <v>841400</v>
      </c>
      <c r="C24" t="s">
        <v>408</v>
      </c>
      <c r="D24">
        <v>2</v>
      </c>
      <c r="E24">
        <v>1</v>
      </c>
      <c r="G24">
        <v>1</v>
      </c>
      <c r="H24">
        <v>4</v>
      </c>
      <c r="I24" s="5">
        <v>1755.8400000000001</v>
      </c>
    </row>
    <row r="25" spans="1:9" x14ac:dyDescent="0.3">
      <c r="A25" s="23">
        <v>45292</v>
      </c>
      <c r="B25" s="4">
        <v>845307</v>
      </c>
      <c r="C25" t="s">
        <v>415</v>
      </c>
      <c r="D25">
        <v>1</v>
      </c>
      <c r="H25">
        <v>1</v>
      </c>
      <c r="I25" s="5">
        <v>681.2</v>
      </c>
    </row>
    <row r="26" spans="1:9" x14ac:dyDescent="0.3">
      <c r="A26" s="23">
        <v>45292</v>
      </c>
      <c r="B26" s="4">
        <v>850946</v>
      </c>
      <c r="C26" t="s">
        <v>438</v>
      </c>
      <c r="D26">
        <v>1</v>
      </c>
      <c r="F26">
        <v>1</v>
      </c>
      <c r="G26">
        <v>2</v>
      </c>
      <c r="H26">
        <v>4</v>
      </c>
      <c r="I26" s="5">
        <v>3362.7599999999998</v>
      </c>
    </row>
    <row r="27" spans="1:9" x14ac:dyDescent="0.3">
      <c r="A27" s="23">
        <v>45292</v>
      </c>
      <c r="B27" s="4">
        <v>856207</v>
      </c>
      <c r="C27" t="s">
        <v>451</v>
      </c>
      <c r="D27">
        <v>2</v>
      </c>
      <c r="E27">
        <v>1</v>
      </c>
      <c r="H27">
        <v>3</v>
      </c>
      <c r="I27" s="5">
        <v>4732.53</v>
      </c>
    </row>
    <row r="28" spans="1:9" x14ac:dyDescent="0.3">
      <c r="A28" s="23">
        <v>45292</v>
      </c>
      <c r="B28" s="4">
        <v>856209</v>
      </c>
      <c r="C28" t="s">
        <v>453</v>
      </c>
      <c r="E28">
        <v>1</v>
      </c>
      <c r="H28">
        <v>1</v>
      </c>
      <c r="I28" s="5">
        <v>936.21</v>
      </c>
    </row>
    <row r="29" spans="1:9" x14ac:dyDescent="0.3">
      <c r="A29" s="23">
        <v>45292</v>
      </c>
      <c r="B29" s="4">
        <v>856219</v>
      </c>
      <c r="C29" t="s">
        <v>455</v>
      </c>
      <c r="D29">
        <v>1</v>
      </c>
      <c r="E29">
        <v>1</v>
      </c>
      <c r="G29">
        <v>2</v>
      </c>
      <c r="H29">
        <v>4</v>
      </c>
      <c r="I29" s="5">
        <v>5427.2000000000007</v>
      </c>
    </row>
    <row r="30" spans="1:9" x14ac:dyDescent="0.3">
      <c r="A30" s="23">
        <v>45292</v>
      </c>
      <c r="B30" s="4">
        <v>864151</v>
      </c>
      <c r="C30" t="s">
        <v>475</v>
      </c>
      <c r="D30">
        <v>1</v>
      </c>
      <c r="G30">
        <v>1</v>
      </c>
      <c r="H30">
        <v>2</v>
      </c>
      <c r="I30" s="5">
        <v>1163.3699999999999</v>
      </c>
    </row>
    <row r="31" spans="1:9" x14ac:dyDescent="0.3">
      <c r="A31" s="23">
        <v>45292</v>
      </c>
      <c r="B31" s="4">
        <v>866077</v>
      </c>
      <c r="C31" t="s">
        <v>477</v>
      </c>
      <c r="D31">
        <v>2</v>
      </c>
      <c r="G31">
        <v>2</v>
      </c>
      <c r="H31">
        <v>4</v>
      </c>
      <c r="I31" s="5">
        <v>1536.17</v>
      </c>
    </row>
    <row r="32" spans="1:9" x14ac:dyDescent="0.3">
      <c r="A32" s="23">
        <v>45292</v>
      </c>
      <c r="B32" s="4">
        <v>874768</v>
      </c>
      <c r="C32" t="s">
        <v>499</v>
      </c>
      <c r="D32">
        <v>1</v>
      </c>
      <c r="F32">
        <v>1</v>
      </c>
      <c r="H32">
        <v>2</v>
      </c>
      <c r="I32" s="5">
        <v>545.54</v>
      </c>
    </row>
    <row r="33" spans="1:9" x14ac:dyDescent="0.3">
      <c r="A33" s="23">
        <v>45292</v>
      </c>
      <c r="B33" s="4">
        <v>875959</v>
      </c>
      <c r="C33" t="s">
        <v>505</v>
      </c>
      <c r="D33">
        <v>1</v>
      </c>
      <c r="E33">
        <v>1</v>
      </c>
      <c r="G33">
        <v>2</v>
      </c>
      <c r="H33">
        <v>4</v>
      </c>
      <c r="I33" s="5">
        <v>3900.8</v>
      </c>
    </row>
    <row r="34" spans="1:9" x14ac:dyDescent="0.3">
      <c r="A34" s="23">
        <v>45292</v>
      </c>
      <c r="B34" s="4">
        <v>880021</v>
      </c>
      <c r="C34" t="s">
        <v>523</v>
      </c>
      <c r="D34">
        <v>1</v>
      </c>
      <c r="G34">
        <v>1</v>
      </c>
      <c r="H34">
        <v>2</v>
      </c>
      <c r="I34" s="5">
        <v>5596.26</v>
      </c>
    </row>
    <row r="35" spans="1:9" x14ac:dyDescent="0.3">
      <c r="A35" s="23">
        <v>45292</v>
      </c>
      <c r="B35" s="4">
        <v>884625</v>
      </c>
      <c r="C35" t="s">
        <v>527</v>
      </c>
      <c r="E35">
        <v>1</v>
      </c>
      <c r="F35">
        <v>2</v>
      </c>
      <c r="H35">
        <v>3</v>
      </c>
      <c r="I35" s="5">
        <v>336.24</v>
      </c>
    </row>
    <row r="36" spans="1:9" x14ac:dyDescent="0.3">
      <c r="A36" s="23">
        <v>45292</v>
      </c>
      <c r="B36" s="4">
        <v>891398</v>
      </c>
      <c r="C36" t="s">
        <v>531</v>
      </c>
      <c r="G36">
        <v>2</v>
      </c>
      <c r="H36">
        <v>2</v>
      </c>
      <c r="I36" s="5">
        <v>1301.1199999999999</v>
      </c>
    </row>
    <row r="37" spans="1:9" x14ac:dyDescent="0.3">
      <c r="A37" s="23">
        <v>45292</v>
      </c>
      <c r="B37" s="4">
        <v>900117</v>
      </c>
      <c r="C37" t="s">
        <v>548</v>
      </c>
      <c r="E37">
        <v>1</v>
      </c>
      <c r="G37">
        <v>2</v>
      </c>
      <c r="H37">
        <v>3</v>
      </c>
      <c r="I37" s="5">
        <v>2871.06</v>
      </c>
    </row>
    <row r="38" spans="1:9" x14ac:dyDescent="0.3">
      <c r="A38" s="23">
        <v>45292</v>
      </c>
      <c r="B38" s="4">
        <v>900852</v>
      </c>
      <c r="C38" t="s">
        <v>550</v>
      </c>
      <c r="E38">
        <v>2</v>
      </c>
      <c r="F38">
        <v>4</v>
      </c>
      <c r="H38">
        <v>6</v>
      </c>
      <c r="I38" s="5">
        <v>7523.7</v>
      </c>
    </row>
    <row r="39" spans="1:9" x14ac:dyDescent="0.3">
      <c r="A39" s="23">
        <v>45292</v>
      </c>
      <c r="B39" s="4">
        <v>964326</v>
      </c>
      <c r="C39" t="s">
        <v>576</v>
      </c>
      <c r="E39">
        <v>3</v>
      </c>
      <c r="G39">
        <v>2</v>
      </c>
      <c r="H39">
        <v>5</v>
      </c>
      <c r="I39" s="5">
        <v>4878.41</v>
      </c>
    </row>
    <row r="40" spans="1:9" x14ac:dyDescent="0.3">
      <c r="A40" s="23">
        <v>45292</v>
      </c>
      <c r="B40" s="4">
        <v>1016447</v>
      </c>
      <c r="C40" t="s">
        <v>582</v>
      </c>
      <c r="D40">
        <v>2</v>
      </c>
      <c r="E40">
        <v>1</v>
      </c>
      <c r="H40">
        <v>3</v>
      </c>
      <c r="I40" s="5">
        <v>1876.44</v>
      </c>
    </row>
    <row r="41" spans="1:9" x14ac:dyDescent="0.3">
      <c r="A41" s="23">
        <v>45292</v>
      </c>
      <c r="B41" s="4">
        <v>1076746</v>
      </c>
      <c r="C41" t="s">
        <v>597</v>
      </c>
      <c r="D41">
        <v>1</v>
      </c>
      <c r="G41">
        <v>1</v>
      </c>
      <c r="H41">
        <v>2</v>
      </c>
      <c r="I41" s="5">
        <v>3490.42</v>
      </c>
    </row>
    <row r="42" spans="1:9" x14ac:dyDescent="0.3">
      <c r="A42" s="23">
        <v>45292</v>
      </c>
      <c r="B42" s="4">
        <v>1124108</v>
      </c>
      <c r="C42" t="s">
        <v>601</v>
      </c>
      <c r="F42">
        <v>1</v>
      </c>
      <c r="G42">
        <v>1</v>
      </c>
      <c r="H42">
        <v>2</v>
      </c>
      <c r="I42" s="5">
        <v>2649.6000000000004</v>
      </c>
    </row>
    <row r="43" spans="1:9" x14ac:dyDescent="0.3">
      <c r="A43" s="23">
        <v>45292</v>
      </c>
      <c r="B43" s="4">
        <v>1146926</v>
      </c>
      <c r="C43" t="s">
        <v>607</v>
      </c>
      <c r="E43">
        <v>1</v>
      </c>
      <c r="F43">
        <v>2</v>
      </c>
      <c r="H43">
        <v>3</v>
      </c>
      <c r="I43" s="5">
        <v>855.42</v>
      </c>
    </row>
    <row r="44" spans="1:9" x14ac:dyDescent="0.3">
      <c r="A44" s="23">
        <v>45292</v>
      </c>
      <c r="B44" s="4">
        <v>1201266</v>
      </c>
      <c r="C44" t="s">
        <v>622</v>
      </c>
      <c r="E44">
        <v>1</v>
      </c>
      <c r="G44">
        <v>1</v>
      </c>
      <c r="H44">
        <v>2</v>
      </c>
      <c r="I44" s="5">
        <v>1831.21</v>
      </c>
    </row>
    <row r="45" spans="1:9" x14ac:dyDescent="0.3">
      <c r="A45" s="23">
        <v>45292</v>
      </c>
      <c r="B45" s="4">
        <v>1205647</v>
      </c>
      <c r="C45" t="s">
        <v>624</v>
      </c>
      <c r="E45">
        <v>1</v>
      </c>
      <c r="F45">
        <v>1</v>
      </c>
      <c r="H45">
        <v>2</v>
      </c>
      <c r="I45" s="5">
        <v>1674.4</v>
      </c>
    </row>
    <row r="46" spans="1:9" x14ac:dyDescent="0.3">
      <c r="A46" s="23">
        <v>45292</v>
      </c>
      <c r="B46" s="4">
        <v>1352946</v>
      </c>
      <c r="C46" t="s">
        <v>654</v>
      </c>
      <c r="D46">
        <v>1</v>
      </c>
      <c r="H46">
        <v>1</v>
      </c>
      <c r="I46" s="5">
        <v>872.19</v>
      </c>
    </row>
    <row r="47" spans="1:9" x14ac:dyDescent="0.3">
      <c r="A47" s="23">
        <v>45292</v>
      </c>
      <c r="B47" s="4">
        <v>1357986</v>
      </c>
      <c r="C47" t="s">
        <v>656</v>
      </c>
      <c r="D47">
        <v>1</v>
      </c>
      <c r="H47">
        <v>1</v>
      </c>
      <c r="I47" s="5">
        <v>1414.8</v>
      </c>
    </row>
    <row r="48" spans="1:9" x14ac:dyDescent="0.3">
      <c r="A48" s="23">
        <v>45292</v>
      </c>
      <c r="B48" s="4">
        <v>1386946</v>
      </c>
      <c r="C48" t="s">
        <v>670</v>
      </c>
      <c r="D48">
        <v>1</v>
      </c>
      <c r="H48">
        <v>1</v>
      </c>
      <c r="I48" s="5">
        <v>589.86</v>
      </c>
    </row>
    <row r="49" spans="1:9" x14ac:dyDescent="0.3">
      <c r="A49" s="23">
        <v>45292</v>
      </c>
      <c r="B49" s="4">
        <v>1392490</v>
      </c>
      <c r="C49" t="s">
        <v>615</v>
      </c>
      <c r="D49">
        <v>1</v>
      </c>
      <c r="H49">
        <v>1</v>
      </c>
      <c r="I49" s="5">
        <v>357.89</v>
      </c>
    </row>
    <row r="50" spans="1:9" x14ac:dyDescent="0.3">
      <c r="A50" s="23">
        <v>45292</v>
      </c>
      <c r="B50" s="4">
        <v>1412287</v>
      </c>
      <c r="C50" t="s">
        <v>680</v>
      </c>
      <c r="G50">
        <v>2</v>
      </c>
      <c r="H50">
        <v>2</v>
      </c>
      <c r="I50" s="5">
        <v>572</v>
      </c>
    </row>
    <row r="51" spans="1:9" x14ac:dyDescent="0.3">
      <c r="A51" s="23">
        <v>45292</v>
      </c>
      <c r="B51" s="4">
        <v>1434646</v>
      </c>
      <c r="C51" t="s">
        <v>689</v>
      </c>
      <c r="D51">
        <v>1</v>
      </c>
      <c r="H51">
        <v>1</v>
      </c>
      <c r="I51" s="5">
        <v>529.66999999999996</v>
      </c>
    </row>
    <row r="52" spans="1:9" x14ac:dyDescent="0.3">
      <c r="A52" s="23">
        <v>45292</v>
      </c>
      <c r="B52" s="4">
        <v>1496279</v>
      </c>
      <c r="C52" t="s">
        <v>721</v>
      </c>
      <c r="G52">
        <v>1</v>
      </c>
      <c r="H52">
        <v>1</v>
      </c>
      <c r="I52" s="5">
        <v>466.4</v>
      </c>
    </row>
    <row r="53" spans="1:9" x14ac:dyDescent="0.3">
      <c r="A53" s="23">
        <v>45292</v>
      </c>
      <c r="B53" s="4">
        <v>1509507</v>
      </c>
      <c r="C53" t="s">
        <v>741</v>
      </c>
      <c r="D53">
        <v>1</v>
      </c>
      <c r="E53">
        <v>1</v>
      </c>
      <c r="G53">
        <v>2</v>
      </c>
      <c r="H53">
        <v>4</v>
      </c>
      <c r="I53" s="5">
        <v>3974.8399999999997</v>
      </c>
    </row>
    <row r="54" spans="1:9" x14ac:dyDescent="0.3">
      <c r="A54" s="23">
        <v>45292</v>
      </c>
      <c r="B54" s="4">
        <v>1517812</v>
      </c>
      <c r="C54" t="s">
        <v>763</v>
      </c>
      <c r="D54">
        <v>1</v>
      </c>
      <c r="F54">
        <v>1</v>
      </c>
      <c r="H54">
        <v>2</v>
      </c>
      <c r="I54" s="5">
        <v>844.43000000000006</v>
      </c>
    </row>
    <row r="55" spans="1:9" x14ac:dyDescent="0.3">
      <c r="A55" s="23">
        <v>45292</v>
      </c>
      <c r="B55" s="4">
        <v>1534491</v>
      </c>
      <c r="C55" t="s">
        <v>795</v>
      </c>
      <c r="D55">
        <v>1</v>
      </c>
      <c r="H55">
        <v>1</v>
      </c>
      <c r="I55" s="5">
        <v>1152.8</v>
      </c>
    </row>
    <row r="56" spans="1:9" x14ac:dyDescent="0.3">
      <c r="A56" s="23">
        <v>45292</v>
      </c>
      <c r="B56" s="4">
        <v>1536221</v>
      </c>
      <c r="C56" t="s">
        <v>799</v>
      </c>
      <c r="G56">
        <v>1</v>
      </c>
      <c r="H56">
        <v>1</v>
      </c>
      <c r="I56" s="5">
        <v>1263.19</v>
      </c>
    </row>
    <row r="57" spans="1:9" x14ac:dyDescent="0.3">
      <c r="A57" s="23">
        <v>45292</v>
      </c>
      <c r="B57" s="4">
        <v>1548272</v>
      </c>
      <c r="C57" t="s">
        <v>831</v>
      </c>
      <c r="E57">
        <v>1</v>
      </c>
      <c r="H57">
        <v>1</v>
      </c>
      <c r="I57" s="5">
        <v>3897</v>
      </c>
    </row>
    <row r="58" spans="1:9" x14ac:dyDescent="0.3">
      <c r="A58" s="23">
        <v>45292</v>
      </c>
      <c r="B58" s="4">
        <v>1550807</v>
      </c>
      <c r="C58" t="s">
        <v>833</v>
      </c>
      <c r="E58">
        <v>1</v>
      </c>
      <c r="H58">
        <v>1</v>
      </c>
      <c r="I58" s="5">
        <v>557.17999999999995</v>
      </c>
    </row>
    <row r="59" spans="1:9" x14ac:dyDescent="0.3">
      <c r="A59" s="23">
        <v>45292</v>
      </c>
      <c r="B59" s="4">
        <v>1552167</v>
      </c>
      <c r="C59" t="s">
        <v>837</v>
      </c>
      <c r="D59">
        <v>1</v>
      </c>
      <c r="H59">
        <v>1</v>
      </c>
      <c r="I59" s="5">
        <v>460.68</v>
      </c>
    </row>
    <row r="60" spans="1:9" x14ac:dyDescent="0.3">
      <c r="A60" s="23">
        <v>45292</v>
      </c>
      <c r="B60" s="4">
        <v>1601225</v>
      </c>
      <c r="C60" t="s">
        <v>886</v>
      </c>
      <c r="G60">
        <v>1</v>
      </c>
      <c r="H60">
        <v>1</v>
      </c>
      <c r="I60" s="5">
        <v>1356.8</v>
      </c>
    </row>
    <row r="61" spans="1:9" x14ac:dyDescent="0.3">
      <c r="A61" s="23">
        <v>45292</v>
      </c>
      <c r="B61" s="4">
        <v>1603238</v>
      </c>
      <c r="C61" t="s">
        <v>889</v>
      </c>
      <c r="D61">
        <v>1</v>
      </c>
      <c r="H61">
        <v>1</v>
      </c>
      <c r="I61" s="5">
        <v>742.85</v>
      </c>
    </row>
    <row r="62" spans="1:9" x14ac:dyDescent="0.3">
      <c r="A62" s="23">
        <v>45292</v>
      </c>
      <c r="B62" s="4">
        <v>1617379</v>
      </c>
      <c r="C62" t="s">
        <v>897</v>
      </c>
      <c r="G62">
        <v>1</v>
      </c>
      <c r="H62">
        <v>1</v>
      </c>
      <c r="I62" s="5">
        <v>602.85</v>
      </c>
    </row>
    <row r="63" spans="1:9" x14ac:dyDescent="0.3">
      <c r="A63" s="23">
        <v>45292</v>
      </c>
      <c r="B63" s="4">
        <v>1630090</v>
      </c>
      <c r="C63" t="s">
        <v>923</v>
      </c>
      <c r="G63">
        <v>1</v>
      </c>
      <c r="H63">
        <v>1</v>
      </c>
      <c r="I63" s="5">
        <v>505.96</v>
      </c>
    </row>
    <row r="64" spans="1:9" x14ac:dyDescent="0.3">
      <c r="A64" s="23">
        <v>45292</v>
      </c>
      <c r="B64" s="4">
        <v>1648406</v>
      </c>
      <c r="C64" t="s">
        <v>976</v>
      </c>
      <c r="E64">
        <v>1</v>
      </c>
      <c r="G64">
        <v>1</v>
      </c>
      <c r="H64">
        <v>2</v>
      </c>
      <c r="I64" s="5">
        <v>861.12</v>
      </c>
    </row>
    <row r="65" spans="1:9" x14ac:dyDescent="0.3">
      <c r="A65" s="23">
        <v>45292</v>
      </c>
      <c r="B65" s="4">
        <v>1654186</v>
      </c>
      <c r="C65" t="s">
        <v>990</v>
      </c>
      <c r="D65">
        <v>1</v>
      </c>
      <c r="E65">
        <v>1</v>
      </c>
      <c r="F65">
        <v>1</v>
      </c>
      <c r="G65">
        <v>1</v>
      </c>
      <c r="H65">
        <v>4</v>
      </c>
      <c r="I65" s="5">
        <v>7313.0999999999995</v>
      </c>
    </row>
    <row r="66" spans="1:9" x14ac:dyDescent="0.3">
      <c r="A66" s="23">
        <v>45292</v>
      </c>
      <c r="B66" s="4">
        <v>1654398</v>
      </c>
      <c r="C66" t="s">
        <v>992</v>
      </c>
      <c r="D66">
        <v>2</v>
      </c>
      <c r="E66">
        <v>3</v>
      </c>
      <c r="G66">
        <v>1</v>
      </c>
      <c r="H66">
        <v>6</v>
      </c>
      <c r="I66" s="5">
        <v>3188.52</v>
      </c>
    </row>
    <row r="67" spans="1:9" x14ac:dyDescent="0.3">
      <c r="A67" s="23">
        <v>45292</v>
      </c>
      <c r="B67" s="4">
        <v>1655311</v>
      </c>
      <c r="C67" t="s">
        <v>994</v>
      </c>
      <c r="D67">
        <v>1</v>
      </c>
      <c r="H67">
        <v>1</v>
      </c>
      <c r="I67" s="5">
        <v>912</v>
      </c>
    </row>
    <row r="68" spans="1:9" x14ac:dyDescent="0.3">
      <c r="A68" s="23">
        <v>45292</v>
      </c>
      <c r="B68" s="4">
        <v>1664247</v>
      </c>
      <c r="C68" t="s">
        <v>1015</v>
      </c>
      <c r="G68">
        <v>1</v>
      </c>
      <c r="H68">
        <v>1</v>
      </c>
      <c r="I68" s="5">
        <v>570.30999999999995</v>
      </c>
    </row>
    <row r="69" spans="1:9" x14ac:dyDescent="0.3">
      <c r="A69" s="23">
        <v>45292</v>
      </c>
      <c r="B69" s="4">
        <v>1666469</v>
      </c>
      <c r="C69" t="s">
        <v>1023</v>
      </c>
      <c r="D69">
        <v>1</v>
      </c>
      <c r="H69">
        <v>1</v>
      </c>
      <c r="I69" s="5">
        <v>524.87</v>
      </c>
    </row>
    <row r="70" spans="1:9" x14ac:dyDescent="0.3">
      <c r="A70" s="23">
        <v>45292</v>
      </c>
      <c r="B70" s="4">
        <v>1669897</v>
      </c>
      <c r="C70" t="s">
        <v>1035</v>
      </c>
      <c r="D70">
        <v>1</v>
      </c>
      <c r="H70">
        <v>1</v>
      </c>
      <c r="I70" s="5">
        <v>1102.9100000000001</v>
      </c>
    </row>
    <row r="71" spans="1:9" x14ac:dyDescent="0.3">
      <c r="A71" s="23">
        <v>45292</v>
      </c>
      <c r="B71" s="4">
        <v>1674011</v>
      </c>
      <c r="C71" t="s">
        <v>1057</v>
      </c>
      <c r="D71">
        <v>1</v>
      </c>
      <c r="H71">
        <v>1</v>
      </c>
      <c r="I71" s="5">
        <v>335.69</v>
      </c>
    </row>
    <row r="72" spans="1:9" x14ac:dyDescent="0.3">
      <c r="A72" s="23">
        <v>45292</v>
      </c>
      <c r="B72" s="4">
        <v>1674993</v>
      </c>
      <c r="C72" t="s">
        <v>1064</v>
      </c>
      <c r="D72">
        <v>1</v>
      </c>
      <c r="H72">
        <v>1</v>
      </c>
      <c r="I72" s="5">
        <v>492.8</v>
      </c>
    </row>
    <row r="73" spans="1:9" x14ac:dyDescent="0.3">
      <c r="A73" s="23">
        <v>45292</v>
      </c>
      <c r="B73" s="4">
        <v>1677395</v>
      </c>
      <c r="C73" t="s">
        <v>1080</v>
      </c>
      <c r="E73">
        <v>1</v>
      </c>
      <c r="F73">
        <v>1</v>
      </c>
      <c r="H73">
        <v>2</v>
      </c>
      <c r="I73" s="5">
        <v>976.05</v>
      </c>
    </row>
    <row r="74" spans="1:9" x14ac:dyDescent="0.3">
      <c r="A74" s="23">
        <v>45292</v>
      </c>
      <c r="B74" s="4">
        <v>1678602</v>
      </c>
      <c r="C74" t="s">
        <v>1087</v>
      </c>
      <c r="E74">
        <v>1</v>
      </c>
      <c r="H74">
        <v>1</v>
      </c>
      <c r="I74" s="5">
        <v>720</v>
      </c>
    </row>
    <row r="75" spans="1:9" x14ac:dyDescent="0.3">
      <c r="A75" s="23">
        <v>45292</v>
      </c>
      <c r="B75" s="4">
        <v>1681044</v>
      </c>
      <c r="C75" t="s">
        <v>1110</v>
      </c>
      <c r="D75">
        <v>1</v>
      </c>
      <c r="E75">
        <v>1</v>
      </c>
      <c r="G75">
        <v>1</v>
      </c>
      <c r="H75">
        <v>3</v>
      </c>
      <c r="I75" s="5">
        <v>2044.3500000000001</v>
      </c>
    </row>
    <row r="76" spans="1:9" x14ac:dyDescent="0.3">
      <c r="A76" s="23">
        <v>45292</v>
      </c>
      <c r="B76" s="4">
        <v>1684339</v>
      </c>
      <c r="C76" t="s">
        <v>1127</v>
      </c>
      <c r="E76">
        <v>1</v>
      </c>
      <c r="F76">
        <v>1</v>
      </c>
      <c r="H76">
        <v>2</v>
      </c>
      <c r="I76" s="5">
        <v>1351.28</v>
      </c>
    </row>
    <row r="77" spans="1:9" x14ac:dyDescent="0.3">
      <c r="A77" s="23">
        <v>45292</v>
      </c>
      <c r="B77" s="4">
        <v>1684618</v>
      </c>
      <c r="C77" t="s">
        <v>1129</v>
      </c>
      <c r="E77">
        <v>1</v>
      </c>
      <c r="F77">
        <v>1</v>
      </c>
      <c r="H77">
        <v>2</v>
      </c>
      <c r="I77" s="5">
        <v>191.27</v>
      </c>
    </row>
    <row r="78" spans="1:9" x14ac:dyDescent="0.3">
      <c r="A78" s="23">
        <v>45292</v>
      </c>
      <c r="B78" s="4">
        <v>1684673</v>
      </c>
      <c r="C78" t="s">
        <v>1136</v>
      </c>
      <c r="D78">
        <v>3</v>
      </c>
      <c r="H78">
        <v>3</v>
      </c>
      <c r="I78" s="5">
        <v>1572</v>
      </c>
    </row>
    <row r="79" spans="1:9" x14ac:dyDescent="0.3">
      <c r="A79" s="23">
        <v>45292</v>
      </c>
      <c r="B79" s="4">
        <v>1691302</v>
      </c>
      <c r="C79" t="s">
        <v>1166</v>
      </c>
      <c r="D79">
        <v>1</v>
      </c>
      <c r="G79">
        <v>1</v>
      </c>
      <c r="H79">
        <v>2</v>
      </c>
      <c r="I79" s="5">
        <v>3302.52</v>
      </c>
    </row>
    <row r="80" spans="1:9" x14ac:dyDescent="0.3">
      <c r="A80" s="23">
        <v>45292</v>
      </c>
      <c r="B80" s="4">
        <v>1693120</v>
      </c>
      <c r="C80" t="s">
        <v>1177</v>
      </c>
      <c r="D80">
        <v>1</v>
      </c>
      <c r="H80">
        <v>1</v>
      </c>
      <c r="I80" s="5">
        <v>406.94</v>
      </c>
    </row>
    <row r="81" spans="1:9" x14ac:dyDescent="0.3">
      <c r="A81" s="23">
        <v>45292</v>
      </c>
      <c r="B81" s="4">
        <v>1695471</v>
      </c>
      <c r="C81" t="s">
        <v>1194</v>
      </c>
      <c r="D81">
        <v>2</v>
      </c>
      <c r="E81">
        <v>1</v>
      </c>
      <c r="F81">
        <v>1</v>
      </c>
      <c r="G81">
        <v>1</v>
      </c>
      <c r="H81">
        <v>5</v>
      </c>
      <c r="I81" s="5">
        <v>2517.4</v>
      </c>
    </row>
    <row r="82" spans="1:9" x14ac:dyDescent="0.3">
      <c r="A82" s="23">
        <v>45292</v>
      </c>
      <c r="B82" s="4">
        <v>1696485</v>
      </c>
      <c r="C82" t="s">
        <v>1204</v>
      </c>
      <c r="E82">
        <v>2</v>
      </c>
      <c r="F82">
        <v>1</v>
      </c>
      <c r="H82">
        <v>3</v>
      </c>
      <c r="I82" s="5">
        <v>1363.83</v>
      </c>
    </row>
    <row r="83" spans="1:9" x14ac:dyDescent="0.3">
      <c r="A83" s="23">
        <v>45292</v>
      </c>
      <c r="B83" s="4">
        <v>1701250</v>
      </c>
      <c r="C83" t="s">
        <v>1234</v>
      </c>
      <c r="D83">
        <v>2</v>
      </c>
      <c r="E83">
        <v>2</v>
      </c>
      <c r="F83">
        <v>1</v>
      </c>
      <c r="G83">
        <v>2</v>
      </c>
      <c r="H83">
        <v>7</v>
      </c>
      <c r="I83" s="5">
        <v>8548.17</v>
      </c>
    </row>
    <row r="84" spans="1:9" x14ac:dyDescent="0.3">
      <c r="A84" s="23">
        <v>45292</v>
      </c>
      <c r="B84" s="4">
        <v>1703563</v>
      </c>
      <c r="C84" t="s">
        <v>1255</v>
      </c>
      <c r="D84">
        <v>1</v>
      </c>
      <c r="H84">
        <v>1</v>
      </c>
      <c r="I84" s="5">
        <v>1198</v>
      </c>
    </row>
    <row r="85" spans="1:9" x14ac:dyDescent="0.3">
      <c r="A85" s="23">
        <v>45292</v>
      </c>
      <c r="B85" s="4">
        <v>1704278</v>
      </c>
      <c r="C85" t="s">
        <v>1261</v>
      </c>
      <c r="E85">
        <v>1</v>
      </c>
      <c r="H85">
        <v>1</v>
      </c>
      <c r="I85" s="5">
        <v>1200.08</v>
      </c>
    </row>
    <row r="86" spans="1:9" x14ac:dyDescent="0.3">
      <c r="A86" s="23">
        <v>45292</v>
      </c>
      <c r="B86" s="4">
        <v>1705865</v>
      </c>
      <c r="C86" t="s">
        <v>1267</v>
      </c>
      <c r="D86">
        <v>1</v>
      </c>
      <c r="H86">
        <v>1</v>
      </c>
      <c r="I86" s="5">
        <v>933.6</v>
      </c>
    </row>
    <row r="87" spans="1:9" x14ac:dyDescent="0.3">
      <c r="A87" s="23">
        <v>45292</v>
      </c>
      <c r="B87" s="4">
        <v>1709977</v>
      </c>
      <c r="C87" t="s">
        <v>1295</v>
      </c>
      <c r="D87">
        <v>1</v>
      </c>
      <c r="H87">
        <v>1</v>
      </c>
      <c r="I87" s="5">
        <v>503.85</v>
      </c>
    </row>
    <row r="88" spans="1:9" x14ac:dyDescent="0.3">
      <c r="A88" s="23">
        <v>45292</v>
      </c>
      <c r="B88" s="4">
        <v>1712166</v>
      </c>
      <c r="C88" t="s">
        <v>1305</v>
      </c>
      <c r="D88">
        <v>1</v>
      </c>
      <c r="H88">
        <v>1</v>
      </c>
      <c r="I88" s="5">
        <v>685.44</v>
      </c>
    </row>
    <row r="89" spans="1:9" x14ac:dyDescent="0.3">
      <c r="A89" s="23">
        <v>45292</v>
      </c>
      <c r="B89" s="4">
        <v>1718477</v>
      </c>
      <c r="C89" t="s">
        <v>1347</v>
      </c>
      <c r="D89">
        <v>1</v>
      </c>
      <c r="F89">
        <v>1</v>
      </c>
      <c r="H89">
        <v>2</v>
      </c>
      <c r="I89" s="5">
        <v>2073.96</v>
      </c>
    </row>
    <row r="90" spans="1:9" x14ac:dyDescent="0.3">
      <c r="A90" s="23">
        <v>45292</v>
      </c>
      <c r="B90" s="4">
        <v>1719394</v>
      </c>
      <c r="C90" t="s">
        <v>1361</v>
      </c>
      <c r="E90">
        <v>1</v>
      </c>
      <c r="F90">
        <v>1</v>
      </c>
      <c r="H90">
        <v>2</v>
      </c>
      <c r="I90" s="5">
        <v>817.56</v>
      </c>
    </row>
    <row r="91" spans="1:9" x14ac:dyDescent="0.3">
      <c r="A91" s="23">
        <v>45292</v>
      </c>
      <c r="B91" s="4">
        <v>1721912</v>
      </c>
      <c r="C91" t="s">
        <v>1379</v>
      </c>
      <c r="F91">
        <v>1</v>
      </c>
      <c r="H91">
        <v>1</v>
      </c>
      <c r="I91" s="5">
        <v>647.42999999999995</v>
      </c>
    </row>
    <row r="92" spans="1:9" x14ac:dyDescent="0.3">
      <c r="A92" s="23">
        <v>45292</v>
      </c>
      <c r="B92" s="4">
        <v>1724198</v>
      </c>
      <c r="C92" t="s">
        <v>1383</v>
      </c>
      <c r="G92">
        <v>1</v>
      </c>
      <c r="H92">
        <v>1</v>
      </c>
      <c r="I92" s="5">
        <v>1184.03</v>
      </c>
    </row>
    <row r="93" spans="1:9" x14ac:dyDescent="0.3">
      <c r="A93" s="23">
        <v>45292</v>
      </c>
      <c r="B93" s="4">
        <v>1724569</v>
      </c>
      <c r="C93" t="s">
        <v>1385</v>
      </c>
      <c r="D93">
        <v>1</v>
      </c>
      <c r="H93">
        <v>1</v>
      </c>
      <c r="I93" s="5">
        <v>488.8</v>
      </c>
    </row>
    <row r="94" spans="1:9" x14ac:dyDescent="0.3">
      <c r="A94" s="23">
        <v>45292</v>
      </c>
      <c r="B94" s="4">
        <v>1726265</v>
      </c>
      <c r="C94" t="s">
        <v>1394</v>
      </c>
      <c r="D94">
        <v>1</v>
      </c>
      <c r="H94">
        <v>1</v>
      </c>
      <c r="I94" s="5">
        <v>537.6</v>
      </c>
    </row>
    <row r="95" spans="1:9" x14ac:dyDescent="0.3">
      <c r="A95" s="23">
        <v>45292</v>
      </c>
      <c r="B95" s="4">
        <v>1729976</v>
      </c>
      <c r="C95" t="s">
        <v>1431</v>
      </c>
      <c r="D95">
        <v>1</v>
      </c>
      <c r="E95">
        <v>2</v>
      </c>
      <c r="F95">
        <v>6</v>
      </c>
      <c r="G95">
        <v>4</v>
      </c>
      <c r="H95">
        <v>13</v>
      </c>
      <c r="I95" s="5">
        <v>7449.31</v>
      </c>
    </row>
    <row r="96" spans="1:9" x14ac:dyDescent="0.3">
      <c r="A96" s="23">
        <v>45292</v>
      </c>
      <c r="B96" s="4">
        <v>1738724</v>
      </c>
      <c r="C96" t="s">
        <v>1459</v>
      </c>
      <c r="G96">
        <v>2</v>
      </c>
      <c r="H96">
        <v>2</v>
      </c>
      <c r="I96" s="5">
        <v>1290.9000000000001</v>
      </c>
    </row>
    <row r="97" spans="1:9" x14ac:dyDescent="0.3">
      <c r="A97" s="23">
        <v>45292</v>
      </c>
      <c r="B97" s="4">
        <v>1771458</v>
      </c>
      <c r="C97" t="s">
        <v>1560</v>
      </c>
      <c r="E97">
        <v>1</v>
      </c>
      <c r="G97">
        <v>2</v>
      </c>
      <c r="H97">
        <v>3</v>
      </c>
      <c r="I97" s="5">
        <v>3137.32</v>
      </c>
    </row>
    <row r="98" spans="1:9" x14ac:dyDescent="0.3">
      <c r="A98" s="23">
        <v>45292</v>
      </c>
      <c r="B98" s="4">
        <v>1785249</v>
      </c>
      <c r="C98" t="s">
        <v>1618</v>
      </c>
      <c r="D98">
        <v>1</v>
      </c>
      <c r="E98">
        <v>1</v>
      </c>
      <c r="G98">
        <v>1</v>
      </c>
      <c r="H98">
        <v>3</v>
      </c>
      <c r="I98" s="5">
        <v>3434.3999999999996</v>
      </c>
    </row>
    <row r="99" spans="1:9" x14ac:dyDescent="0.3">
      <c r="A99" s="23">
        <v>45292</v>
      </c>
      <c r="B99" s="4">
        <v>1789024</v>
      </c>
      <c r="C99" t="s">
        <v>1638</v>
      </c>
      <c r="D99">
        <v>1</v>
      </c>
      <c r="H99">
        <v>1</v>
      </c>
      <c r="I99" s="5">
        <v>985.6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67B49-917A-484F-B3F9-2F52A2492B03}">
  <dimension ref="A1:O72"/>
  <sheetViews>
    <sheetView topLeftCell="F1" workbookViewId="0">
      <selection activeCell="L2" sqref="L2"/>
    </sheetView>
  </sheetViews>
  <sheetFormatPr defaultRowHeight="14.4" x14ac:dyDescent="0.3"/>
  <cols>
    <col min="1" max="1" width="14.5546875" customWidth="1"/>
    <col min="2" max="2" width="13.6640625" customWidth="1"/>
    <col min="3" max="3" width="13.88671875" bestFit="1" customWidth="1"/>
    <col min="4" max="4" width="18.88671875" customWidth="1"/>
    <col min="5" max="5" width="21.21875" customWidth="1"/>
    <col min="6" max="6" width="9.5546875" customWidth="1"/>
    <col min="7" max="7" width="34.5546875" bestFit="1" customWidth="1"/>
    <col min="8" max="8" width="11.88671875" bestFit="1" customWidth="1"/>
    <col min="9" max="9" width="14.88671875" style="24" customWidth="1"/>
    <col min="10" max="10" width="51.77734375" bestFit="1" customWidth="1"/>
    <col min="12" max="12" width="9.5546875" bestFit="1" customWidth="1"/>
    <col min="13" max="13" width="10" customWidth="1"/>
    <col min="14" max="14" width="15.109375" customWidth="1"/>
    <col min="15" max="15" width="16.6640625" customWidth="1"/>
  </cols>
  <sheetData>
    <row r="1" spans="1:15" x14ac:dyDescent="0.3">
      <c r="A1" s="14" t="s">
        <v>1647</v>
      </c>
      <c r="B1" s="14" t="s">
        <v>1648</v>
      </c>
      <c r="C1" s="14" t="s">
        <v>1649</v>
      </c>
      <c r="D1" s="14" t="s">
        <v>1650</v>
      </c>
      <c r="E1" s="14" t="s">
        <v>1651</v>
      </c>
      <c r="F1" s="14" t="s">
        <v>1652</v>
      </c>
      <c r="G1" s="14" t="s">
        <v>1653</v>
      </c>
      <c r="H1" s="14" t="s">
        <v>1654</v>
      </c>
      <c r="I1" s="14" t="s">
        <v>1655</v>
      </c>
      <c r="J1" s="14" t="s">
        <v>1656</v>
      </c>
      <c r="K1" s="14" t="s">
        <v>1657</v>
      </c>
      <c r="L1" s="15" t="s">
        <v>1658</v>
      </c>
      <c r="M1" s="15" t="s">
        <v>1659</v>
      </c>
      <c r="N1" s="15" t="s">
        <v>1660</v>
      </c>
      <c r="O1" s="15" t="s">
        <v>1661</v>
      </c>
    </row>
    <row r="2" spans="1:15" s="2" customFormat="1" x14ac:dyDescent="0.3">
      <c r="A2" s="28" t="s">
        <v>1662</v>
      </c>
      <c r="B2" s="29">
        <v>45245</v>
      </c>
      <c r="C2" s="29">
        <v>45245</v>
      </c>
      <c r="D2" s="30"/>
      <c r="E2" s="31" t="s">
        <v>1663</v>
      </c>
      <c r="F2" s="30" t="s">
        <v>1664</v>
      </c>
      <c r="G2" s="30" t="s">
        <v>1665</v>
      </c>
      <c r="H2" s="30"/>
      <c r="I2" s="30" t="s">
        <v>1901</v>
      </c>
      <c r="J2" s="30" t="s">
        <v>1666</v>
      </c>
      <c r="K2" s="30" t="s">
        <v>1667</v>
      </c>
      <c r="L2" s="32">
        <v>6298.89</v>
      </c>
      <c r="M2" s="32"/>
      <c r="N2" s="32">
        <v>6298.89</v>
      </c>
      <c r="O2" s="33">
        <v>45231</v>
      </c>
    </row>
    <row r="3" spans="1:15" x14ac:dyDescent="0.3">
      <c r="A3" s="12" t="s">
        <v>1668</v>
      </c>
      <c r="B3" s="17">
        <v>45246</v>
      </c>
      <c r="C3" s="17">
        <v>45246</v>
      </c>
      <c r="D3" s="18"/>
      <c r="E3" s="13" t="s">
        <v>1669</v>
      </c>
      <c r="F3" s="18" t="s">
        <v>1664</v>
      </c>
      <c r="G3" s="18" t="s">
        <v>1670</v>
      </c>
      <c r="H3" s="18"/>
      <c r="I3" s="18"/>
      <c r="J3" s="18" t="s">
        <v>1671</v>
      </c>
      <c r="K3" s="18" t="s">
        <v>1667</v>
      </c>
      <c r="L3" s="16">
        <v>755.55</v>
      </c>
      <c r="M3" s="16"/>
      <c r="N3" s="16">
        <v>755.55</v>
      </c>
      <c r="O3" s="21">
        <v>45231</v>
      </c>
    </row>
    <row r="4" spans="1:15" x14ac:dyDescent="0.3">
      <c r="A4" s="12" t="s">
        <v>1672</v>
      </c>
      <c r="B4" s="17">
        <v>45260</v>
      </c>
      <c r="C4" s="17">
        <v>45260</v>
      </c>
      <c r="D4" s="18"/>
      <c r="E4" s="13" t="s">
        <v>1673</v>
      </c>
      <c r="F4" s="18" t="s">
        <v>1664</v>
      </c>
      <c r="G4" s="18" t="s">
        <v>1674</v>
      </c>
      <c r="H4" s="18"/>
      <c r="I4" s="24">
        <v>1733060</v>
      </c>
      <c r="J4" s="18" t="s">
        <v>1675</v>
      </c>
      <c r="K4" s="18" t="s">
        <v>1667</v>
      </c>
      <c r="L4" s="16">
        <v>150</v>
      </c>
      <c r="M4" s="16"/>
      <c r="N4" s="16">
        <v>150</v>
      </c>
      <c r="O4" s="21">
        <v>45231</v>
      </c>
    </row>
    <row r="5" spans="1:15" x14ac:dyDescent="0.3">
      <c r="A5" s="12" t="s">
        <v>1672</v>
      </c>
      <c r="B5" s="17">
        <v>45260</v>
      </c>
      <c r="C5" s="17">
        <v>45260</v>
      </c>
      <c r="D5" s="18"/>
      <c r="E5" s="13" t="s">
        <v>1676</v>
      </c>
      <c r="F5" s="18" t="s">
        <v>1664</v>
      </c>
      <c r="G5" s="18" t="s">
        <v>1674</v>
      </c>
      <c r="H5" s="18"/>
      <c r="I5" s="24">
        <v>1682749</v>
      </c>
      <c r="J5" s="18" t="s">
        <v>1677</v>
      </c>
      <c r="K5" s="18" t="s">
        <v>1667</v>
      </c>
      <c r="L5" s="16">
        <v>150</v>
      </c>
      <c r="M5" s="16"/>
      <c r="N5" s="16">
        <v>150</v>
      </c>
      <c r="O5" s="21">
        <v>45231</v>
      </c>
    </row>
    <row r="6" spans="1:15" x14ac:dyDescent="0.3">
      <c r="A6" s="12" t="s">
        <v>1672</v>
      </c>
      <c r="B6" s="17">
        <v>45260</v>
      </c>
      <c r="C6" s="17">
        <v>45260</v>
      </c>
      <c r="D6" s="18"/>
      <c r="E6" s="13" t="s">
        <v>1678</v>
      </c>
      <c r="F6" s="18" t="s">
        <v>1664</v>
      </c>
      <c r="G6" s="18" t="s">
        <v>1674</v>
      </c>
      <c r="H6" s="18"/>
      <c r="I6" s="18" t="s">
        <v>1688</v>
      </c>
      <c r="J6" s="18" t="s">
        <v>1679</v>
      </c>
      <c r="K6" s="18" t="s">
        <v>1667</v>
      </c>
      <c r="L6" s="16">
        <v>150</v>
      </c>
      <c r="M6" s="16"/>
      <c r="N6" s="16">
        <v>150</v>
      </c>
      <c r="O6" s="21">
        <v>45231</v>
      </c>
    </row>
    <row r="7" spans="1:15" x14ac:dyDescent="0.3">
      <c r="A7" s="12" t="s">
        <v>1672</v>
      </c>
      <c r="B7" s="17">
        <v>45260</v>
      </c>
      <c r="C7" s="17">
        <v>45260</v>
      </c>
      <c r="D7" s="18"/>
      <c r="E7" s="13" t="s">
        <v>1680</v>
      </c>
      <c r="F7" s="18" t="s">
        <v>1664</v>
      </c>
      <c r="G7" s="18" t="s">
        <v>1674</v>
      </c>
      <c r="H7" s="18"/>
      <c r="I7" s="24">
        <v>531748</v>
      </c>
      <c r="J7" s="18" t="s">
        <v>1681</v>
      </c>
      <c r="K7" s="18" t="s">
        <v>1667</v>
      </c>
      <c r="L7" s="16">
        <v>150</v>
      </c>
      <c r="M7" s="16"/>
      <c r="N7" s="16">
        <v>150</v>
      </c>
      <c r="O7" s="21">
        <v>45231</v>
      </c>
    </row>
    <row r="8" spans="1:15" x14ac:dyDescent="0.3">
      <c r="A8" s="12" t="s">
        <v>1672</v>
      </c>
      <c r="B8" s="17">
        <v>45260</v>
      </c>
      <c r="C8" s="17">
        <v>45260</v>
      </c>
      <c r="D8" s="18"/>
      <c r="E8" s="13" t="s">
        <v>1682</v>
      </c>
      <c r="F8" s="18" t="s">
        <v>1664</v>
      </c>
      <c r="G8" s="18" t="s">
        <v>1674</v>
      </c>
      <c r="H8" s="18"/>
      <c r="I8" s="18" t="s">
        <v>1690</v>
      </c>
      <c r="J8" s="18" t="s">
        <v>1683</v>
      </c>
      <c r="K8" s="18" t="s">
        <v>1667</v>
      </c>
      <c r="L8" s="16">
        <v>150</v>
      </c>
      <c r="M8" s="16"/>
      <c r="N8" s="16">
        <v>150</v>
      </c>
      <c r="O8" s="21">
        <v>45231</v>
      </c>
    </row>
    <row r="9" spans="1:15" x14ac:dyDescent="0.3">
      <c r="A9" s="12" t="s">
        <v>1672</v>
      </c>
      <c r="B9" s="17">
        <v>45291</v>
      </c>
      <c r="C9" s="17">
        <v>45291</v>
      </c>
      <c r="D9" s="18"/>
      <c r="E9" s="13" t="s">
        <v>1684</v>
      </c>
      <c r="F9" s="18" t="s">
        <v>1664</v>
      </c>
      <c r="G9" s="18" t="s">
        <v>1674</v>
      </c>
      <c r="H9" s="18"/>
      <c r="I9" s="18" t="s">
        <v>1685</v>
      </c>
      <c r="J9" s="18" t="s">
        <v>1675</v>
      </c>
      <c r="K9" s="18" t="s">
        <v>1686</v>
      </c>
      <c r="L9" s="16">
        <v>150</v>
      </c>
      <c r="M9" s="16"/>
      <c r="N9" s="16">
        <v>150</v>
      </c>
      <c r="O9" s="21">
        <v>45261</v>
      </c>
    </row>
    <row r="10" spans="1:15" x14ac:dyDescent="0.3">
      <c r="A10" s="12" t="s">
        <v>1672</v>
      </c>
      <c r="B10" s="17">
        <v>45291</v>
      </c>
      <c r="C10" s="17">
        <v>45291</v>
      </c>
      <c r="D10" s="18"/>
      <c r="E10" s="13" t="s">
        <v>1684</v>
      </c>
      <c r="F10" s="18" t="s">
        <v>1664</v>
      </c>
      <c r="G10" s="18" t="s">
        <v>1674</v>
      </c>
      <c r="H10" s="18"/>
      <c r="I10" s="18" t="s">
        <v>1687</v>
      </c>
      <c r="J10" s="18" t="s">
        <v>1677</v>
      </c>
      <c r="K10" s="18" t="s">
        <v>1686</v>
      </c>
      <c r="L10" s="16">
        <v>150</v>
      </c>
      <c r="M10" s="16"/>
      <c r="N10" s="16">
        <v>150</v>
      </c>
      <c r="O10" s="21">
        <v>45261</v>
      </c>
    </row>
    <row r="11" spans="1:15" x14ac:dyDescent="0.3">
      <c r="A11" s="12" t="s">
        <v>1672</v>
      </c>
      <c r="B11" s="17">
        <v>45291</v>
      </c>
      <c r="C11" s="17">
        <v>45291</v>
      </c>
      <c r="D11" s="18"/>
      <c r="E11" s="13" t="s">
        <v>1684</v>
      </c>
      <c r="F11" s="18" t="s">
        <v>1664</v>
      </c>
      <c r="G11" s="18" t="s">
        <v>1674</v>
      </c>
      <c r="H11" s="18"/>
      <c r="I11" s="18" t="s">
        <v>1688</v>
      </c>
      <c r="J11" s="18" t="s">
        <v>1679</v>
      </c>
      <c r="K11" s="18" t="s">
        <v>1686</v>
      </c>
      <c r="L11" s="16">
        <v>150</v>
      </c>
      <c r="M11" s="16"/>
      <c r="N11" s="16">
        <v>150</v>
      </c>
      <c r="O11" s="21">
        <v>45261</v>
      </c>
    </row>
    <row r="12" spans="1:15" x14ac:dyDescent="0.3">
      <c r="A12" s="12" t="s">
        <v>1672</v>
      </c>
      <c r="B12" s="17">
        <v>45291</v>
      </c>
      <c r="C12" s="17">
        <v>45291</v>
      </c>
      <c r="D12" s="18"/>
      <c r="E12" s="13" t="s">
        <v>1684</v>
      </c>
      <c r="F12" s="18" t="s">
        <v>1664</v>
      </c>
      <c r="G12" s="18" t="s">
        <v>1674</v>
      </c>
      <c r="H12" s="18"/>
      <c r="I12" s="18" t="s">
        <v>1689</v>
      </c>
      <c r="J12" s="18" t="s">
        <v>1681</v>
      </c>
      <c r="K12" s="18" t="s">
        <v>1686</v>
      </c>
      <c r="L12" s="16">
        <v>150</v>
      </c>
      <c r="M12" s="16"/>
      <c r="N12" s="16">
        <v>150</v>
      </c>
      <c r="O12" s="21">
        <v>45261</v>
      </c>
    </row>
    <row r="13" spans="1:15" x14ac:dyDescent="0.3">
      <c r="A13" s="12" t="s">
        <v>1672</v>
      </c>
      <c r="B13" s="17">
        <v>45291</v>
      </c>
      <c r="C13" s="17">
        <v>45291</v>
      </c>
      <c r="D13" s="18"/>
      <c r="E13" s="13" t="s">
        <v>1684</v>
      </c>
      <c r="F13" s="18" t="s">
        <v>1664</v>
      </c>
      <c r="G13" s="18" t="s">
        <v>1674</v>
      </c>
      <c r="H13" s="18"/>
      <c r="I13" s="18" t="s">
        <v>1690</v>
      </c>
      <c r="J13" s="18" t="s">
        <v>1683</v>
      </c>
      <c r="K13" s="18" t="s">
        <v>1686</v>
      </c>
      <c r="L13" s="16">
        <v>150</v>
      </c>
      <c r="M13" s="16"/>
      <c r="N13" s="16">
        <v>150</v>
      </c>
      <c r="O13" s="21">
        <v>45261</v>
      </c>
    </row>
    <row r="14" spans="1:15" x14ac:dyDescent="0.3">
      <c r="A14" s="12" t="s">
        <v>1903</v>
      </c>
      <c r="B14" s="17">
        <v>45304</v>
      </c>
      <c r="C14" s="17">
        <v>45304</v>
      </c>
      <c r="D14" s="18" t="s">
        <v>1904</v>
      </c>
      <c r="E14" s="13" t="s">
        <v>1692</v>
      </c>
      <c r="F14" s="18" t="s">
        <v>1905</v>
      </c>
      <c r="G14" s="18" t="s">
        <v>1670</v>
      </c>
      <c r="H14" s="18" t="s">
        <v>1693</v>
      </c>
      <c r="I14" s="24">
        <v>1546126</v>
      </c>
      <c r="J14" s="7" t="s">
        <v>1711</v>
      </c>
      <c r="K14" s="18" t="s">
        <v>1694</v>
      </c>
      <c r="L14" s="16">
        <v>295</v>
      </c>
      <c r="M14" s="16"/>
      <c r="N14" s="16">
        <v>295</v>
      </c>
      <c r="O14" s="21">
        <v>45278</v>
      </c>
    </row>
    <row r="15" spans="1:15" x14ac:dyDescent="0.3">
      <c r="A15" s="12" t="s">
        <v>1906</v>
      </c>
      <c r="B15" s="17">
        <v>45304</v>
      </c>
      <c r="C15" s="17">
        <v>45304</v>
      </c>
      <c r="D15" s="18" t="s">
        <v>1907</v>
      </c>
      <c r="E15" s="13" t="s">
        <v>1692</v>
      </c>
      <c r="F15" s="18" t="s">
        <v>1908</v>
      </c>
      <c r="G15" s="18" t="s">
        <v>1670</v>
      </c>
      <c r="H15" s="18" t="s">
        <v>1693</v>
      </c>
      <c r="I15" s="24">
        <v>821968</v>
      </c>
      <c r="J15" s="7" t="s">
        <v>1712</v>
      </c>
      <c r="K15" s="18" t="s">
        <v>1694</v>
      </c>
      <c r="L15" s="16">
        <v>295</v>
      </c>
      <c r="M15" s="16"/>
      <c r="N15" s="16">
        <v>295</v>
      </c>
      <c r="O15" s="21">
        <v>45279</v>
      </c>
    </row>
    <row r="16" spans="1:15" x14ac:dyDescent="0.3">
      <c r="A16" s="12" t="s">
        <v>1909</v>
      </c>
      <c r="B16" s="17">
        <v>45304</v>
      </c>
      <c r="C16" s="17">
        <v>45304</v>
      </c>
      <c r="D16" s="18" t="s">
        <v>1910</v>
      </c>
      <c r="E16" s="13" t="s">
        <v>1692</v>
      </c>
      <c r="F16" s="18" t="s">
        <v>1911</v>
      </c>
      <c r="G16" s="18" t="s">
        <v>1670</v>
      </c>
      <c r="H16" s="18" t="s">
        <v>1693</v>
      </c>
      <c r="I16" s="24">
        <v>501137</v>
      </c>
      <c r="J16" s="7" t="s">
        <v>1713</v>
      </c>
      <c r="K16" s="18" t="s">
        <v>1694</v>
      </c>
      <c r="L16" s="16">
        <v>295</v>
      </c>
      <c r="M16" s="16"/>
      <c r="N16" s="16">
        <v>295</v>
      </c>
      <c r="O16" s="21">
        <v>45280</v>
      </c>
    </row>
    <row r="17" spans="1:15" x14ac:dyDescent="0.3">
      <c r="A17" s="12" t="s">
        <v>1912</v>
      </c>
      <c r="B17" s="17">
        <v>45304</v>
      </c>
      <c r="C17" s="17">
        <v>45304</v>
      </c>
      <c r="D17" s="18" t="s">
        <v>1913</v>
      </c>
      <c r="E17" s="13" t="s">
        <v>1692</v>
      </c>
      <c r="F17" s="18" t="s">
        <v>1914</v>
      </c>
      <c r="G17" s="18" t="s">
        <v>1670</v>
      </c>
      <c r="H17" s="18" t="s">
        <v>1693</v>
      </c>
      <c r="I17" s="24">
        <v>1695066</v>
      </c>
      <c r="J17" s="7" t="s">
        <v>1714</v>
      </c>
      <c r="K17" s="18" t="s">
        <v>1694</v>
      </c>
      <c r="L17" s="16">
        <v>295</v>
      </c>
      <c r="M17" s="16"/>
      <c r="N17" s="16">
        <v>295</v>
      </c>
      <c r="O17" s="21">
        <v>45281</v>
      </c>
    </row>
    <row r="18" spans="1:15" x14ac:dyDescent="0.3">
      <c r="A18" s="12" t="s">
        <v>1915</v>
      </c>
      <c r="B18" s="17">
        <v>45304</v>
      </c>
      <c r="C18" s="17">
        <v>45304</v>
      </c>
      <c r="D18" s="18" t="s">
        <v>1916</v>
      </c>
      <c r="E18" s="13" t="s">
        <v>1692</v>
      </c>
      <c r="F18" s="18" t="s">
        <v>1917</v>
      </c>
      <c r="G18" s="18" t="s">
        <v>1670</v>
      </c>
      <c r="H18" s="18" t="s">
        <v>1693</v>
      </c>
      <c r="I18" s="24">
        <v>1720156</v>
      </c>
      <c r="J18" s="7" t="s">
        <v>1715</v>
      </c>
      <c r="K18" s="18" t="s">
        <v>1694</v>
      </c>
      <c r="L18" s="16">
        <v>295</v>
      </c>
      <c r="M18" s="16"/>
      <c r="N18" s="16">
        <v>295</v>
      </c>
      <c r="O18" s="21">
        <v>45282</v>
      </c>
    </row>
    <row r="19" spans="1:15" x14ac:dyDescent="0.3">
      <c r="A19" s="12" t="s">
        <v>1918</v>
      </c>
      <c r="B19" s="17">
        <v>45304</v>
      </c>
      <c r="C19" s="17">
        <v>45304</v>
      </c>
      <c r="D19" s="18" t="s">
        <v>1919</v>
      </c>
      <c r="E19" s="13" t="s">
        <v>1692</v>
      </c>
      <c r="F19" s="18" t="s">
        <v>1920</v>
      </c>
      <c r="G19" s="18" t="s">
        <v>1670</v>
      </c>
      <c r="H19" s="18" t="s">
        <v>1693</v>
      </c>
      <c r="I19" s="24">
        <v>1707039</v>
      </c>
      <c r="J19" s="7" t="s">
        <v>1716</v>
      </c>
      <c r="K19" s="18" t="s">
        <v>1694</v>
      </c>
      <c r="L19" s="16">
        <v>295</v>
      </c>
      <c r="M19" s="16"/>
      <c r="N19" s="16">
        <v>295</v>
      </c>
      <c r="O19" s="21">
        <v>45283</v>
      </c>
    </row>
    <row r="20" spans="1:15" x14ac:dyDescent="0.3">
      <c r="A20" s="12" t="s">
        <v>1921</v>
      </c>
      <c r="B20" s="17">
        <v>45304</v>
      </c>
      <c r="C20" s="17">
        <v>45304</v>
      </c>
      <c r="D20" s="18" t="s">
        <v>1922</v>
      </c>
      <c r="E20" s="13" t="s">
        <v>1692</v>
      </c>
      <c r="F20" s="18" t="s">
        <v>1923</v>
      </c>
      <c r="G20" s="18" t="s">
        <v>1670</v>
      </c>
      <c r="H20" s="18" t="s">
        <v>1693</v>
      </c>
      <c r="I20" s="24">
        <v>1702385</v>
      </c>
      <c r="J20" s="7" t="s">
        <v>1717</v>
      </c>
      <c r="K20" s="18" t="s">
        <v>1694</v>
      </c>
      <c r="L20" s="16">
        <v>295</v>
      </c>
      <c r="M20" s="16"/>
      <c r="N20" s="16">
        <v>295</v>
      </c>
      <c r="O20" s="21">
        <v>45284</v>
      </c>
    </row>
    <row r="21" spans="1:15" x14ac:dyDescent="0.3">
      <c r="A21" s="12" t="s">
        <v>1924</v>
      </c>
      <c r="B21" s="17">
        <v>45304</v>
      </c>
      <c r="C21" s="17">
        <v>45304</v>
      </c>
      <c r="D21" s="18" t="s">
        <v>1925</v>
      </c>
      <c r="E21" s="13" t="s">
        <v>1692</v>
      </c>
      <c r="F21" s="18" t="s">
        <v>1926</v>
      </c>
      <c r="G21" s="18" t="s">
        <v>1670</v>
      </c>
      <c r="H21" s="18" t="s">
        <v>1693</v>
      </c>
      <c r="I21" s="24">
        <v>1718938</v>
      </c>
      <c r="J21" s="7" t="s">
        <v>1718</v>
      </c>
      <c r="K21" s="18" t="s">
        <v>1694</v>
      </c>
      <c r="L21" s="16">
        <v>295</v>
      </c>
      <c r="M21" s="16"/>
      <c r="N21" s="16">
        <v>295</v>
      </c>
      <c r="O21" s="21">
        <v>45285</v>
      </c>
    </row>
    <row r="22" spans="1:15" x14ac:dyDescent="0.3">
      <c r="A22" s="12" t="s">
        <v>1927</v>
      </c>
      <c r="B22" s="17">
        <v>45304</v>
      </c>
      <c r="C22" s="17">
        <v>45304</v>
      </c>
      <c r="D22" s="18" t="s">
        <v>1928</v>
      </c>
      <c r="E22" s="13" t="s">
        <v>1692</v>
      </c>
      <c r="F22" s="18" t="s">
        <v>1929</v>
      </c>
      <c r="G22" s="18" t="s">
        <v>1670</v>
      </c>
      <c r="H22" s="18" t="s">
        <v>1693</v>
      </c>
      <c r="I22" s="24">
        <v>1668275</v>
      </c>
      <c r="J22" s="7" t="s">
        <v>1719</v>
      </c>
      <c r="K22" s="18" t="s">
        <v>1694</v>
      </c>
      <c r="L22" s="16">
        <v>295</v>
      </c>
      <c r="M22" s="16"/>
      <c r="N22" s="16">
        <v>295</v>
      </c>
      <c r="O22" s="21">
        <v>45286</v>
      </c>
    </row>
    <row r="23" spans="1:15" x14ac:dyDescent="0.3">
      <c r="A23" s="12" t="s">
        <v>1930</v>
      </c>
      <c r="B23" s="17">
        <v>45304</v>
      </c>
      <c r="C23" s="17">
        <v>45304</v>
      </c>
      <c r="D23" s="18" t="s">
        <v>1931</v>
      </c>
      <c r="E23" s="13" t="s">
        <v>1692</v>
      </c>
      <c r="F23" s="18" t="s">
        <v>1932</v>
      </c>
      <c r="G23" s="18" t="s">
        <v>1670</v>
      </c>
      <c r="H23" s="18" t="s">
        <v>1693</v>
      </c>
      <c r="I23" s="24">
        <v>1505317</v>
      </c>
      <c r="J23" s="7" t="s">
        <v>1720</v>
      </c>
      <c r="K23" s="18" t="s">
        <v>1694</v>
      </c>
      <c r="L23" s="16">
        <v>295</v>
      </c>
      <c r="M23" s="16"/>
      <c r="N23" s="16">
        <v>295</v>
      </c>
      <c r="O23" s="21">
        <v>45287</v>
      </c>
    </row>
    <row r="24" spans="1:15" x14ac:dyDescent="0.3">
      <c r="A24" s="12" t="s">
        <v>1933</v>
      </c>
      <c r="B24" s="17">
        <v>45304</v>
      </c>
      <c r="C24" s="17">
        <v>45304</v>
      </c>
      <c r="D24" s="18" t="s">
        <v>1934</v>
      </c>
      <c r="E24" s="13" t="s">
        <v>1692</v>
      </c>
      <c r="F24" s="18" t="s">
        <v>1935</v>
      </c>
      <c r="G24" s="18" t="s">
        <v>1670</v>
      </c>
      <c r="H24" s="18" t="s">
        <v>1693</v>
      </c>
      <c r="I24" s="24">
        <v>1707089</v>
      </c>
      <c r="J24" s="7" t="s">
        <v>1721</v>
      </c>
      <c r="K24" s="18" t="s">
        <v>1694</v>
      </c>
      <c r="L24" s="16">
        <v>295</v>
      </c>
      <c r="M24" s="16"/>
      <c r="N24" s="16">
        <v>295</v>
      </c>
      <c r="O24" s="21">
        <v>45288</v>
      </c>
    </row>
    <row r="25" spans="1:15" x14ac:dyDescent="0.3">
      <c r="A25" s="12" t="s">
        <v>1936</v>
      </c>
      <c r="B25" s="17">
        <v>45304</v>
      </c>
      <c r="C25" s="17">
        <v>45304</v>
      </c>
      <c r="D25" s="18" t="s">
        <v>1937</v>
      </c>
      <c r="E25" s="13" t="s">
        <v>1692</v>
      </c>
      <c r="F25" s="18" t="s">
        <v>1938</v>
      </c>
      <c r="G25" s="18" t="s">
        <v>1670</v>
      </c>
      <c r="H25" s="18" t="s">
        <v>1693</v>
      </c>
      <c r="I25" s="24">
        <v>1148046</v>
      </c>
      <c r="J25" s="7" t="s">
        <v>1722</v>
      </c>
      <c r="K25" s="18" t="s">
        <v>1694</v>
      </c>
      <c r="L25" s="16">
        <v>295</v>
      </c>
      <c r="M25" s="16"/>
      <c r="N25" s="16">
        <v>295</v>
      </c>
      <c r="O25" s="21">
        <v>45289</v>
      </c>
    </row>
    <row r="26" spans="1:15" x14ac:dyDescent="0.3">
      <c r="A26" s="12" t="s">
        <v>1662</v>
      </c>
      <c r="B26" s="17">
        <v>45304</v>
      </c>
      <c r="C26" s="17">
        <v>45304</v>
      </c>
      <c r="D26" s="18" t="s">
        <v>1691</v>
      </c>
      <c r="E26" s="13" t="s">
        <v>1692</v>
      </c>
      <c r="F26" s="18" t="s">
        <v>1664</v>
      </c>
      <c r="G26" s="18" t="s">
        <v>1670</v>
      </c>
      <c r="H26" s="18" t="s">
        <v>1693</v>
      </c>
      <c r="I26" s="24">
        <v>1504860</v>
      </c>
      <c r="J26" s="7" t="s">
        <v>1723</v>
      </c>
      <c r="K26" s="18" t="s">
        <v>1694</v>
      </c>
      <c r="L26" s="16">
        <v>295</v>
      </c>
      <c r="M26" s="16"/>
      <c r="N26" s="16">
        <v>295</v>
      </c>
      <c r="O26" s="21">
        <v>45290</v>
      </c>
    </row>
    <row r="27" spans="1:15" x14ac:dyDescent="0.3">
      <c r="A27" s="12" t="s">
        <v>1936</v>
      </c>
      <c r="B27" s="17">
        <v>45304</v>
      </c>
      <c r="C27" s="17">
        <v>45304</v>
      </c>
      <c r="D27" s="18" t="s">
        <v>1937</v>
      </c>
      <c r="E27" s="13" t="s">
        <v>1692</v>
      </c>
      <c r="F27" s="18" t="s">
        <v>1938</v>
      </c>
      <c r="G27" s="18" t="s">
        <v>1670</v>
      </c>
      <c r="H27" s="18" t="s">
        <v>1693</v>
      </c>
      <c r="I27" s="24">
        <v>554987</v>
      </c>
      <c r="J27" s="7" t="s">
        <v>1724</v>
      </c>
      <c r="K27" s="18" t="s">
        <v>1694</v>
      </c>
      <c r="L27" s="16">
        <v>295</v>
      </c>
      <c r="M27" s="16"/>
      <c r="N27" s="16">
        <v>295</v>
      </c>
      <c r="O27" s="21">
        <v>45291</v>
      </c>
    </row>
    <row r="28" spans="1:15" x14ac:dyDescent="0.3">
      <c r="A28" s="12" t="s">
        <v>1662</v>
      </c>
      <c r="B28" s="17">
        <v>45304</v>
      </c>
      <c r="C28" s="17">
        <v>45304</v>
      </c>
      <c r="D28" s="18" t="s">
        <v>1691</v>
      </c>
      <c r="E28" s="13" t="s">
        <v>1692</v>
      </c>
      <c r="F28" s="18" t="s">
        <v>1664</v>
      </c>
      <c r="G28" s="18" t="s">
        <v>1670</v>
      </c>
      <c r="H28" s="18" t="s">
        <v>1693</v>
      </c>
      <c r="I28" s="24">
        <v>1714828</v>
      </c>
      <c r="J28" s="7" t="s">
        <v>1725</v>
      </c>
      <c r="K28" s="18" t="s">
        <v>1694</v>
      </c>
      <c r="L28" s="16">
        <v>295</v>
      </c>
      <c r="M28" s="16"/>
      <c r="N28" s="16">
        <v>295</v>
      </c>
      <c r="O28" s="21">
        <v>45292</v>
      </c>
    </row>
    <row r="29" spans="1:15" x14ac:dyDescent="0.3">
      <c r="A29" s="12" t="s">
        <v>1662</v>
      </c>
      <c r="B29" s="17">
        <v>45313</v>
      </c>
      <c r="C29" s="17">
        <v>45300</v>
      </c>
      <c r="D29" s="18" t="s">
        <v>1695</v>
      </c>
      <c r="E29" s="13" t="s">
        <v>1696</v>
      </c>
      <c r="F29" s="18" t="s">
        <v>1664</v>
      </c>
      <c r="G29" s="18" t="s">
        <v>1670</v>
      </c>
      <c r="H29" s="18" t="s">
        <v>1697</v>
      </c>
      <c r="I29" s="18" t="s">
        <v>1902</v>
      </c>
      <c r="J29" s="18" t="s">
        <v>1698</v>
      </c>
      <c r="K29" s="18" t="s">
        <v>1694</v>
      </c>
      <c r="L29" s="16">
        <v>37.979999999999997</v>
      </c>
      <c r="M29" s="16"/>
      <c r="N29" s="16">
        <v>37.979999999999997</v>
      </c>
      <c r="O29" s="21">
        <v>45292</v>
      </c>
    </row>
    <row r="30" spans="1:15" x14ac:dyDescent="0.3">
      <c r="A30" s="12" t="s">
        <v>1662</v>
      </c>
      <c r="B30" s="17">
        <v>45313</v>
      </c>
      <c r="C30" s="17">
        <v>45300</v>
      </c>
      <c r="D30" s="18" t="s">
        <v>1695</v>
      </c>
      <c r="E30" s="13" t="s">
        <v>1699</v>
      </c>
      <c r="F30" s="18" t="s">
        <v>1664</v>
      </c>
      <c r="G30" s="18" t="s">
        <v>1670</v>
      </c>
      <c r="H30" s="18" t="s">
        <v>1697</v>
      </c>
      <c r="I30" s="18" t="s">
        <v>1902</v>
      </c>
      <c r="J30" s="18" t="s">
        <v>1698</v>
      </c>
      <c r="K30" s="18" t="s">
        <v>1694</v>
      </c>
      <c r="L30" s="16"/>
      <c r="M30" s="16">
        <v>2.2799999999999998</v>
      </c>
      <c r="N30" s="16">
        <v>-2.2799999999999998</v>
      </c>
      <c r="O30" s="21">
        <v>45292</v>
      </c>
    </row>
    <row r="31" spans="1:15" x14ac:dyDescent="0.3">
      <c r="A31" s="12" t="s">
        <v>1662</v>
      </c>
      <c r="B31" s="17">
        <v>45313</v>
      </c>
      <c r="C31" s="17">
        <v>45300</v>
      </c>
      <c r="D31" s="18" t="s">
        <v>1695</v>
      </c>
      <c r="E31" s="13" t="s">
        <v>1700</v>
      </c>
      <c r="F31" s="18" t="s">
        <v>1664</v>
      </c>
      <c r="G31" s="18" t="s">
        <v>1670</v>
      </c>
      <c r="H31" s="18" t="s">
        <v>1697</v>
      </c>
      <c r="I31" s="18" t="s">
        <v>1902</v>
      </c>
      <c r="J31" s="18" t="s">
        <v>1698</v>
      </c>
      <c r="K31" s="18" t="s">
        <v>1694</v>
      </c>
      <c r="L31" s="16">
        <v>78.010000000000005</v>
      </c>
      <c r="M31" s="16"/>
      <c r="N31" s="16">
        <v>78.010000000000005</v>
      </c>
      <c r="O31" s="21">
        <v>45292</v>
      </c>
    </row>
    <row r="32" spans="1:15" x14ac:dyDescent="0.3">
      <c r="A32" s="12" t="s">
        <v>1939</v>
      </c>
      <c r="B32" s="17">
        <v>45317</v>
      </c>
      <c r="C32" s="17">
        <v>45304</v>
      </c>
      <c r="D32" s="18" t="s">
        <v>1940</v>
      </c>
      <c r="E32" s="13" t="s">
        <v>1703</v>
      </c>
      <c r="F32" s="18" t="s">
        <v>1941</v>
      </c>
      <c r="G32" s="18" t="s">
        <v>1704</v>
      </c>
      <c r="H32" s="18" t="s">
        <v>1705</v>
      </c>
      <c r="I32">
        <v>847569</v>
      </c>
      <c r="J32" t="s">
        <v>421</v>
      </c>
      <c r="K32" s="18" t="s">
        <v>1694</v>
      </c>
      <c r="L32" s="16">
        <v>17.14</v>
      </c>
      <c r="M32" s="16"/>
      <c r="N32" s="16">
        <v>17.14</v>
      </c>
      <c r="O32" s="21">
        <v>45292</v>
      </c>
    </row>
    <row r="33" spans="1:15" x14ac:dyDescent="0.3">
      <c r="A33" s="12" t="s">
        <v>1942</v>
      </c>
      <c r="B33" s="17">
        <v>45317</v>
      </c>
      <c r="C33" s="17">
        <v>45304</v>
      </c>
      <c r="D33" s="18" t="s">
        <v>1943</v>
      </c>
      <c r="E33" s="13" t="s">
        <v>1703</v>
      </c>
      <c r="F33" s="18" t="s">
        <v>1944</v>
      </c>
      <c r="G33" s="18" t="s">
        <v>1704</v>
      </c>
      <c r="H33" s="18" t="s">
        <v>1705</v>
      </c>
      <c r="I33" t="s">
        <v>1744</v>
      </c>
      <c r="J33" t="s">
        <v>1743</v>
      </c>
      <c r="K33" s="18" t="s">
        <v>1694</v>
      </c>
      <c r="L33" s="16">
        <v>17.14</v>
      </c>
      <c r="M33" s="16"/>
      <c r="N33" s="16">
        <v>17.14</v>
      </c>
      <c r="O33" s="21">
        <v>45292</v>
      </c>
    </row>
    <row r="34" spans="1:15" x14ac:dyDescent="0.3">
      <c r="A34" s="12" t="s">
        <v>1945</v>
      </c>
      <c r="B34" s="17">
        <v>45317</v>
      </c>
      <c r="C34" s="17">
        <v>45304</v>
      </c>
      <c r="D34" s="18" t="s">
        <v>1946</v>
      </c>
      <c r="E34" s="13" t="s">
        <v>1703</v>
      </c>
      <c r="F34" s="18" t="s">
        <v>1947</v>
      </c>
      <c r="G34" s="18" t="s">
        <v>1704</v>
      </c>
      <c r="H34" s="18" t="s">
        <v>1705</v>
      </c>
      <c r="I34">
        <v>885108</v>
      </c>
      <c r="J34" t="s">
        <v>529</v>
      </c>
      <c r="K34" s="18" t="s">
        <v>1694</v>
      </c>
      <c r="L34" s="16">
        <v>17.14</v>
      </c>
      <c r="M34" s="16"/>
      <c r="N34" s="16">
        <v>17.14</v>
      </c>
      <c r="O34" s="21">
        <v>45292</v>
      </c>
    </row>
    <row r="35" spans="1:15" x14ac:dyDescent="0.3">
      <c r="A35" s="12" t="s">
        <v>1948</v>
      </c>
      <c r="B35" s="17">
        <v>45317</v>
      </c>
      <c r="C35" s="17">
        <v>45304</v>
      </c>
      <c r="D35" s="18" t="s">
        <v>1949</v>
      </c>
      <c r="E35" s="13" t="s">
        <v>1703</v>
      </c>
      <c r="F35" s="18" t="s">
        <v>1950</v>
      </c>
      <c r="G35" s="18" t="s">
        <v>1704</v>
      </c>
      <c r="H35" s="18" t="s">
        <v>1705</v>
      </c>
      <c r="I35">
        <v>550150</v>
      </c>
      <c r="J35" t="s">
        <v>293</v>
      </c>
      <c r="K35" s="18" t="s">
        <v>1694</v>
      </c>
      <c r="L35" s="16">
        <v>17.14</v>
      </c>
      <c r="M35" s="16"/>
      <c r="N35" s="16">
        <v>17.14</v>
      </c>
      <c r="O35" s="21">
        <v>45292</v>
      </c>
    </row>
    <row r="36" spans="1:15" x14ac:dyDescent="0.3">
      <c r="A36" s="12" t="s">
        <v>1951</v>
      </c>
      <c r="B36" s="17">
        <v>45317</v>
      </c>
      <c r="C36" s="17">
        <v>45304</v>
      </c>
      <c r="D36" s="18" t="s">
        <v>1952</v>
      </c>
      <c r="E36" s="13" t="s">
        <v>1703</v>
      </c>
      <c r="F36" s="18" t="s">
        <v>1953</v>
      </c>
      <c r="G36" s="18" t="s">
        <v>1704</v>
      </c>
      <c r="H36" s="18" t="s">
        <v>1705</v>
      </c>
      <c r="I36" t="s">
        <v>1744</v>
      </c>
      <c r="J36" t="s">
        <v>1743</v>
      </c>
      <c r="K36" s="18" t="s">
        <v>1694</v>
      </c>
      <c r="L36" s="16">
        <v>17.14</v>
      </c>
      <c r="M36" s="16"/>
      <c r="N36" s="16">
        <v>17.14</v>
      </c>
      <c r="O36" s="21">
        <v>45292</v>
      </c>
    </row>
    <row r="37" spans="1:15" x14ac:dyDescent="0.3">
      <c r="A37" s="12" t="s">
        <v>1954</v>
      </c>
      <c r="B37" s="17">
        <v>45317</v>
      </c>
      <c r="C37" s="17">
        <v>45304</v>
      </c>
      <c r="D37" s="18" t="s">
        <v>1955</v>
      </c>
      <c r="E37" s="13" t="s">
        <v>1703</v>
      </c>
      <c r="F37" s="18" t="s">
        <v>1956</v>
      </c>
      <c r="G37" s="18" t="s">
        <v>1704</v>
      </c>
      <c r="H37" s="18" t="s">
        <v>1705</v>
      </c>
      <c r="I37">
        <v>1710836</v>
      </c>
      <c r="J37" t="s">
        <v>1301</v>
      </c>
      <c r="K37" s="18" t="s">
        <v>1694</v>
      </c>
      <c r="L37" s="16">
        <v>17.14</v>
      </c>
      <c r="M37" s="16"/>
      <c r="N37" s="16">
        <v>17.14</v>
      </c>
      <c r="O37" s="21">
        <v>45292</v>
      </c>
    </row>
    <row r="38" spans="1:15" x14ac:dyDescent="0.3">
      <c r="A38" s="12" t="s">
        <v>1957</v>
      </c>
      <c r="B38" s="17">
        <v>45317</v>
      </c>
      <c r="C38" s="17">
        <v>45304</v>
      </c>
      <c r="D38" s="18" t="s">
        <v>1958</v>
      </c>
      <c r="E38" s="13" t="s">
        <v>1703</v>
      </c>
      <c r="F38" s="18" t="s">
        <v>1959</v>
      </c>
      <c r="G38" s="18" t="s">
        <v>1704</v>
      </c>
      <c r="H38" s="18" t="s">
        <v>1705</v>
      </c>
      <c r="I38">
        <v>1392490</v>
      </c>
      <c r="J38" t="s">
        <v>615</v>
      </c>
      <c r="K38" s="18" t="s">
        <v>1694</v>
      </c>
      <c r="L38" s="16">
        <v>17.14</v>
      </c>
      <c r="M38" s="16"/>
      <c r="N38" s="16">
        <v>17.14</v>
      </c>
      <c r="O38" s="21">
        <v>45292</v>
      </c>
    </row>
    <row r="39" spans="1:15" x14ac:dyDescent="0.3">
      <c r="A39" s="12" t="s">
        <v>1960</v>
      </c>
      <c r="B39" s="17">
        <v>45317</v>
      </c>
      <c r="C39" s="17">
        <v>45304</v>
      </c>
      <c r="D39" s="18" t="s">
        <v>1961</v>
      </c>
      <c r="E39" s="13" t="s">
        <v>1703</v>
      </c>
      <c r="F39" s="18" t="s">
        <v>1962</v>
      </c>
      <c r="G39" s="18" t="s">
        <v>1704</v>
      </c>
      <c r="H39" s="18" t="s">
        <v>1705</v>
      </c>
      <c r="I39">
        <v>1396906</v>
      </c>
      <c r="J39" t="s">
        <v>1746</v>
      </c>
      <c r="K39" s="18" t="s">
        <v>1694</v>
      </c>
      <c r="L39" s="16">
        <v>17.14</v>
      </c>
      <c r="M39" s="16"/>
      <c r="N39" s="16">
        <v>17.14</v>
      </c>
      <c r="O39" s="21">
        <v>45292</v>
      </c>
    </row>
    <row r="40" spans="1:15" x14ac:dyDescent="0.3">
      <c r="A40" s="12" t="s">
        <v>1963</v>
      </c>
      <c r="B40" s="17">
        <v>45317</v>
      </c>
      <c r="C40" s="17">
        <v>45304</v>
      </c>
      <c r="D40" s="18" t="s">
        <v>1964</v>
      </c>
      <c r="E40" s="13" t="s">
        <v>1703</v>
      </c>
      <c r="F40" s="18" t="s">
        <v>1965</v>
      </c>
      <c r="G40" s="18" t="s">
        <v>1704</v>
      </c>
      <c r="H40" s="18" t="s">
        <v>1705</v>
      </c>
      <c r="I40">
        <v>1290646</v>
      </c>
      <c r="J40" t="s">
        <v>646</v>
      </c>
      <c r="K40" s="18" t="s">
        <v>1694</v>
      </c>
      <c r="L40" s="16">
        <v>17.14</v>
      </c>
      <c r="M40" s="16"/>
      <c r="N40" s="16">
        <v>17.14</v>
      </c>
      <c r="O40" s="21">
        <v>45292</v>
      </c>
    </row>
    <row r="41" spans="1:15" x14ac:dyDescent="0.3">
      <c r="A41" s="12" t="s">
        <v>1966</v>
      </c>
      <c r="B41" s="17">
        <v>45317</v>
      </c>
      <c r="C41" s="17">
        <v>45304</v>
      </c>
      <c r="D41" s="18" t="s">
        <v>1967</v>
      </c>
      <c r="E41" s="13" t="s">
        <v>1703</v>
      </c>
      <c r="F41" s="18" t="s">
        <v>1968</v>
      </c>
      <c r="G41" s="18" t="s">
        <v>1704</v>
      </c>
      <c r="H41" s="18" t="s">
        <v>1705</v>
      </c>
      <c r="I41">
        <v>821598</v>
      </c>
      <c r="J41" t="s">
        <v>356</v>
      </c>
      <c r="K41" s="18" t="s">
        <v>1694</v>
      </c>
      <c r="L41" s="16">
        <v>17.14</v>
      </c>
      <c r="M41" s="16"/>
      <c r="N41" s="16">
        <v>17.14</v>
      </c>
      <c r="O41" s="21">
        <v>45292</v>
      </c>
    </row>
    <row r="42" spans="1:15" x14ac:dyDescent="0.3">
      <c r="A42" s="12" t="s">
        <v>1969</v>
      </c>
      <c r="B42" s="17">
        <v>45317</v>
      </c>
      <c r="C42" s="17">
        <v>45304</v>
      </c>
      <c r="D42" s="18" t="s">
        <v>1970</v>
      </c>
      <c r="E42" s="13" t="s">
        <v>1703</v>
      </c>
      <c r="F42" s="18" t="s">
        <v>1971</v>
      </c>
      <c r="G42" s="18" t="s">
        <v>1704</v>
      </c>
      <c r="H42" s="18" t="s">
        <v>1705</v>
      </c>
      <c r="I42">
        <v>1504860</v>
      </c>
      <c r="J42" t="s">
        <v>733</v>
      </c>
      <c r="K42" s="18" t="s">
        <v>1694</v>
      </c>
      <c r="L42" s="16">
        <v>17.14</v>
      </c>
      <c r="M42" s="16"/>
      <c r="N42" s="16">
        <v>17.14</v>
      </c>
      <c r="O42" s="21">
        <v>45292</v>
      </c>
    </row>
    <row r="43" spans="1:15" x14ac:dyDescent="0.3">
      <c r="A43" s="12" t="s">
        <v>1972</v>
      </c>
      <c r="B43" s="17">
        <v>45317</v>
      </c>
      <c r="C43" s="17">
        <v>45304</v>
      </c>
      <c r="D43" s="18" t="s">
        <v>1973</v>
      </c>
      <c r="E43" s="13" t="s">
        <v>1703</v>
      </c>
      <c r="F43" s="18" t="s">
        <v>1974</v>
      </c>
      <c r="G43" s="18" t="s">
        <v>1704</v>
      </c>
      <c r="H43" s="18" t="s">
        <v>1705</v>
      </c>
      <c r="I43" t="s">
        <v>1744</v>
      </c>
      <c r="J43" t="s">
        <v>1743</v>
      </c>
      <c r="K43" s="18" t="s">
        <v>1694</v>
      </c>
      <c r="L43" s="16">
        <v>17.14</v>
      </c>
      <c r="M43" s="16"/>
      <c r="N43" s="16">
        <v>17.14</v>
      </c>
      <c r="O43" s="21">
        <v>45292</v>
      </c>
    </row>
    <row r="44" spans="1:15" x14ac:dyDescent="0.3">
      <c r="A44" s="12" t="s">
        <v>1975</v>
      </c>
      <c r="B44" s="17">
        <v>45317</v>
      </c>
      <c r="C44" s="17">
        <v>45304</v>
      </c>
      <c r="D44" s="18" t="s">
        <v>1976</v>
      </c>
      <c r="E44" s="13" t="s">
        <v>1703</v>
      </c>
      <c r="F44" s="18" t="s">
        <v>1977</v>
      </c>
      <c r="G44" s="18" t="s">
        <v>1704</v>
      </c>
      <c r="H44" s="18" t="s">
        <v>1705</v>
      </c>
      <c r="I44">
        <v>1707285</v>
      </c>
      <c r="J44" t="s">
        <v>1277</v>
      </c>
      <c r="K44" s="18" t="s">
        <v>1694</v>
      </c>
      <c r="L44" s="16">
        <v>17.14</v>
      </c>
      <c r="M44" s="16"/>
      <c r="N44" s="16">
        <v>17.14</v>
      </c>
      <c r="O44" s="21">
        <v>45292</v>
      </c>
    </row>
    <row r="45" spans="1:15" x14ac:dyDescent="0.3">
      <c r="A45" s="12" t="s">
        <v>1978</v>
      </c>
      <c r="B45" s="17">
        <v>45317</v>
      </c>
      <c r="C45" s="17">
        <v>45304</v>
      </c>
      <c r="D45" s="18" t="s">
        <v>1979</v>
      </c>
      <c r="E45" s="13" t="s">
        <v>1703</v>
      </c>
      <c r="F45" s="18" t="s">
        <v>1980</v>
      </c>
      <c r="G45" s="18" t="s">
        <v>1704</v>
      </c>
      <c r="H45" s="18" t="s">
        <v>1705</v>
      </c>
      <c r="I45">
        <v>1727161</v>
      </c>
      <c r="J45" t="s">
        <v>1414</v>
      </c>
      <c r="K45" s="18" t="s">
        <v>1694</v>
      </c>
      <c r="L45" s="16">
        <v>17.14</v>
      </c>
      <c r="M45" s="16"/>
      <c r="N45" s="16">
        <v>17.14</v>
      </c>
      <c r="O45" s="21">
        <v>45292</v>
      </c>
    </row>
    <row r="46" spans="1:15" x14ac:dyDescent="0.3">
      <c r="A46" s="12" t="s">
        <v>1981</v>
      </c>
      <c r="B46" s="17">
        <v>45317</v>
      </c>
      <c r="C46" s="17">
        <v>45304</v>
      </c>
      <c r="D46" s="18" t="s">
        <v>1982</v>
      </c>
      <c r="E46" s="13" t="s">
        <v>1703</v>
      </c>
      <c r="F46" s="18" t="s">
        <v>1983</v>
      </c>
      <c r="G46" s="18" t="s">
        <v>1704</v>
      </c>
      <c r="H46" s="18" t="s">
        <v>1705</v>
      </c>
      <c r="I46">
        <v>302810</v>
      </c>
      <c r="J46" t="s">
        <v>929</v>
      </c>
      <c r="K46" s="18" t="s">
        <v>1694</v>
      </c>
      <c r="L46" s="16">
        <v>17.14</v>
      </c>
      <c r="M46" s="16"/>
      <c r="N46" s="16">
        <v>17.14</v>
      </c>
      <c r="O46" s="21">
        <v>45292</v>
      </c>
    </row>
    <row r="47" spans="1:15" x14ac:dyDescent="0.3">
      <c r="A47" s="12" t="s">
        <v>1984</v>
      </c>
      <c r="B47" s="17">
        <v>45317</v>
      </c>
      <c r="C47" s="17">
        <v>45304</v>
      </c>
      <c r="D47" s="18" t="s">
        <v>1985</v>
      </c>
      <c r="E47" s="13" t="s">
        <v>1703</v>
      </c>
      <c r="F47" s="18" t="s">
        <v>1986</v>
      </c>
      <c r="G47" s="18" t="s">
        <v>1704</v>
      </c>
      <c r="H47" s="18" t="s">
        <v>1705</v>
      </c>
      <c r="I47" t="s">
        <v>1744</v>
      </c>
      <c r="J47" t="s">
        <v>1743</v>
      </c>
      <c r="K47" s="18" t="s">
        <v>1694</v>
      </c>
      <c r="L47" s="16">
        <v>17.14</v>
      </c>
      <c r="M47" s="16"/>
      <c r="N47" s="16">
        <v>17.14</v>
      </c>
      <c r="O47" s="21">
        <v>45292</v>
      </c>
    </row>
    <row r="48" spans="1:15" x14ac:dyDescent="0.3">
      <c r="A48" s="12" t="s">
        <v>1987</v>
      </c>
      <c r="B48" s="17">
        <v>45317</v>
      </c>
      <c r="C48" s="17">
        <v>45304</v>
      </c>
      <c r="D48" s="18" t="s">
        <v>1988</v>
      </c>
      <c r="E48" s="13" t="s">
        <v>1703</v>
      </c>
      <c r="F48" s="18" t="s">
        <v>1989</v>
      </c>
      <c r="G48" s="18" t="s">
        <v>1704</v>
      </c>
      <c r="H48" s="18" t="s">
        <v>1705</v>
      </c>
      <c r="I48">
        <v>1718938</v>
      </c>
      <c r="J48" t="s">
        <v>1355</v>
      </c>
      <c r="K48" s="18" t="s">
        <v>1694</v>
      </c>
      <c r="L48" s="16">
        <v>17.14</v>
      </c>
      <c r="M48" s="16"/>
      <c r="N48" s="16">
        <v>17.14</v>
      </c>
      <c r="O48" s="21">
        <v>45292</v>
      </c>
    </row>
    <row r="49" spans="1:15" x14ac:dyDescent="0.3">
      <c r="A49" s="12" t="s">
        <v>1990</v>
      </c>
      <c r="B49" s="17">
        <v>45317</v>
      </c>
      <c r="C49" s="17">
        <v>45304</v>
      </c>
      <c r="D49" s="18" t="s">
        <v>1991</v>
      </c>
      <c r="E49" s="13" t="s">
        <v>1703</v>
      </c>
      <c r="F49" s="18" t="s">
        <v>1992</v>
      </c>
      <c r="G49" s="18" t="s">
        <v>1704</v>
      </c>
      <c r="H49" s="18" t="s">
        <v>1705</v>
      </c>
      <c r="I49">
        <v>1392490</v>
      </c>
      <c r="J49" t="s">
        <v>615</v>
      </c>
      <c r="K49" s="18" t="s">
        <v>1694</v>
      </c>
      <c r="L49" s="16">
        <v>17.14</v>
      </c>
      <c r="M49" s="16"/>
      <c r="N49" s="16">
        <v>17.14</v>
      </c>
      <c r="O49" s="21">
        <v>45292</v>
      </c>
    </row>
    <row r="50" spans="1:15" x14ac:dyDescent="0.3">
      <c r="A50" s="12" t="s">
        <v>1993</v>
      </c>
      <c r="B50" s="17">
        <v>45317</v>
      </c>
      <c r="C50" s="17">
        <v>45304</v>
      </c>
      <c r="D50" s="18" t="s">
        <v>1994</v>
      </c>
      <c r="E50" s="13" t="s">
        <v>1703</v>
      </c>
      <c r="F50" s="18" t="s">
        <v>1995</v>
      </c>
      <c r="G50" s="18" t="s">
        <v>1704</v>
      </c>
      <c r="H50" s="18" t="s">
        <v>1705</v>
      </c>
      <c r="I50">
        <v>885108</v>
      </c>
      <c r="J50" t="s">
        <v>529</v>
      </c>
      <c r="K50" s="18" t="s">
        <v>1694</v>
      </c>
      <c r="L50" s="16">
        <v>17.14</v>
      </c>
      <c r="M50" s="16"/>
      <c r="N50" s="16">
        <v>17.14</v>
      </c>
      <c r="O50" s="21">
        <v>45292</v>
      </c>
    </row>
    <row r="51" spans="1:15" x14ac:dyDescent="0.3">
      <c r="A51" s="12" t="s">
        <v>1996</v>
      </c>
      <c r="B51" s="17">
        <v>45317</v>
      </c>
      <c r="C51" s="17">
        <v>45304</v>
      </c>
      <c r="D51" s="18" t="s">
        <v>1997</v>
      </c>
      <c r="E51" s="13" t="s">
        <v>1703</v>
      </c>
      <c r="F51" s="18" t="s">
        <v>1998</v>
      </c>
      <c r="G51" s="18" t="s">
        <v>1704</v>
      </c>
      <c r="H51" s="18" t="s">
        <v>1705</v>
      </c>
      <c r="I51">
        <v>1505317</v>
      </c>
      <c r="J51" t="s">
        <v>735</v>
      </c>
      <c r="K51" s="18" t="s">
        <v>1694</v>
      </c>
      <c r="L51" s="16">
        <v>17.14</v>
      </c>
      <c r="M51" s="16"/>
      <c r="N51" s="16">
        <v>17.14</v>
      </c>
      <c r="O51" s="21">
        <v>45292</v>
      </c>
    </row>
    <row r="52" spans="1:15" x14ac:dyDescent="0.3">
      <c r="A52" s="12" t="s">
        <v>1999</v>
      </c>
      <c r="B52" s="17">
        <v>45317</v>
      </c>
      <c r="C52" s="17">
        <v>45304</v>
      </c>
      <c r="D52" s="18" t="s">
        <v>2000</v>
      </c>
      <c r="E52" s="13" t="s">
        <v>1703</v>
      </c>
      <c r="F52" s="18" t="s">
        <v>2001</v>
      </c>
      <c r="G52" s="18" t="s">
        <v>1704</v>
      </c>
      <c r="H52" s="18" t="s">
        <v>1705</v>
      </c>
      <c r="I52" t="s">
        <v>1744</v>
      </c>
      <c r="J52" t="s">
        <v>1743</v>
      </c>
      <c r="K52" s="18" t="s">
        <v>1694</v>
      </c>
      <c r="L52" s="16">
        <v>17.14</v>
      </c>
      <c r="M52" s="16"/>
      <c r="N52" s="16">
        <v>17.14</v>
      </c>
      <c r="O52" s="21">
        <v>45292</v>
      </c>
    </row>
    <row r="53" spans="1:15" x14ac:dyDescent="0.3">
      <c r="A53" s="12" t="s">
        <v>2002</v>
      </c>
      <c r="B53" s="17">
        <v>45317</v>
      </c>
      <c r="C53" s="17">
        <v>45304</v>
      </c>
      <c r="D53" s="18" t="s">
        <v>2003</v>
      </c>
      <c r="E53" s="13" t="s">
        <v>1703</v>
      </c>
      <c r="F53" s="18" t="s">
        <v>2004</v>
      </c>
      <c r="G53" s="18" t="s">
        <v>1704</v>
      </c>
      <c r="H53" s="18" t="s">
        <v>1705</v>
      </c>
      <c r="I53">
        <v>885108</v>
      </c>
      <c r="J53" t="s">
        <v>529</v>
      </c>
      <c r="K53" s="18" t="s">
        <v>1694</v>
      </c>
      <c r="L53" s="16">
        <v>17.14</v>
      </c>
      <c r="M53" s="16"/>
      <c r="N53" s="16">
        <v>17.14</v>
      </c>
      <c r="O53" s="21">
        <v>45292</v>
      </c>
    </row>
    <row r="54" spans="1:15" x14ac:dyDescent="0.3">
      <c r="A54" s="12" t="s">
        <v>2005</v>
      </c>
      <c r="B54" s="17">
        <v>45317</v>
      </c>
      <c r="C54" s="17">
        <v>45304</v>
      </c>
      <c r="D54" s="18" t="s">
        <v>2006</v>
      </c>
      <c r="E54" s="13" t="s">
        <v>1703</v>
      </c>
      <c r="F54" s="18" t="s">
        <v>1905</v>
      </c>
      <c r="G54" s="18" t="s">
        <v>1704</v>
      </c>
      <c r="H54" s="18" t="s">
        <v>1705</v>
      </c>
      <c r="I54">
        <v>1728064</v>
      </c>
      <c r="J54" t="s">
        <v>1419</v>
      </c>
      <c r="K54" s="18" t="s">
        <v>1694</v>
      </c>
      <c r="L54" s="16">
        <v>17.14</v>
      </c>
      <c r="M54" s="16"/>
      <c r="N54" s="16">
        <v>17.14</v>
      </c>
      <c r="O54" s="21">
        <v>45292</v>
      </c>
    </row>
    <row r="55" spans="1:15" x14ac:dyDescent="0.3">
      <c r="A55" s="12" t="s">
        <v>2007</v>
      </c>
      <c r="B55" s="17">
        <v>45317</v>
      </c>
      <c r="C55" s="17">
        <v>45304</v>
      </c>
      <c r="D55" s="18" t="s">
        <v>2008</v>
      </c>
      <c r="E55" s="13" t="s">
        <v>1703</v>
      </c>
      <c r="F55" s="18" t="s">
        <v>1908</v>
      </c>
      <c r="G55" s="18" t="s">
        <v>1704</v>
      </c>
      <c r="H55" s="18" t="s">
        <v>1705</v>
      </c>
      <c r="I55" t="s">
        <v>1744</v>
      </c>
      <c r="J55" t="s">
        <v>1743</v>
      </c>
      <c r="K55" s="18" t="s">
        <v>1694</v>
      </c>
      <c r="L55" s="16">
        <v>17.14</v>
      </c>
      <c r="M55" s="16"/>
      <c r="N55" s="16">
        <v>17.14</v>
      </c>
      <c r="O55" s="21">
        <v>45292</v>
      </c>
    </row>
    <row r="56" spans="1:15" x14ac:dyDescent="0.3">
      <c r="A56" s="12" t="s">
        <v>2009</v>
      </c>
      <c r="B56" s="17">
        <v>45317</v>
      </c>
      <c r="C56" s="17">
        <v>45304</v>
      </c>
      <c r="D56" s="18" t="s">
        <v>2010</v>
      </c>
      <c r="E56" s="13" t="s">
        <v>1703</v>
      </c>
      <c r="F56" s="18" t="s">
        <v>1911</v>
      </c>
      <c r="G56" s="18" t="s">
        <v>1704</v>
      </c>
      <c r="H56" s="18" t="s">
        <v>1705</v>
      </c>
      <c r="I56">
        <v>1728064</v>
      </c>
      <c r="J56" t="s">
        <v>1419</v>
      </c>
      <c r="K56" s="18" t="s">
        <v>1694</v>
      </c>
      <c r="L56" s="16">
        <v>17.14</v>
      </c>
      <c r="M56" s="16"/>
      <c r="N56" s="16">
        <v>17.14</v>
      </c>
      <c r="O56" s="21">
        <v>45292</v>
      </c>
    </row>
    <row r="57" spans="1:15" x14ac:dyDescent="0.3">
      <c r="A57" s="12" t="s">
        <v>2011</v>
      </c>
      <c r="B57" s="17">
        <v>45317</v>
      </c>
      <c r="C57" s="17">
        <v>45304</v>
      </c>
      <c r="D57" s="18" t="s">
        <v>2012</v>
      </c>
      <c r="E57" s="13" t="s">
        <v>1703</v>
      </c>
      <c r="F57" s="18" t="s">
        <v>1914</v>
      </c>
      <c r="G57" s="18" t="s">
        <v>1704</v>
      </c>
      <c r="H57" s="18" t="s">
        <v>1705</v>
      </c>
      <c r="I57">
        <v>302810</v>
      </c>
      <c r="J57" t="s">
        <v>929</v>
      </c>
      <c r="K57" s="18" t="s">
        <v>1694</v>
      </c>
      <c r="L57" s="16">
        <v>17.14</v>
      </c>
      <c r="M57" s="16"/>
      <c r="N57" s="16">
        <v>17.14</v>
      </c>
      <c r="O57" s="21">
        <v>45292</v>
      </c>
    </row>
    <row r="58" spans="1:15" x14ac:dyDescent="0.3">
      <c r="A58" s="12" t="s">
        <v>2013</v>
      </c>
      <c r="B58" s="17">
        <v>45317</v>
      </c>
      <c r="C58" s="17">
        <v>45304</v>
      </c>
      <c r="D58" s="18" t="s">
        <v>2014</v>
      </c>
      <c r="E58" s="13" t="s">
        <v>1703</v>
      </c>
      <c r="F58" s="18" t="s">
        <v>1917</v>
      </c>
      <c r="G58" s="18" t="s">
        <v>1704</v>
      </c>
      <c r="H58" s="18" t="s">
        <v>1705</v>
      </c>
      <c r="I58" t="s">
        <v>1744</v>
      </c>
      <c r="J58" t="s">
        <v>1743</v>
      </c>
      <c r="K58" s="18" t="s">
        <v>1694</v>
      </c>
      <c r="L58" s="16">
        <v>17.14</v>
      </c>
      <c r="M58" s="16"/>
      <c r="N58" s="16">
        <v>17.14</v>
      </c>
      <c r="O58" s="21">
        <v>45292</v>
      </c>
    </row>
    <row r="59" spans="1:15" x14ac:dyDescent="0.3">
      <c r="A59" s="12" t="s">
        <v>2015</v>
      </c>
      <c r="B59" s="17">
        <v>45317</v>
      </c>
      <c r="C59" s="17">
        <v>45304</v>
      </c>
      <c r="D59" s="18" t="s">
        <v>2016</v>
      </c>
      <c r="E59" s="13" t="s">
        <v>1703</v>
      </c>
      <c r="F59" s="18" t="s">
        <v>1920</v>
      </c>
      <c r="G59" s="18" t="s">
        <v>1704</v>
      </c>
      <c r="H59" s="18" t="s">
        <v>1705</v>
      </c>
      <c r="I59">
        <v>1695390</v>
      </c>
      <c r="J59" t="s">
        <v>1748</v>
      </c>
      <c r="K59" s="18" t="s">
        <v>1694</v>
      </c>
      <c r="L59" s="16">
        <v>17.14</v>
      </c>
      <c r="M59" s="16"/>
      <c r="N59" s="16">
        <v>17.14</v>
      </c>
      <c r="O59" s="21">
        <v>45292</v>
      </c>
    </row>
    <row r="60" spans="1:15" x14ac:dyDescent="0.3">
      <c r="A60" s="12" t="s">
        <v>2017</v>
      </c>
      <c r="B60" s="17">
        <v>45317</v>
      </c>
      <c r="C60" s="17">
        <v>45304</v>
      </c>
      <c r="D60" s="18" t="s">
        <v>2018</v>
      </c>
      <c r="E60" s="13" t="s">
        <v>1703</v>
      </c>
      <c r="F60" s="18" t="s">
        <v>1923</v>
      </c>
      <c r="G60" s="18" t="s">
        <v>1704</v>
      </c>
      <c r="H60" s="18" t="s">
        <v>1705</v>
      </c>
      <c r="I60" t="s">
        <v>1744</v>
      </c>
      <c r="J60" t="s">
        <v>1743</v>
      </c>
      <c r="K60" s="18" t="s">
        <v>1694</v>
      </c>
      <c r="L60" s="16">
        <v>17.14</v>
      </c>
      <c r="M60" s="16"/>
      <c r="N60" s="16">
        <v>17.14</v>
      </c>
      <c r="O60" s="21">
        <v>45292</v>
      </c>
    </row>
    <row r="61" spans="1:15" x14ac:dyDescent="0.3">
      <c r="A61" s="12" t="s">
        <v>2019</v>
      </c>
      <c r="B61" s="17">
        <v>45317</v>
      </c>
      <c r="C61" s="17">
        <v>45304</v>
      </c>
      <c r="D61" s="18" t="s">
        <v>2020</v>
      </c>
      <c r="E61" s="13" t="s">
        <v>1703</v>
      </c>
      <c r="F61" s="18" t="s">
        <v>1926</v>
      </c>
      <c r="G61" s="18" t="s">
        <v>1704</v>
      </c>
      <c r="H61" s="18" t="s">
        <v>1705</v>
      </c>
      <c r="I61">
        <v>1677398</v>
      </c>
      <c r="J61" t="s">
        <v>1082</v>
      </c>
      <c r="K61" s="18" t="s">
        <v>1694</v>
      </c>
      <c r="L61" s="16">
        <v>17.14</v>
      </c>
      <c r="M61" s="16"/>
      <c r="N61" s="16">
        <v>17.14</v>
      </c>
      <c r="O61" s="21">
        <v>45292</v>
      </c>
    </row>
    <row r="62" spans="1:15" x14ac:dyDescent="0.3">
      <c r="A62" s="12" t="s">
        <v>2021</v>
      </c>
      <c r="B62" s="17">
        <v>45317</v>
      </c>
      <c r="C62" s="17">
        <v>45304</v>
      </c>
      <c r="D62" s="18" t="s">
        <v>2022</v>
      </c>
      <c r="E62" s="13" t="s">
        <v>1703</v>
      </c>
      <c r="F62" s="18" t="s">
        <v>1929</v>
      </c>
      <c r="G62" s="18" t="s">
        <v>1704</v>
      </c>
      <c r="H62" s="18" t="s">
        <v>1705</v>
      </c>
      <c r="I62" t="s">
        <v>1744</v>
      </c>
      <c r="J62" t="s">
        <v>1743</v>
      </c>
      <c r="K62" s="18" t="s">
        <v>1694</v>
      </c>
      <c r="L62" s="16">
        <v>17.14</v>
      </c>
      <c r="M62" s="16"/>
      <c r="N62" s="16">
        <v>17.14</v>
      </c>
      <c r="O62" s="21">
        <v>45292</v>
      </c>
    </row>
    <row r="63" spans="1:15" x14ac:dyDescent="0.3">
      <c r="A63" s="12" t="s">
        <v>2023</v>
      </c>
      <c r="B63" s="17">
        <v>45317</v>
      </c>
      <c r="C63" s="17">
        <v>45304</v>
      </c>
      <c r="D63" s="18" t="s">
        <v>2024</v>
      </c>
      <c r="E63" s="13" t="s">
        <v>1703</v>
      </c>
      <c r="F63" s="18" t="s">
        <v>1932</v>
      </c>
      <c r="G63" s="18" t="s">
        <v>1704</v>
      </c>
      <c r="H63" s="18" t="s">
        <v>1705</v>
      </c>
      <c r="I63">
        <v>532287</v>
      </c>
      <c r="J63" t="s">
        <v>1749</v>
      </c>
      <c r="K63" s="18" t="s">
        <v>1694</v>
      </c>
      <c r="L63" s="16">
        <v>17.14</v>
      </c>
      <c r="M63" s="16"/>
      <c r="N63" s="16">
        <v>17.14</v>
      </c>
      <c r="O63" s="21">
        <v>45292</v>
      </c>
    </row>
    <row r="64" spans="1:15" x14ac:dyDescent="0.3">
      <c r="A64" s="12" t="s">
        <v>2025</v>
      </c>
      <c r="B64" s="17">
        <v>45317</v>
      </c>
      <c r="C64" s="17">
        <v>45304</v>
      </c>
      <c r="D64" s="18" t="s">
        <v>2026</v>
      </c>
      <c r="E64" s="13" t="s">
        <v>1703</v>
      </c>
      <c r="F64" s="18" t="s">
        <v>1935</v>
      </c>
      <c r="G64" s="18" t="s">
        <v>1704</v>
      </c>
      <c r="H64" s="18" t="s">
        <v>1705</v>
      </c>
      <c r="I64">
        <v>885108</v>
      </c>
      <c r="J64" t="s">
        <v>529</v>
      </c>
      <c r="K64" s="18" t="s">
        <v>1694</v>
      </c>
      <c r="L64" s="16">
        <v>17.14</v>
      </c>
      <c r="M64" s="16"/>
      <c r="N64" s="16">
        <v>17.14</v>
      </c>
      <c r="O64" s="21">
        <v>45292</v>
      </c>
    </row>
    <row r="65" spans="1:15" x14ac:dyDescent="0.3">
      <c r="A65" s="12" t="s">
        <v>2027</v>
      </c>
      <c r="B65" s="17">
        <v>45317</v>
      </c>
      <c r="C65" s="17">
        <v>45304</v>
      </c>
      <c r="D65" s="18" t="s">
        <v>2028</v>
      </c>
      <c r="E65" s="13" t="s">
        <v>1703</v>
      </c>
      <c r="F65" s="18" t="s">
        <v>1938</v>
      </c>
      <c r="G65" s="18" t="s">
        <v>1704</v>
      </c>
      <c r="H65" s="18" t="s">
        <v>1705</v>
      </c>
      <c r="I65" t="s">
        <v>1744</v>
      </c>
      <c r="J65" t="s">
        <v>1743</v>
      </c>
      <c r="K65" s="18" t="s">
        <v>1694</v>
      </c>
      <c r="L65" s="16">
        <v>17.14</v>
      </c>
      <c r="M65" s="16"/>
      <c r="N65" s="16">
        <v>17.14</v>
      </c>
      <c r="O65" s="21">
        <v>45292</v>
      </c>
    </row>
    <row r="66" spans="1:15" x14ac:dyDescent="0.3">
      <c r="A66" s="12" t="s">
        <v>1701</v>
      </c>
      <c r="B66" s="17">
        <v>45317</v>
      </c>
      <c r="C66" s="17">
        <v>45304</v>
      </c>
      <c r="D66" s="18" t="s">
        <v>1702</v>
      </c>
      <c r="E66" s="13" t="s">
        <v>1703</v>
      </c>
      <c r="F66" s="18" t="s">
        <v>1664</v>
      </c>
      <c r="G66" s="18" t="s">
        <v>1704</v>
      </c>
      <c r="H66" s="18" t="s">
        <v>1705</v>
      </c>
      <c r="I66">
        <v>1396906</v>
      </c>
      <c r="J66" t="s">
        <v>1746</v>
      </c>
      <c r="K66" s="18" t="s">
        <v>1694</v>
      </c>
      <c r="L66" s="16">
        <v>17.14</v>
      </c>
      <c r="M66" s="16"/>
      <c r="N66" s="16">
        <v>17.14</v>
      </c>
      <c r="O66" s="21">
        <v>45292</v>
      </c>
    </row>
    <row r="67" spans="1:15" x14ac:dyDescent="0.3">
      <c r="A67" s="12" t="s">
        <v>1672</v>
      </c>
      <c r="B67" s="17">
        <v>45322</v>
      </c>
      <c r="C67" s="17">
        <v>45322</v>
      </c>
      <c r="D67" s="18"/>
      <c r="E67" s="13" t="s">
        <v>1706</v>
      </c>
      <c r="F67" s="18" t="s">
        <v>1664</v>
      </c>
      <c r="G67" s="18" t="s">
        <v>1674</v>
      </c>
      <c r="H67" s="18"/>
      <c r="I67" s="24">
        <v>1733060</v>
      </c>
      <c r="J67" s="18" t="s">
        <v>1675</v>
      </c>
      <c r="K67" s="18" t="s">
        <v>1686</v>
      </c>
      <c r="L67" s="16">
        <v>150</v>
      </c>
      <c r="M67" s="16"/>
      <c r="N67" s="16">
        <v>150</v>
      </c>
      <c r="O67" s="21">
        <v>45292</v>
      </c>
    </row>
    <row r="68" spans="1:15" x14ac:dyDescent="0.3">
      <c r="A68" s="12" t="s">
        <v>1672</v>
      </c>
      <c r="B68" s="17">
        <v>45322</v>
      </c>
      <c r="C68" s="17">
        <v>45322</v>
      </c>
      <c r="D68" s="18"/>
      <c r="E68" s="13" t="s">
        <v>1706</v>
      </c>
      <c r="F68" s="18" t="s">
        <v>1664</v>
      </c>
      <c r="G68" s="18" t="s">
        <v>1674</v>
      </c>
      <c r="H68" s="18"/>
      <c r="I68" s="24">
        <v>1682749</v>
      </c>
      <c r="J68" s="18" t="s">
        <v>1677</v>
      </c>
      <c r="K68" s="18" t="s">
        <v>1686</v>
      </c>
      <c r="L68" s="16">
        <v>150</v>
      </c>
      <c r="M68" s="16"/>
      <c r="N68" s="16">
        <v>150</v>
      </c>
      <c r="O68" s="21">
        <v>45292</v>
      </c>
    </row>
    <row r="69" spans="1:15" x14ac:dyDescent="0.3">
      <c r="A69" s="12" t="s">
        <v>1672</v>
      </c>
      <c r="B69" s="17">
        <v>45322</v>
      </c>
      <c r="C69" s="17">
        <v>45322</v>
      </c>
      <c r="D69" s="18"/>
      <c r="E69" s="13" t="s">
        <v>1706</v>
      </c>
      <c r="F69" s="18" t="s">
        <v>1664</v>
      </c>
      <c r="G69" s="18" t="s">
        <v>1674</v>
      </c>
      <c r="H69" s="18"/>
      <c r="I69" s="18" t="s">
        <v>1688</v>
      </c>
      <c r="J69" s="18" t="s">
        <v>1679</v>
      </c>
      <c r="K69" s="18" t="s">
        <v>1686</v>
      </c>
      <c r="L69" s="16">
        <v>150</v>
      </c>
      <c r="M69" s="16"/>
      <c r="N69" s="16">
        <v>150</v>
      </c>
      <c r="O69" s="21">
        <v>45292</v>
      </c>
    </row>
    <row r="70" spans="1:15" x14ac:dyDescent="0.3">
      <c r="A70" s="12" t="s">
        <v>1672</v>
      </c>
      <c r="B70" s="17">
        <v>45322</v>
      </c>
      <c r="C70" s="17">
        <v>45322</v>
      </c>
      <c r="D70" s="18"/>
      <c r="E70" s="13" t="s">
        <v>1706</v>
      </c>
      <c r="F70" s="18" t="s">
        <v>1664</v>
      </c>
      <c r="G70" s="18" t="s">
        <v>1674</v>
      </c>
      <c r="H70" s="18"/>
      <c r="I70" s="24">
        <v>531748</v>
      </c>
      <c r="J70" s="18" t="s">
        <v>1681</v>
      </c>
      <c r="K70" s="18" t="s">
        <v>1686</v>
      </c>
      <c r="L70" s="16">
        <v>150</v>
      </c>
      <c r="M70" s="16"/>
      <c r="N70" s="16">
        <v>150</v>
      </c>
      <c r="O70" s="21">
        <v>45292</v>
      </c>
    </row>
    <row r="71" spans="1:15" x14ac:dyDescent="0.3">
      <c r="A71" s="12" t="s">
        <v>1672</v>
      </c>
      <c r="B71" s="17">
        <v>45322</v>
      </c>
      <c r="C71" s="17">
        <v>45322</v>
      </c>
      <c r="D71" s="18"/>
      <c r="E71" s="13" t="s">
        <v>1706</v>
      </c>
      <c r="F71" s="18" t="s">
        <v>1664</v>
      </c>
      <c r="G71" s="18" t="s">
        <v>1674</v>
      </c>
      <c r="H71" s="18"/>
      <c r="I71" s="18" t="s">
        <v>1690</v>
      </c>
      <c r="J71" s="18" t="s">
        <v>1683</v>
      </c>
      <c r="K71" s="18" t="s">
        <v>1686</v>
      </c>
      <c r="L71" s="16">
        <v>150</v>
      </c>
      <c r="M71" s="16"/>
      <c r="N71" s="16">
        <v>150</v>
      </c>
      <c r="O71" s="21">
        <v>45292</v>
      </c>
    </row>
    <row r="72" spans="1:15" x14ac:dyDescent="0.3">
      <c r="A72" s="12" t="s">
        <v>1701</v>
      </c>
      <c r="B72" s="17">
        <v>45322</v>
      </c>
      <c r="C72" s="17">
        <v>45311</v>
      </c>
      <c r="D72" s="18" t="s">
        <v>1707</v>
      </c>
      <c r="E72" s="13" t="s">
        <v>1708</v>
      </c>
      <c r="F72" s="18" t="s">
        <v>1664</v>
      </c>
      <c r="G72" s="18" t="s">
        <v>1704</v>
      </c>
      <c r="H72" s="18" t="s">
        <v>1705</v>
      </c>
      <c r="I72" s="18"/>
      <c r="J72" s="18" t="s">
        <v>1709</v>
      </c>
      <c r="K72" s="18" t="s">
        <v>1694</v>
      </c>
      <c r="L72" s="16">
        <v>600</v>
      </c>
      <c r="M72" s="16"/>
      <c r="N72" s="16">
        <v>600</v>
      </c>
      <c r="O72" s="21">
        <v>45292</v>
      </c>
    </row>
  </sheetData>
  <phoneticPr fontId="2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BA43D-E099-474B-B74B-5A972E29939C}">
  <dimension ref="A1:C16"/>
  <sheetViews>
    <sheetView workbookViewId="0">
      <selection activeCell="B2" sqref="B2:B16"/>
    </sheetView>
  </sheetViews>
  <sheetFormatPr defaultRowHeight="14.4" x14ac:dyDescent="0.3"/>
  <cols>
    <col min="1" max="1" width="57.109375" bestFit="1" customWidth="1"/>
    <col min="2" max="2" width="15" bestFit="1" customWidth="1"/>
  </cols>
  <sheetData>
    <row r="1" spans="1:3" x14ac:dyDescent="0.3">
      <c r="A1" s="11" t="s">
        <v>1727</v>
      </c>
      <c r="B1" s="2" t="s">
        <v>1710</v>
      </c>
      <c r="C1" s="2" t="s">
        <v>1726</v>
      </c>
    </row>
    <row r="2" spans="1:3" x14ac:dyDescent="0.3">
      <c r="A2" s="7" t="s">
        <v>1711</v>
      </c>
      <c r="B2">
        <v>1546126</v>
      </c>
      <c r="C2" s="6">
        <v>295</v>
      </c>
    </row>
    <row r="3" spans="1:3" x14ac:dyDescent="0.3">
      <c r="A3" s="7" t="s">
        <v>1712</v>
      </c>
      <c r="B3">
        <v>821968</v>
      </c>
      <c r="C3" s="6">
        <v>295</v>
      </c>
    </row>
    <row r="4" spans="1:3" x14ac:dyDescent="0.3">
      <c r="A4" s="7" t="s">
        <v>1713</v>
      </c>
      <c r="B4">
        <v>501137</v>
      </c>
      <c r="C4" s="6">
        <v>295</v>
      </c>
    </row>
    <row r="5" spans="1:3" x14ac:dyDescent="0.3">
      <c r="A5" s="7" t="s">
        <v>1714</v>
      </c>
      <c r="B5">
        <v>1695066</v>
      </c>
      <c r="C5" s="6">
        <v>295</v>
      </c>
    </row>
    <row r="6" spans="1:3" x14ac:dyDescent="0.3">
      <c r="A6" s="7" t="s">
        <v>1715</v>
      </c>
      <c r="B6">
        <v>1720156</v>
      </c>
      <c r="C6" s="6">
        <v>295</v>
      </c>
    </row>
    <row r="7" spans="1:3" x14ac:dyDescent="0.3">
      <c r="A7" s="7" t="s">
        <v>1716</v>
      </c>
      <c r="B7">
        <v>1707039</v>
      </c>
      <c r="C7" s="6">
        <v>295</v>
      </c>
    </row>
    <row r="8" spans="1:3" x14ac:dyDescent="0.3">
      <c r="A8" s="7" t="s">
        <v>1717</v>
      </c>
      <c r="B8">
        <v>1702385</v>
      </c>
      <c r="C8" s="6">
        <v>295</v>
      </c>
    </row>
    <row r="9" spans="1:3" x14ac:dyDescent="0.3">
      <c r="A9" s="7" t="s">
        <v>1718</v>
      </c>
      <c r="B9">
        <v>1718938</v>
      </c>
      <c r="C9" s="6">
        <v>295</v>
      </c>
    </row>
    <row r="10" spans="1:3" x14ac:dyDescent="0.3">
      <c r="A10" s="7" t="s">
        <v>1719</v>
      </c>
      <c r="B10">
        <v>1668275</v>
      </c>
      <c r="C10" s="6">
        <v>295</v>
      </c>
    </row>
    <row r="11" spans="1:3" x14ac:dyDescent="0.3">
      <c r="A11" s="7" t="s">
        <v>1720</v>
      </c>
      <c r="B11">
        <v>1505317</v>
      </c>
      <c r="C11" s="6">
        <v>295</v>
      </c>
    </row>
    <row r="12" spans="1:3" x14ac:dyDescent="0.3">
      <c r="A12" s="7" t="s">
        <v>1721</v>
      </c>
      <c r="B12">
        <v>1707089</v>
      </c>
      <c r="C12" s="6">
        <v>295</v>
      </c>
    </row>
    <row r="13" spans="1:3" x14ac:dyDescent="0.3">
      <c r="A13" s="7" t="s">
        <v>1722</v>
      </c>
      <c r="B13">
        <v>1148046</v>
      </c>
      <c r="C13" s="6">
        <v>295</v>
      </c>
    </row>
    <row r="14" spans="1:3" x14ac:dyDescent="0.3">
      <c r="A14" s="7" t="s">
        <v>1723</v>
      </c>
      <c r="B14">
        <v>1504860</v>
      </c>
      <c r="C14" s="6">
        <v>295</v>
      </c>
    </row>
    <row r="15" spans="1:3" x14ac:dyDescent="0.3">
      <c r="A15" s="7" t="s">
        <v>1724</v>
      </c>
      <c r="B15">
        <v>554987</v>
      </c>
      <c r="C15" s="6">
        <v>295</v>
      </c>
    </row>
    <row r="16" spans="1:3" x14ac:dyDescent="0.3">
      <c r="A16" s="7" t="s">
        <v>1725</v>
      </c>
      <c r="B16">
        <v>1714828</v>
      </c>
      <c r="C16" s="6">
        <v>295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A5849-646F-457C-BC36-EC142C26C1AF}">
  <dimension ref="A1:L37"/>
  <sheetViews>
    <sheetView topLeftCell="A4" workbookViewId="0">
      <selection activeCell="I2" sqref="I2:I36"/>
    </sheetView>
  </sheetViews>
  <sheetFormatPr defaultRowHeight="14.4" x14ac:dyDescent="0.3"/>
  <cols>
    <col min="1" max="1" width="13.88671875" customWidth="1"/>
    <col min="2" max="2" width="14" customWidth="1"/>
    <col min="3" max="3" width="9.5546875" bestFit="1" customWidth="1"/>
    <col min="4" max="4" width="13.109375" customWidth="1"/>
    <col min="5" max="5" width="15" customWidth="1"/>
    <col min="6" max="6" width="17.5546875" customWidth="1"/>
    <col min="7" max="7" width="19.88671875" customWidth="1"/>
    <col min="8" max="8" width="16.77734375" customWidth="1"/>
    <col min="9" max="9" width="14.5546875" customWidth="1"/>
    <col min="10" max="10" width="16.77734375" customWidth="1"/>
    <col min="11" max="11" width="13.6640625" customWidth="1"/>
  </cols>
  <sheetData>
    <row r="1" spans="1:12" x14ac:dyDescent="0.3">
      <c r="A1" t="s">
        <v>1728</v>
      </c>
      <c r="B1" t="s">
        <v>1729</v>
      </c>
      <c r="C1" t="s">
        <v>1730</v>
      </c>
      <c r="D1" t="s">
        <v>1731</v>
      </c>
      <c r="E1" t="s">
        <v>1732</v>
      </c>
      <c r="F1" t="s">
        <v>1733</v>
      </c>
      <c r="G1" t="s">
        <v>1734</v>
      </c>
      <c r="H1" t="s">
        <v>1735</v>
      </c>
      <c r="I1" t="s">
        <v>1736</v>
      </c>
      <c r="J1" t="s">
        <v>1710</v>
      </c>
      <c r="K1" t="s">
        <v>1737</v>
      </c>
      <c r="L1" t="s">
        <v>1738</v>
      </c>
    </row>
    <row r="2" spans="1:12" x14ac:dyDescent="0.3">
      <c r="A2" s="10">
        <v>45304</v>
      </c>
      <c r="B2" t="s">
        <v>1739</v>
      </c>
      <c r="C2" s="10">
        <v>45304</v>
      </c>
      <c r="D2" s="10">
        <v>45304</v>
      </c>
      <c r="E2" t="s">
        <v>1740</v>
      </c>
      <c r="G2">
        <v>2</v>
      </c>
      <c r="H2" t="s">
        <v>1741</v>
      </c>
      <c r="I2" t="s">
        <v>421</v>
      </c>
      <c r="J2">
        <v>847569</v>
      </c>
      <c r="K2" t="s">
        <v>1742</v>
      </c>
      <c r="L2">
        <v>75134</v>
      </c>
    </row>
    <row r="3" spans="1:12" x14ac:dyDescent="0.3">
      <c r="A3" s="10">
        <v>45304</v>
      </c>
      <c r="B3" t="s">
        <v>1739</v>
      </c>
      <c r="C3" s="10">
        <v>45304</v>
      </c>
      <c r="D3" s="10">
        <v>45304</v>
      </c>
      <c r="E3" t="s">
        <v>1740</v>
      </c>
      <c r="G3">
        <v>2</v>
      </c>
      <c r="H3" t="s">
        <v>1741</v>
      </c>
      <c r="I3" t="s">
        <v>1743</v>
      </c>
      <c r="J3" t="s">
        <v>1744</v>
      </c>
      <c r="K3" t="s">
        <v>1744</v>
      </c>
      <c r="L3" t="s">
        <v>1744</v>
      </c>
    </row>
    <row r="4" spans="1:12" x14ac:dyDescent="0.3">
      <c r="A4" s="10">
        <v>45304</v>
      </c>
      <c r="B4" t="s">
        <v>1739</v>
      </c>
      <c r="C4" s="10">
        <v>45304</v>
      </c>
      <c r="D4" s="10">
        <v>45304</v>
      </c>
      <c r="E4" t="s">
        <v>1740</v>
      </c>
      <c r="G4">
        <v>2</v>
      </c>
      <c r="H4" t="s">
        <v>1741</v>
      </c>
      <c r="I4" t="s">
        <v>529</v>
      </c>
      <c r="J4">
        <v>885108</v>
      </c>
      <c r="K4" t="s">
        <v>1745</v>
      </c>
      <c r="L4">
        <v>75228</v>
      </c>
    </row>
    <row r="5" spans="1:12" x14ac:dyDescent="0.3">
      <c r="A5" s="10">
        <v>45304</v>
      </c>
      <c r="B5" t="s">
        <v>1739</v>
      </c>
      <c r="C5" s="10">
        <v>45304</v>
      </c>
      <c r="D5" s="10">
        <v>45304</v>
      </c>
      <c r="E5" t="s">
        <v>1740</v>
      </c>
      <c r="G5">
        <v>2</v>
      </c>
      <c r="H5" t="s">
        <v>1741</v>
      </c>
      <c r="I5" t="s">
        <v>293</v>
      </c>
      <c r="J5">
        <v>550150</v>
      </c>
      <c r="K5" t="s">
        <v>1742</v>
      </c>
      <c r="L5">
        <v>75180</v>
      </c>
    </row>
    <row r="6" spans="1:12" x14ac:dyDescent="0.3">
      <c r="A6" s="10">
        <v>45304</v>
      </c>
      <c r="B6" t="s">
        <v>1739</v>
      </c>
      <c r="C6" s="10">
        <v>45304</v>
      </c>
      <c r="D6" s="10">
        <v>45304</v>
      </c>
      <c r="E6" t="s">
        <v>1740</v>
      </c>
      <c r="G6">
        <v>2</v>
      </c>
      <c r="H6" t="s">
        <v>1741</v>
      </c>
      <c r="I6" t="s">
        <v>1743</v>
      </c>
      <c r="J6" t="s">
        <v>1744</v>
      </c>
      <c r="K6" t="s">
        <v>1744</v>
      </c>
      <c r="L6" t="s">
        <v>1744</v>
      </c>
    </row>
    <row r="7" spans="1:12" x14ac:dyDescent="0.3">
      <c r="A7" s="10">
        <v>45304</v>
      </c>
      <c r="B7" t="s">
        <v>1739</v>
      </c>
      <c r="C7" s="10">
        <v>45304</v>
      </c>
      <c r="D7" s="10">
        <v>45304</v>
      </c>
      <c r="E7" t="s">
        <v>1740</v>
      </c>
      <c r="G7">
        <v>2</v>
      </c>
      <c r="H7" t="s">
        <v>1741</v>
      </c>
      <c r="I7" t="s">
        <v>1301</v>
      </c>
      <c r="J7">
        <v>1710836</v>
      </c>
      <c r="K7" t="s">
        <v>1742</v>
      </c>
      <c r="L7">
        <v>75232</v>
      </c>
    </row>
    <row r="8" spans="1:12" x14ac:dyDescent="0.3">
      <c r="A8" s="10">
        <v>45304</v>
      </c>
      <c r="B8" t="s">
        <v>1739</v>
      </c>
      <c r="C8" s="10">
        <v>45304</v>
      </c>
      <c r="D8" s="10">
        <v>45304</v>
      </c>
      <c r="E8" t="s">
        <v>1740</v>
      </c>
      <c r="G8">
        <v>2</v>
      </c>
      <c r="H8" t="s">
        <v>1741</v>
      </c>
      <c r="I8" t="s">
        <v>615</v>
      </c>
      <c r="J8">
        <v>1392490</v>
      </c>
      <c r="K8" t="s">
        <v>1745</v>
      </c>
      <c r="L8">
        <v>75208</v>
      </c>
    </row>
    <row r="9" spans="1:12" x14ac:dyDescent="0.3">
      <c r="A9" s="10">
        <v>45304</v>
      </c>
      <c r="B9" t="s">
        <v>1739</v>
      </c>
      <c r="C9" s="10">
        <v>45304</v>
      </c>
      <c r="D9" s="10">
        <v>45304</v>
      </c>
      <c r="E9" t="s">
        <v>1740</v>
      </c>
      <c r="G9">
        <v>2</v>
      </c>
      <c r="H9" t="s">
        <v>1741</v>
      </c>
      <c r="I9" t="s">
        <v>1746</v>
      </c>
      <c r="J9">
        <v>1396906</v>
      </c>
      <c r="K9" t="s">
        <v>1747</v>
      </c>
      <c r="L9">
        <v>76048</v>
      </c>
    </row>
    <row r="10" spans="1:12" x14ac:dyDescent="0.3">
      <c r="A10" s="10">
        <v>45304</v>
      </c>
      <c r="B10" t="s">
        <v>1739</v>
      </c>
      <c r="C10" s="10">
        <v>45304</v>
      </c>
      <c r="D10" s="10">
        <v>45304</v>
      </c>
      <c r="E10" t="s">
        <v>1740</v>
      </c>
      <c r="G10">
        <v>2</v>
      </c>
      <c r="H10" t="s">
        <v>1741</v>
      </c>
      <c r="I10" t="s">
        <v>646</v>
      </c>
      <c r="J10">
        <v>1290646</v>
      </c>
      <c r="K10" t="s">
        <v>1747</v>
      </c>
      <c r="L10">
        <v>75227</v>
      </c>
    </row>
    <row r="11" spans="1:12" x14ac:dyDescent="0.3">
      <c r="A11" s="10">
        <v>45304</v>
      </c>
      <c r="B11" t="s">
        <v>1739</v>
      </c>
      <c r="C11" s="10">
        <v>45304</v>
      </c>
      <c r="D11" s="10">
        <v>45304</v>
      </c>
      <c r="E11" t="s">
        <v>1740</v>
      </c>
      <c r="G11">
        <v>2</v>
      </c>
      <c r="H11" t="s">
        <v>1741</v>
      </c>
      <c r="I11" t="s">
        <v>356</v>
      </c>
      <c r="J11">
        <v>821598</v>
      </c>
      <c r="K11" t="s">
        <v>1745</v>
      </c>
      <c r="L11">
        <v>75088</v>
      </c>
    </row>
    <row r="12" spans="1:12" x14ac:dyDescent="0.3">
      <c r="A12" s="10">
        <v>45304</v>
      </c>
      <c r="B12" t="s">
        <v>1739</v>
      </c>
      <c r="C12" s="10">
        <v>45304</v>
      </c>
      <c r="D12" s="10">
        <v>45304</v>
      </c>
      <c r="E12" t="s">
        <v>1740</v>
      </c>
      <c r="G12">
        <v>2</v>
      </c>
      <c r="H12" t="s">
        <v>1741</v>
      </c>
      <c r="I12" t="s">
        <v>733</v>
      </c>
      <c r="J12">
        <v>1504860</v>
      </c>
      <c r="K12" t="s">
        <v>1742</v>
      </c>
      <c r="L12">
        <v>75217</v>
      </c>
    </row>
    <row r="13" spans="1:12" x14ac:dyDescent="0.3">
      <c r="A13" s="10">
        <v>45304</v>
      </c>
      <c r="B13" t="s">
        <v>1739</v>
      </c>
      <c r="C13" s="10">
        <v>45304</v>
      </c>
      <c r="D13" s="10">
        <v>45304</v>
      </c>
      <c r="E13" t="s">
        <v>1740</v>
      </c>
      <c r="G13">
        <v>2</v>
      </c>
      <c r="H13" t="s">
        <v>1741</v>
      </c>
      <c r="I13" t="s">
        <v>1743</v>
      </c>
      <c r="J13" t="s">
        <v>1744</v>
      </c>
      <c r="K13" t="s">
        <v>1744</v>
      </c>
      <c r="L13" t="s">
        <v>1744</v>
      </c>
    </row>
    <row r="14" spans="1:12" x14ac:dyDescent="0.3">
      <c r="A14" s="10">
        <v>45304</v>
      </c>
      <c r="B14" t="s">
        <v>1739</v>
      </c>
      <c r="C14" s="10">
        <v>45304</v>
      </c>
      <c r="D14" s="10">
        <v>45304</v>
      </c>
      <c r="E14" t="s">
        <v>1740</v>
      </c>
      <c r="G14">
        <v>2</v>
      </c>
      <c r="H14" t="s">
        <v>1741</v>
      </c>
      <c r="I14" t="s">
        <v>1277</v>
      </c>
      <c r="J14">
        <v>1707285</v>
      </c>
      <c r="K14" t="s">
        <v>1747</v>
      </c>
      <c r="L14">
        <v>75104</v>
      </c>
    </row>
    <row r="15" spans="1:12" x14ac:dyDescent="0.3">
      <c r="A15" s="10">
        <v>45304</v>
      </c>
      <c r="B15" t="s">
        <v>1739</v>
      </c>
      <c r="C15" s="10">
        <v>45304</v>
      </c>
      <c r="D15" s="10">
        <v>45304</v>
      </c>
      <c r="E15" t="s">
        <v>1740</v>
      </c>
      <c r="G15">
        <v>2</v>
      </c>
      <c r="H15" t="s">
        <v>1741</v>
      </c>
      <c r="I15" t="s">
        <v>1414</v>
      </c>
      <c r="J15">
        <v>1727161</v>
      </c>
      <c r="K15" t="s">
        <v>1747</v>
      </c>
      <c r="L15">
        <v>75115</v>
      </c>
    </row>
    <row r="16" spans="1:12" x14ac:dyDescent="0.3">
      <c r="A16" s="10">
        <v>45304</v>
      </c>
      <c r="B16" t="s">
        <v>1739</v>
      </c>
      <c r="C16" s="10">
        <v>45304</v>
      </c>
      <c r="D16" s="10">
        <v>45304</v>
      </c>
      <c r="E16" t="s">
        <v>1740</v>
      </c>
      <c r="G16">
        <v>2</v>
      </c>
      <c r="H16" t="s">
        <v>1741</v>
      </c>
      <c r="I16" t="s">
        <v>929</v>
      </c>
      <c r="J16">
        <v>302810</v>
      </c>
      <c r="K16" t="s">
        <v>1742</v>
      </c>
      <c r="L16">
        <v>75212</v>
      </c>
    </row>
    <row r="17" spans="1:12" x14ac:dyDescent="0.3">
      <c r="A17" s="10">
        <v>45304</v>
      </c>
      <c r="B17" t="s">
        <v>1739</v>
      </c>
      <c r="C17" s="10">
        <v>45304</v>
      </c>
      <c r="D17" s="10">
        <v>45304</v>
      </c>
      <c r="E17" t="s">
        <v>1740</v>
      </c>
      <c r="G17">
        <v>2</v>
      </c>
      <c r="H17" t="s">
        <v>1741</v>
      </c>
      <c r="I17" t="s">
        <v>1743</v>
      </c>
      <c r="J17" t="s">
        <v>1744</v>
      </c>
      <c r="K17" t="s">
        <v>1744</v>
      </c>
      <c r="L17" t="s">
        <v>1744</v>
      </c>
    </row>
    <row r="18" spans="1:12" x14ac:dyDescent="0.3">
      <c r="A18" s="10">
        <v>45304</v>
      </c>
      <c r="B18" t="s">
        <v>1739</v>
      </c>
      <c r="C18" s="10">
        <v>45304</v>
      </c>
      <c r="D18" s="10">
        <v>45304</v>
      </c>
      <c r="E18" t="s">
        <v>1740</v>
      </c>
      <c r="G18">
        <v>2</v>
      </c>
      <c r="H18" t="s">
        <v>1741</v>
      </c>
      <c r="I18" t="s">
        <v>1355</v>
      </c>
      <c r="J18">
        <v>1718938</v>
      </c>
      <c r="K18" t="s">
        <v>1745</v>
      </c>
      <c r="L18">
        <v>75224</v>
      </c>
    </row>
    <row r="19" spans="1:12" x14ac:dyDescent="0.3">
      <c r="A19" s="10">
        <v>45304</v>
      </c>
      <c r="B19" t="s">
        <v>1739</v>
      </c>
      <c r="C19" s="10">
        <v>45304</v>
      </c>
      <c r="D19" s="10">
        <v>45304</v>
      </c>
      <c r="E19" t="s">
        <v>1740</v>
      </c>
      <c r="G19">
        <v>2</v>
      </c>
      <c r="H19" t="s">
        <v>1741</v>
      </c>
      <c r="I19" t="s">
        <v>615</v>
      </c>
      <c r="J19">
        <v>1392490</v>
      </c>
      <c r="K19" t="s">
        <v>1745</v>
      </c>
      <c r="L19">
        <v>75208</v>
      </c>
    </row>
    <row r="20" spans="1:12" x14ac:dyDescent="0.3">
      <c r="A20" s="10">
        <v>45304</v>
      </c>
      <c r="B20" t="s">
        <v>1739</v>
      </c>
      <c r="C20" s="10">
        <v>45304</v>
      </c>
      <c r="D20" s="10">
        <v>45304</v>
      </c>
      <c r="E20" t="s">
        <v>1740</v>
      </c>
      <c r="G20">
        <v>2</v>
      </c>
      <c r="H20" t="s">
        <v>1741</v>
      </c>
      <c r="I20" t="s">
        <v>529</v>
      </c>
      <c r="J20">
        <v>885108</v>
      </c>
      <c r="K20" t="s">
        <v>1745</v>
      </c>
      <c r="L20">
        <v>75228</v>
      </c>
    </row>
    <row r="21" spans="1:12" x14ac:dyDescent="0.3">
      <c r="A21" s="10">
        <v>45304</v>
      </c>
      <c r="B21" t="s">
        <v>1739</v>
      </c>
      <c r="C21" s="10">
        <v>45304</v>
      </c>
      <c r="D21" s="10">
        <v>45304</v>
      </c>
      <c r="E21" t="s">
        <v>1740</v>
      </c>
      <c r="G21">
        <v>2</v>
      </c>
      <c r="H21" t="s">
        <v>1741</v>
      </c>
      <c r="I21" t="s">
        <v>735</v>
      </c>
      <c r="J21">
        <v>1505317</v>
      </c>
      <c r="K21" t="s">
        <v>1742</v>
      </c>
      <c r="L21">
        <v>75211</v>
      </c>
    </row>
    <row r="22" spans="1:12" x14ac:dyDescent="0.3">
      <c r="A22" s="10">
        <v>45304</v>
      </c>
      <c r="B22" t="s">
        <v>1739</v>
      </c>
      <c r="C22" s="10">
        <v>45304</v>
      </c>
      <c r="D22" s="10">
        <v>45304</v>
      </c>
      <c r="E22" t="s">
        <v>1740</v>
      </c>
      <c r="G22">
        <v>2</v>
      </c>
      <c r="H22" t="s">
        <v>1741</v>
      </c>
      <c r="I22" t="s">
        <v>1743</v>
      </c>
      <c r="J22" t="s">
        <v>1744</v>
      </c>
      <c r="K22" t="s">
        <v>1744</v>
      </c>
      <c r="L22" t="s">
        <v>1744</v>
      </c>
    </row>
    <row r="23" spans="1:12" x14ac:dyDescent="0.3">
      <c r="A23" s="10">
        <v>45304</v>
      </c>
      <c r="B23" t="s">
        <v>1739</v>
      </c>
      <c r="C23" s="10">
        <v>45304</v>
      </c>
      <c r="D23" s="10">
        <v>45304</v>
      </c>
      <c r="E23" t="s">
        <v>1740</v>
      </c>
      <c r="G23">
        <v>2</v>
      </c>
      <c r="H23" t="s">
        <v>1741</v>
      </c>
      <c r="I23" t="s">
        <v>529</v>
      </c>
      <c r="J23">
        <v>885108</v>
      </c>
      <c r="K23" t="s">
        <v>1745</v>
      </c>
      <c r="L23">
        <v>75228</v>
      </c>
    </row>
    <row r="24" spans="1:12" x14ac:dyDescent="0.3">
      <c r="A24" s="10">
        <v>45304</v>
      </c>
      <c r="B24" t="s">
        <v>1739</v>
      </c>
      <c r="C24" s="10">
        <v>45304</v>
      </c>
      <c r="D24" s="10">
        <v>45304</v>
      </c>
      <c r="E24" t="s">
        <v>1740</v>
      </c>
      <c r="G24">
        <v>2</v>
      </c>
      <c r="H24" t="s">
        <v>1741</v>
      </c>
      <c r="I24" t="s">
        <v>1419</v>
      </c>
      <c r="J24">
        <v>1728064</v>
      </c>
      <c r="K24" t="s">
        <v>1745</v>
      </c>
      <c r="L24">
        <v>75182</v>
      </c>
    </row>
    <row r="25" spans="1:12" x14ac:dyDescent="0.3">
      <c r="A25" s="10">
        <v>45304</v>
      </c>
      <c r="B25" t="s">
        <v>1739</v>
      </c>
      <c r="C25" s="10">
        <v>45304</v>
      </c>
      <c r="D25" s="10">
        <v>45304</v>
      </c>
      <c r="E25" t="s">
        <v>1740</v>
      </c>
      <c r="G25">
        <v>2</v>
      </c>
      <c r="H25" t="s">
        <v>1741</v>
      </c>
      <c r="I25" t="s">
        <v>1743</v>
      </c>
      <c r="J25" t="s">
        <v>1744</v>
      </c>
      <c r="K25" t="s">
        <v>1744</v>
      </c>
      <c r="L25" t="s">
        <v>1744</v>
      </c>
    </row>
    <row r="26" spans="1:12" x14ac:dyDescent="0.3">
      <c r="A26" s="10">
        <v>45304</v>
      </c>
      <c r="B26" t="s">
        <v>1739</v>
      </c>
      <c r="C26" s="10">
        <v>45304</v>
      </c>
      <c r="D26" s="10">
        <v>45304</v>
      </c>
      <c r="E26" t="s">
        <v>1740</v>
      </c>
      <c r="G26">
        <v>2</v>
      </c>
      <c r="H26" t="s">
        <v>1741</v>
      </c>
      <c r="I26" t="s">
        <v>1419</v>
      </c>
      <c r="J26">
        <v>1728064</v>
      </c>
      <c r="K26" t="s">
        <v>1745</v>
      </c>
      <c r="L26">
        <v>75182</v>
      </c>
    </row>
    <row r="27" spans="1:12" x14ac:dyDescent="0.3">
      <c r="A27" s="10">
        <v>45304</v>
      </c>
      <c r="B27" t="s">
        <v>1739</v>
      </c>
      <c r="C27" s="10">
        <v>45304</v>
      </c>
      <c r="D27" s="10">
        <v>45304</v>
      </c>
      <c r="E27" t="s">
        <v>1740</v>
      </c>
      <c r="G27">
        <v>2</v>
      </c>
      <c r="H27" t="s">
        <v>1741</v>
      </c>
      <c r="I27" t="s">
        <v>929</v>
      </c>
      <c r="J27">
        <v>302810</v>
      </c>
      <c r="K27" t="s">
        <v>1742</v>
      </c>
      <c r="L27">
        <v>75212</v>
      </c>
    </row>
    <row r="28" spans="1:12" x14ac:dyDescent="0.3">
      <c r="A28" s="10">
        <v>45304</v>
      </c>
      <c r="B28" t="s">
        <v>1739</v>
      </c>
      <c r="C28" s="10">
        <v>45304</v>
      </c>
      <c r="D28" s="10">
        <v>45304</v>
      </c>
      <c r="E28" t="s">
        <v>1740</v>
      </c>
      <c r="G28">
        <v>2</v>
      </c>
      <c r="H28" t="s">
        <v>1741</v>
      </c>
      <c r="I28" t="s">
        <v>1743</v>
      </c>
      <c r="J28" t="s">
        <v>1744</v>
      </c>
      <c r="K28" t="s">
        <v>1744</v>
      </c>
      <c r="L28" t="s">
        <v>1744</v>
      </c>
    </row>
    <row r="29" spans="1:12" x14ac:dyDescent="0.3">
      <c r="A29" s="10">
        <v>45304</v>
      </c>
      <c r="B29" t="s">
        <v>1739</v>
      </c>
      <c r="C29" s="10">
        <v>45304</v>
      </c>
      <c r="D29" s="10">
        <v>45304</v>
      </c>
      <c r="E29" t="s">
        <v>1740</v>
      </c>
      <c r="G29">
        <v>2</v>
      </c>
      <c r="H29" t="s">
        <v>1741</v>
      </c>
      <c r="I29" t="s">
        <v>1748</v>
      </c>
      <c r="J29">
        <v>1695390</v>
      </c>
      <c r="K29" t="s">
        <v>1742</v>
      </c>
      <c r="L29">
        <v>75217</v>
      </c>
    </row>
    <row r="30" spans="1:12" x14ac:dyDescent="0.3">
      <c r="A30" s="10">
        <v>45304</v>
      </c>
      <c r="B30" t="s">
        <v>1739</v>
      </c>
      <c r="C30" s="10">
        <v>45304</v>
      </c>
      <c r="D30" s="10">
        <v>45304</v>
      </c>
      <c r="E30" t="s">
        <v>1740</v>
      </c>
      <c r="G30">
        <v>2</v>
      </c>
      <c r="H30" t="s">
        <v>1741</v>
      </c>
      <c r="I30" t="s">
        <v>1743</v>
      </c>
      <c r="J30" t="s">
        <v>1744</v>
      </c>
      <c r="K30" t="s">
        <v>1744</v>
      </c>
      <c r="L30" t="s">
        <v>1744</v>
      </c>
    </row>
    <row r="31" spans="1:12" x14ac:dyDescent="0.3">
      <c r="A31" s="10">
        <v>45304</v>
      </c>
      <c r="B31" t="s">
        <v>1739</v>
      </c>
      <c r="C31" s="10">
        <v>45304</v>
      </c>
      <c r="D31" s="10">
        <v>45304</v>
      </c>
      <c r="E31" t="s">
        <v>1740</v>
      </c>
      <c r="G31">
        <v>2</v>
      </c>
      <c r="H31" t="s">
        <v>1741</v>
      </c>
      <c r="I31" t="s">
        <v>1082</v>
      </c>
      <c r="J31">
        <v>1677398</v>
      </c>
      <c r="K31" t="s">
        <v>1745</v>
      </c>
      <c r="L31">
        <v>75043</v>
      </c>
    </row>
    <row r="32" spans="1:12" x14ac:dyDescent="0.3">
      <c r="A32" s="10">
        <v>45304</v>
      </c>
      <c r="B32" t="s">
        <v>1739</v>
      </c>
      <c r="C32" s="10">
        <v>45304</v>
      </c>
      <c r="D32" s="10">
        <v>45304</v>
      </c>
      <c r="E32" t="s">
        <v>1740</v>
      </c>
      <c r="G32">
        <v>2</v>
      </c>
      <c r="H32" t="s">
        <v>1741</v>
      </c>
      <c r="I32" t="s">
        <v>1743</v>
      </c>
      <c r="J32" t="s">
        <v>1744</v>
      </c>
      <c r="K32" t="s">
        <v>1744</v>
      </c>
      <c r="L32" t="s">
        <v>1744</v>
      </c>
    </row>
    <row r="33" spans="1:12" x14ac:dyDescent="0.3">
      <c r="A33" s="10">
        <v>45304</v>
      </c>
      <c r="B33" t="s">
        <v>1739</v>
      </c>
      <c r="C33" s="10">
        <v>45304</v>
      </c>
      <c r="D33" s="10">
        <v>45304</v>
      </c>
      <c r="E33" t="s">
        <v>1740</v>
      </c>
      <c r="G33">
        <v>2</v>
      </c>
      <c r="H33" t="s">
        <v>1741</v>
      </c>
      <c r="I33" t="s">
        <v>1749</v>
      </c>
      <c r="J33">
        <v>532287</v>
      </c>
      <c r="K33" t="s">
        <v>1745</v>
      </c>
      <c r="L33">
        <v>75182</v>
      </c>
    </row>
    <row r="34" spans="1:12" x14ac:dyDescent="0.3">
      <c r="A34" s="10">
        <v>45304</v>
      </c>
      <c r="B34" t="s">
        <v>1739</v>
      </c>
      <c r="C34" s="10">
        <v>45304</v>
      </c>
      <c r="D34" s="10">
        <v>45304</v>
      </c>
      <c r="E34" t="s">
        <v>1740</v>
      </c>
      <c r="G34">
        <v>2</v>
      </c>
      <c r="H34" t="s">
        <v>1741</v>
      </c>
      <c r="I34" t="s">
        <v>529</v>
      </c>
      <c r="J34">
        <v>885108</v>
      </c>
      <c r="K34" t="s">
        <v>1745</v>
      </c>
      <c r="L34">
        <v>75228</v>
      </c>
    </row>
    <row r="35" spans="1:12" x14ac:dyDescent="0.3">
      <c r="A35" s="10">
        <v>45304</v>
      </c>
      <c r="B35" t="s">
        <v>1739</v>
      </c>
      <c r="C35" s="10">
        <v>45304</v>
      </c>
      <c r="D35" s="10">
        <v>45304</v>
      </c>
      <c r="E35" t="s">
        <v>1740</v>
      </c>
      <c r="G35">
        <v>2</v>
      </c>
      <c r="H35" t="s">
        <v>1741</v>
      </c>
      <c r="I35" t="s">
        <v>1743</v>
      </c>
      <c r="J35" t="s">
        <v>1744</v>
      </c>
      <c r="K35" t="s">
        <v>1744</v>
      </c>
      <c r="L35" t="s">
        <v>1744</v>
      </c>
    </row>
    <row r="36" spans="1:12" x14ac:dyDescent="0.3">
      <c r="A36" s="10">
        <v>45304</v>
      </c>
      <c r="B36" t="s">
        <v>1739</v>
      </c>
      <c r="C36" s="10">
        <v>45304</v>
      </c>
      <c r="D36" s="10">
        <v>45304</v>
      </c>
      <c r="E36" t="s">
        <v>1740</v>
      </c>
      <c r="G36">
        <v>2</v>
      </c>
      <c r="H36" t="s">
        <v>1741</v>
      </c>
      <c r="I36" t="s">
        <v>1746</v>
      </c>
      <c r="J36">
        <v>1396906</v>
      </c>
      <c r="K36" t="s">
        <v>1747</v>
      </c>
      <c r="L36">
        <v>76048</v>
      </c>
    </row>
    <row r="37" spans="1:12" x14ac:dyDescent="0.3">
      <c r="A37" s="10">
        <v>45304</v>
      </c>
      <c r="B37" t="s">
        <v>1739</v>
      </c>
      <c r="C37" s="10">
        <v>45304</v>
      </c>
      <c r="D37" s="10">
        <v>45304</v>
      </c>
      <c r="E37" t="s">
        <v>1740</v>
      </c>
      <c r="G37">
        <v>2</v>
      </c>
      <c r="H37" t="s">
        <v>1741</v>
      </c>
      <c r="I37" t="s">
        <v>1743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8CD57-0FCF-4DC3-98DF-B0E16A52F398}">
  <dimension ref="A1:V22"/>
  <sheetViews>
    <sheetView tabSelected="1" workbookViewId="0">
      <selection activeCell="C7" sqref="C7"/>
    </sheetView>
  </sheetViews>
  <sheetFormatPr defaultRowHeight="14.4" x14ac:dyDescent="0.3"/>
  <cols>
    <col min="1" max="1" width="6" bestFit="1" customWidth="1"/>
    <col min="3" max="3" width="14.21875" customWidth="1"/>
    <col min="4" max="4" width="13.6640625" customWidth="1"/>
    <col min="5" max="5" width="26.21875" customWidth="1"/>
    <col min="6" max="6" width="16" customWidth="1"/>
    <col min="7" max="7" width="17.77734375" customWidth="1"/>
    <col min="8" max="8" width="20.5546875" customWidth="1"/>
    <col min="9" max="9" width="21.44140625" customWidth="1"/>
    <col min="10" max="10" width="22.5546875" customWidth="1"/>
    <col min="11" max="11" width="17.6640625" customWidth="1"/>
    <col min="12" max="12" width="15" customWidth="1"/>
    <col min="13" max="13" width="16.44140625" customWidth="1"/>
    <col min="14" max="14" width="13.77734375" customWidth="1"/>
    <col min="15" max="15" width="31.21875" customWidth="1"/>
    <col min="16" max="16" width="29.33203125" customWidth="1"/>
    <col min="17" max="17" width="20.33203125" customWidth="1"/>
    <col min="18" max="18" width="26.109375" customWidth="1"/>
    <col min="19" max="19" width="26.5546875" customWidth="1"/>
    <col min="20" max="20" width="20.33203125" customWidth="1"/>
    <col min="21" max="22" width="26.5546875" customWidth="1"/>
  </cols>
  <sheetData>
    <row r="1" spans="1:22" x14ac:dyDescent="0.3">
      <c r="A1" t="s">
        <v>1750</v>
      </c>
      <c r="B1" t="s">
        <v>1751</v>
      </c>
      <c r="C1" t="s">
        <v>1752</v>
      </c>
      <c r="D1" t="s">
        <v>1737</v>
      </c>
      <c r="E1" t="s">
        <v>1753</v>
      </c>
      <c r="F1" t="s">
        <v>1754</v>
      </c>
      <c r="G1" t="s">
        <v>1755</v>
      </c>
      <c r="H1" t="s">
        <v>1756</v>
      </c>
      <c r="I1" t="s">
        <v>1757</v>
      </c>
      <c r="J1" t="s">
        <v>1758</v>
      </c>
      <c r="K1" t="s">
        <v>1759</v>
      </c>
      <c r="L1" t="s">
        <v>1760</v>
      </c>
      <c r="M1" t="s">
        <v>1761</v>
      </c>
      <c r="N1" t="s">
        <v>1762</v>
      </c>
      <c r="O1" t="s">
        <v>1763</v>
      </c>
      <c r="P1" t="s">
        <v>1764</v>
      </c>
      <c r="Q1" t="s">
        <v>1765</v>
      </c>
      <c r="R1" t="s">
        <v>1766</v>
      </c>
      <c r="S1" t="s">
        <v>1767</v>
      </c>
      <c r="T1" t="s">
        <v>1768</v>
      </c>
      <c r="U1" t="s">
        <v>1769</v>
      </c>
      <c r="V1" t="s">
        <v>1770</v>
      </c>
    </row>
    <row r="2" spans="1:22" x14ac:dyDescent="0.3">
      <c r="A2" s="9">
        <v>22754</v>
      </c>
      <c r="B2" t="s">
        <v>1771</v>
      </c>
      <c r="C2" t="s">
        <v>473</v>
      </c>
      <c r="D2" t="s">
        <v>1780</v>
      </c>
      <c r="E2" t="s">
        <v>1781</v>
      </c>
      <c r="F2" t="s">
        <v>1782</v>
      </c>
      <c r="G2" t="s">
        <v>1775</v>
      </c>
      <c r="H2" t="s">
        <v>1783</v>
      </c>
      <c r="I2" t="s">
        <v>1777</v>
      </c>
      <c r="J2" s="8">
        <v>2</v>
      </c>
      <c r="K2" s="8">
        <v>45297.731315856501</v>
      </c>
      <c r="L2" s="8">
        <v>45323</v>
      </c>
      <c r="M2" t="s">
        <v>1777</v>
      </c>
      <c r="N2" t="s">
        <v>1777</v>
      </c>
      <c r="O2" t="s">
        <v>1778</v>
      </c>
      <c r="P2" t="s">
        <v>1778</v>
      </c>
      <c r="Q2" t="s">
        <v>1779</v>
      </c>
      <c r="T2" t="s">
        <v>1779</v>
      </c>
    </row>
    <row r="3" spans="1:22" x14ac:dyDescent="0.3">
      <c r="A3" s="9">
        <v>22755</v>
      </c>
      <c r="B3" t="s">
        <v>1771</v>
      </c>
      <c r="C3" t="s">
        <v>473</v>
      </c>
      <c r="D3" t="s">
        <v>1780</v>
      </c>
      <c r="E3" t="s">
        <v>1781</v>
      </c>
      <c r="F3" t="s">
        <v>1782</v>
      </c>
      <c r="G3" t="s">
        <v>1775</v>
      </c>
      <c r="H3" t="s">
        <v>1776</v>
      </c>
      <c r="I3" t="s">
        <v>1777</v>
      </c>
      <c r="J3" s="8">
        <v>46419</v>
      </c>
      <c r="K3" s="8">
        <v>45298.618728819398</v>
      </c>
      <c r="L3" s="8">
        <v>45323</v>
      </c>
      <c r="M3" t="s">
        <v>1778</v>
      </c>
      <c r="N3" t="s">
        <v>1778</v>
      </c>
      <c r="O3" t="s">
        <v>1778</v>
      </c>
      <c r="P3" t="s">
        <v>1778</v>
      </c>
      <c r="Q3" t="s">
        <v>1779</v>
      </c>
      <c r="R3">
        <v>3</v>
      </c>
      <c r="S3">
        <v>2.2599999999999998</v>
      </c>
      <c r="T3" t="s">
        <v>1779</v>
      </c>
      <c r="U3">
        <v>3</v>
      </c>
      <c r="V3">
        <v>3</v>
      </c>
    </row>
    <row r="4" spans="1:22" x14ac:dyDescent="0.3">
      <c r="A4" s="9">
        <v>22832</v>
      </c>
      <c r="B4" t="s">
        <v>1771</v>
      </c>
      <c r="C4" t="s">
        <v>964</v>
      </c>
      <c r="D4" t="s">
        <v>1780</v>
      </c>
      <c r="E4" t="s">
        <v>1792</v>
      </c>
      <c r="F4" t="s">
        <v>1782</v>
      </c>
      <c r="G4" t="s">
        <v>1775</v>
      </c>
      <c r="H4" t="s">
        <v>1776</v>
      </c>
      <c r="I4" t="s">
        <v>1777</v>
      </c>
      <c r="J4" s="8">
        <v>46418</v>
      </c>
      <c r="K4" s="8">
        <v>45314.733789236103</v>
      </c>
      <c r="L4" s="8">
        <v>45323</v>
      </c>
      <c r="M4" t="s">
        <v>1785</v>
      </c>
      <c r="N4" t="s">
        <v>1785</v>
      </c>
      <c r="O4" t="s">
        <v>1785</v>
      </c>
      <c r="P4" t="s">
        <v>1785</v>
      </c>
      <c r="Q4" t="s">
        <v>1779</v>
      </c>
      <c r="R4">
        <v>1.33</v>
      </c>
      <c r="S4">
        <v>2.4700000000000002</v>
      </c>
      <c r="T4" t="s">
        <v>1779</v>
      </c>
      <c r="U4">
        <v>1.36</v>
      </c>
      <c r="V4">
        <v>2.61</v>
      </c>
    </row>
    <row r="5" spans="1:22" x14ac:dyDescent="0.3">
      <c r="A5" s="9">
        <v>22896</v>
      </c>
      <c r="B5" t="s">
        <v>1771</v>
      </c>
      <c r="C5" t="s">
        <v>923</v>
      </c>
      <c r="D5" t="s">
        <v>1780</v>
      </c>
      <c r="E5" t="s">
        <v>1793</v>
      </c>
      <c r="F5" t="s">
        <v>1782</v>
      </c>
      <c r="G5" t="s">
        <v>1775</v>
      </c>
      <c r="H5" t="s">
        <v>1783</v>
      </c>
      <c r="I5" t="s">
        <v>1777</v>
      </c>
      <c r="J5" s="8">
        <v>46418</v>
      </c>
      <c r="K5" s="8">
        <v>45316.432027858798</v>
      </c>
      <c r="L5" s="8">
        <v>45323</v>
      </c>
      <c r="M5" t="s">
        <v>1777</v>
      </c>
      <c r="N5" t="s">
        <v>1777</v>
      </c>
      <c r="O5" t="s">
        <v>1778</v>
      </c>
      <c r="P5" t="s">
        <v>1778</v>
      </c>
    </row>
    <row r="6" spans="1:22" x14ac:dyDescent="0.3">
      <c r="A6" s="9">
        <v>22897</v>
      </c>
      <c r="B6" t="s">
        <v>1771</v>
      </c>
      <c r="C6" t="s">
        <v>923</v>
      </c>
      <c r="D6" t="s">
        <v>1780</v>
      </c>
      <c r="E6" t="s">
        <v>1793</v>
      </c>
      <c r="F6" t="s">
        <v>1782</v>
      </c>
      <c r="G6" t="s">
        <v>1775</v>
      </c>
      <c r="H6" t="s">
        <v>1776</v>
      </c>
      <c r="I6" t="s">
        <v>1777</v>
      </c>
      <c r="J6" s="8">
        <v>46418</v>
      </c>
      <c r="K6" s="8">
        <v>45321.6947607986</v>
      </c>
      <c r="L6" s="8">
        <v>45323</v>
      </c>
      <c r="M6" t="s">
        <v>1778</v>
      </c>
      <c r="N6" t="s">
        <v>1778</v>
      </c>
      <c r="O6" t="s">
        <v>1778</v>
      </c>
      <c r="P6" t="s">
        <v>1778</v>
      </c>
      <c r="Q6" t="s">
        <v>1779</v>
      </c>
      <c r="R6">
        <v>2.67</v>
      </c>
      <c r="S6">
        <v>2.5099999999999998</v>
      </c>
      <c r="T6" t="s">
        <v>1779</v>
      </c>
      <c r="U6">
        <v>2.82</v>
      </c>
      <c r="V6">
        <v>1.67</v>
      </c>
    </row>
    <row r="7" spans="1:22" x14ac:dyDescent="0.3">
      <c r="A7" s="9">
        <v>23101</v>
      </c>
      <c r="B7" t="s">
        <v>1771</v>
      </c>
      <c r="C7" t="s">
        <v>306</v>
      </c>
      <c r="D7" t="s">
        <v>1772</v>
      </c>
      <c r="E7" t="s">
        <v>1799</v>
      </c>
      <c r="F7" t="s">
        <v>1782</v>
      </c>
      <c r="G7" t="s">
        <v>1775</v>
      </c>
      <c r="H7" t="s">
        <v>1776</v>
      </c>
      <c r="I7" t="s">
        <v>1777</v>
      </c>
      <c r="J7" s="8">
        <v>46446</v>
      </c>
      <c r="K7" s="8">
        <v>45336.598096180598</v>
      </c>
      <c r="L7" s="8">
        <v>45352</v>
      </c>
      <c r="M7" t="s">
        <v>1797</v>
      </c>
      <c r="N7" t="s">
        <v>1797</v>
      </c>
      <c r="O7" t="s">
        <v>1797</v>
      </c>
      <c r="P7" t="s">
        <v>1797</v>
      </c>
      <c r="Q7" t="s">
        <v>1779</v>
      </c>
      <c r="R7">
        <v>1.5</v>
      </c>
      <c r="S7">
        <v>1.67</v>
      </c>
      <c r="T7" t="s">
        <v>1779</v>
      </c>
      <c r="U7">
        <v>1.45</v>
      </c>
      <c r="V7">
        <v>1.63</v>
      </c>
    </row>
    <row r="8" spans="1:22" x14ac:dyDescent="0.3">
      <c r="A8" s="9">
        <v>23074</v>
      </c>
      <c r="B8" t="s">
        <v>1771</v>
      </c>
      <c r="C8" t="s">
        <v>1806</v>
      </c>
      <c r="D8" t="s">
        <v>1788</v>
      </c>
      <c r="E8" t="s">
        <v>1807</v>
      </c>
      <c r="F8" t="s">
        <v>1782</v>
      </c>
      <c r="G8" t="s">
        <v>1775</v>
      </c>
      <c r="H8" t="s">
        <v>1776</v>
      </c>
      <c r="I8" t="s">
        <v>1777</v>
      </c>
      <c r="J8" s="8">
        <v>46446</v>
      </c>
      <c r="K8" s="8">
        <v>45338.589203588002</v>
      </c>
      <c r="L8" s="8">
        <v>45352</v>
      </c>
      <c r="M8" t="s">
        <v>1785</v>
      </c>
      <c r="N8" t="s">
        <v>1785</v>
      </c>
      <c r="O8" t="s">
        <v>1785</v>
      </c>
      <c r="P8" t="s">
        <v>1785</v>
      </c>
      <c r="Q8" t="s">
        <v>1779</v>
      </c>
      <c r="R8">
        <v>1</v>
      </c>
      <c r="S8">
        <v>2.27</v>
      </c>
      <c r="T8" t="s">
        <v>1779</v>
      </c>
      <c r="U8">
        <v>1.7</v>
      </c>
      <c r="V8">
        <v>1.89</v>
      </c>
    </row>
    <row r="9" spans="1:22" x14ac:dyDescent="0.3">
      <c r="A9" s="9">
        <v>22911</v>
      </c>
      <c r="B9" t="s">
        <v>1771</v>
      </c>
      <c r="C9" t="s">
        <v>1080</v>
      </c>
      <c r="D9" t="s">
        <v>1780</v>
      </c>
      <c r="E9" t="s">
        <v>1794</v>
      </c>
      <c r="F9" t="s">
        <v>1795</v>
      </c>
      <c r="G9" t="s">
        <v>1775</v>
      </c>
      <c r="H9" t="s">
        <v>1776</v>
      </c>
      <c r="I9" t="s">
        <v>1777</v>
      </c>
      <c r="J9" s="8">
        <v>46418</v>
      </c>
      <c r="K9" s="8">
        <v>45320.995804861101</v>
      </c>
      <c r="L9" s="8">
        <v>45323</v>
      </c>
      <c r="M9" t="s">
        <v>1778</v>
      </c>
      <c r="N9" t="s">
        <v>1778</v>
      </c>
      <c r="O9" t="s">
        <v>1778</v>
      </c>
      <c r="P9" t="s">
        <v>1778</v>
      </c>
      <c r="Q9" t="s">
        <v>1779</v>
      </c>
      <c r="R9">
        <v>2.5</v>
      </c>
      <c r="S9">
        <v>2.31</v>
      </c>
      <c r="T9" t="s">
        <v>1779</v>
      </c>
      <c r="U9">
        <v>2.5499999999999998</v>
      </c>
      <c r="V9">
        <v>2.63</v>
      </c>
    </row>
    <row r="10" spans="1:22" x14ac:dyDescent="0.3">
      <c r="A10" s="9">
        <v>22727</v>
      </c>
      <c r="B10" t="s">
        <v>1771</v>
      </c>
      <c r="C10" t="s">
        <v>646</v>
      </c>
      <c r="D10" t="s">
        <v>1772</v>
      </c>
      <c r="E10" t="s">
        <v>1773</v>
      </c>
      <c r="F10" t="s">
        <v>1774</v>
      </c>
      <c r="G10" t="s">
        <v>1775</v>
      </c>
      <c r="H10" t="s">
        <v>1776</v>
      </c>
      <c r="I10" t="s">
        <v>1777</v>
      </c>
      <c r="J10" s="8">
        <v>46419</v>
      </c>
      <c r="K10" s="8">
        <v>45293.622971990699</v>
      </c>
      <c r="L10" s="8">
        <v>45323</v>
      </c>
      <c r="M10" t="s">
        <v>1778</v>
      </c>
      <c r="N10" t="s">
        <v>1778</v>
      </c>
      <c r="O10" t="s">
        <v>1778</v>
      </c>
      <c r="P10" t="s">
        <v>1778</v>
      </c>
      <c r="Q10" t="s">
        <v>1779</v>
      </c>
      <c r="R10">
        <v>2.5</v>
      </c>
      <c r="S10">
        <v>2.92</v>
      </c>
      <c r="T10" t="s">
        <v>1779</v>
      </c>
      <c r="U10">
        <v>2.64</v>
      </c>
      <c r="V10">
        <v>2.89</v>
      </c>
    </row>
    <row r="11" spans="1:22" x14ac:dyDescent="0.3">
      <c r="A11" s="9">
        <v>22765</v>
      </c>
      <c r="B11" t="s">
        <v>1771</v>
      </c>
      <c r="C11" t="s">
        <v>1392</v>
      </c>
      <c r="D11" t="s">
        <v>1780</v>
      </c>
      <c r="E11" t="s">
        <v>1784</v>
      </c>
      <c r="F11" t="s">
        <v>1774</v>
      </c>
      <c r="G11" t="s">
        <v>1775</v>
      </c>
      <c r="H11" t="s">
        <v>1776</v>
      </c>
      <c r="I11" t="s">
        <v>1777</v>
      </c>
      <c r="J11" s="8">
        <v>46419</v>
      </c>
      <c r="K11" s="8">
        <v>45299.796002164403</v>
      </c>
      <c r="L11" s="8">
        <v>45323</v>
      </c>
      <c r="M11" t="s">
        <v>1785</v>
      </c>
      <c r="N11" t="s">
        <v>1785</v>
      </c>
      <c r="O11" t="s">
        <v>1785</v>
      </c>
      <c r="P11" t="s">
        <v>1785</v>
      </c>
      <c r="Q11" t="s">
        <v>1779</v>
      </c>
      <c r="R11">
        <v>2</v>
      </c>
      <c r="S11">
        <v>1.74</v>
      </c>
      <c r="T11" t="s">
        <v>1779</v>
      </c>
      <c r="U11">
        <v>2.1800000000000002</v>
      </c>
      <c r="V11">
        <v>1.44</v>
      </c>
    </row>
    <row r="12" spans="1:22" x14ac:dyDescent="0.3">
      <c r="A12" s="9">
        <v>22789</v>
      </c>
      <c r="B12" t="s">
        <v>1771</v>
      </c>
      <c r="C12" t="s">
        <v>799</v>
      </c>
      <c r="D12" t="s">
        <v>1780</v>
      </c>
      <c r="E12" t="s">
        <v>1786</v>
      </c>
      <c r="F12" t="s">
        <v>1774</v>
      </c>
      <c r="G12" t="s">
        <v>1775</v>
      </c>
      <c r="H12" t="s">
        <v>1776</v>
      </c>
      <c r="I12" t="s">
        <v>1777</v>
      </c>
      <c r="J12" s="8">
        <v>46419</v>
      </c>
      <c r="K12" s="8">
        <v>45303.899583530103</v>
      </c>
      <c r="L12" s="8">
        <v>45323</v>
      </c>
      <c r="M12" t="s">
        <v>1778</v>
      </c>
      <c r="N12" t="s">
        <v>1778</v>
      </c>
      <c r="O12" t="s">
        <v>1778</v>
      </c>
      <c r="P12" t="s">
        <v>1778</v>
      </c>
      <c r="Q12" t="s">
        <v>1779</v>
      </c>
      <c r="R12">
        <v>3</v>
      </c>
      <c r="S12">
        <v>2.16</v>
      </c>
      <c r="T12" t="s">
        <v>1779</v>
      </c>
      <c r="U12">
        <v>2.4500000000000002</v>
      </c>
      <c r="V12">
        <v>2.33</v>
      </c>
    </row>
    <row r="13" spans="1:22" x14ac:dyDescent="0.3">
      <c r="A13" s="9">
        <v>22960</v>
      </c>
      <c r="B13" t="s">
        <v>1771</v>
      </c>
      <c r="C13" t="s">
        <v>886</v>
      </c>
      <c r="D13" t="s">
        <v>1780</v>
      </c>
      <c r="E13" t="s">
        <v>1796</v>
      </c>
      <c r="F13" t="s">
        <v>1774</v>
      </c>
      <c r="G13" t="s">
        <v>1775</v>
      </c>
      <c r="H13" t="s">
        <v>1776</v>
      </c>
      <c r="I13" t="s">
        <v>1777</v>
      </c>
      <c r="J13" s="8">
        <v>46445</v>
      </c>
      <c r="K13" s="8">
        <v>45331.555058912003</v>
      </c>
      <c r="L13" s="8">
        <v>45352</v>
      </c>
      <c r="M13" t="s">
        <v>1797</v>
      </c>
      <c r="N13" t="s">
        <v>1797</v>
      </c>
      <c r="O13" t="s">
        <v>1797</v>
      </c>
      <c r="P13" t="s">
        <v>1797</v>
      </c>
      <c r="Q13" t="s">
        <v>1779</v>
      </c>
      <c r="R13">
        <v>2.67</v>
      </c>
      <c r="S13">
        <v>1.63</v>
      </c>
      <c r="T13" t="s">
        <v>1779</v>
      </c>
      <c r="U13">
        <v>1.82</v>
      </c>
      <c r="V13">
        <v>0.78</v>
      </c>
    </row>
    <row r="14" spans="1:22" x14ac:dyDescent="0.3">
      <c r="A14" s="9">
        <v>23075</v>
      </c>
      <c r="B14" t="s">
        <v>1771</v>
      </c>
      <c r="C14" t="s">
        <v>1087</v>
      </c>
      <c r="D14" t="s">
        <v>1780</v>
      </c>
      <c r="E14" t="s">
        <v>1798</v>
      </c>
      <c r="F14" t="s">
        <v>1774</v>
      </c>
      <c r="G14" t="s">
        <v>1775</v>
      </c>
      <c r="H14" t="s">
        <v>1776</v>
      </c>
      <c r="I14" t="s">
        <v>1777</v>
      </c>
      <c r="J14" s="8">
        <v>46445</v>
      </c>
      <c r="K14" s="8">
        <v>45334.775688391201</v>
      </c>
      <c r="L14" s="8">
        <v>45352</v>
      </c>
      <c r="M14" t="s">
        <v>1785</v>
      </c>
      <c r="N14" t="s">
        <v>1785</v>
      </c>
      <c r="O14" t="s">
        <v>1785</v>
      </c>
      <c r="P14" t="s">
        <v>1785</v>
      </c>
      <c r="Q14" t="s">
        <v>1779</v>
      </c>
      <c r="R14">
        <v>1.33</v>
      </c>
      <c r="S14">
        <v>2.73</v>
      </c>
      <c r="T14" t="s">
        <v>1779</v>
      </c>
      <c r="U14">
        <v>2.4500000000000002</v>
      </c>
      <c r="V14">
        <v>2.44</v>
      </c>
    </row>
    <row r="15" spans="1:22" x14ac:dyDescent="0.3">
      <c r="A15" s="9">
        <v>23041</v>
      </c>
      <c r="B15" t="s">
        <v>1771</v>
      </c>
      <c r="C15" t="s">
        <v>1379</v>
      </c>
      <c r="D15" t="s">
        <v>1780</v>
      </c>
      <c r="E15" t="s">
        <v>1800</v>
      </c>
      <c r="F15" t="s">
        <v>1774</v>
      </c>
      <c r="G15" t="s">
        <v>1775</v>
      </c>
      <c r="H15" t="s">
        <v>1776</v>
      </c>
      <c r="I15" t="s">
        <v>1777</v>
      </c>
      <c r="J15" s="8">
        <v>46445</v>
      </c>
      <c r="K15" s="8">
        <v>45336.610212187501</v>
      </c>
      <c r="L15" s="8">
        <v>45352</v>
      </c>
      <c r="M15" t="s">
        <v>1778</v>
      </c>
      <c r="N15" t="s">
        <v>1778</v>
      </c>
      <c r="O15" t="s">
        <v>1778</v>
      </c>
      <c r="P15" t="s">
        <v>1778</v>
      </c>
      <c r="Q15" t="s">
        <v>1779</v>
      </c>
      <c r="R15">
        <v>3</v>
      </c>
      <c r="S15">
        <v>2.39</v>
      </c>
      <c r="T15" t="s">
        <v>1779</v>
      </c>
      <c r="U15">
        <v>2.64</v>
      </c>
      <c r="V15">
        <v>2.2200000000000002</v>
      </c>
    </row>
    <row r="16" spans="1:22" x14ac:dyDescent="0.3">
      <c r="A16" s="9">
        <v>23102</v>
      </c>
      <c r="B16" t="s">
        <v>1771</v>
      </c>
      <c r="C16" t="s">
        <v>1803</v>
      </c>
      <c r="D16" t="s">
        <v>1772</v>
      </c>
      <c r="E16" t="s">
        <v>1804</v>
      </c>
      <c r="F16" t="s">
        <v>1774</v>
      </c>
      <c r="G16" t="s">
        <v>1775</v>
      </c>
      <c r="H16" t="s">
        <v>1776</v>
      </c>
      <c r="I16" t="s">
        <v>1777</v>
      </c>
      <c r="J16" s="8">
        <v>46445</v>
      </c>
      <c r="K16" s="8">
        <v>45338.404358252301</v>
      </c>
      <c r="L16" s="8">
        <v>45352</v>
      </c>
      <c r="M16" t="s">
        <v>1785</v>
      </c>
      <c r="N16" t="s">
        <v>1785</v>
      </c>
      <c r="O16" t="s">
        <v>1785</v>
      </c>
      <c r="P16" t="s">
        <v>1785</v>
      </c>
      <c r="Q16" t="s">
        <v>1779</v>
      </c>
      <c r="R16">
        <v>2.5</v>
      </c>
      <c r="S16">
        <v>2.52</v>
      </c>
      <c r="T16" t="s">
        <v>1779</v>
      </c>
      <c r="U16">
        <v>1.82</v>
      </c>
      <c r="V16">
        <v>1.56</v>
      </c>
    </row>
    <row r="17" spans="1:22" x14ac:dyDescent="0.3">
      <c r="A17" s="9">
        <v>23156</v>
      </c>
      <c r="B17" t="s">
        <v>1771</v>
      </c>
      <c r="C17" t="s">
        <v>1808</v>
      </c>
      <c r="D17" t="s">
        <v>1780</v>
      </c>
      <c r="E17" t="s">
        <v>1809</v>
      </c>
      <c r="F17" t="s">
        <v>1774</v>
      </c>
      <c r="G17" t="s">
        <v>1775</v>
      </c>
      <c r="H17" t="s">
        <v>1776</v>
      </c>
      <c r="I17" t="s">
        <v>1777</v>
      </c>
      <c r="J17" s="8">
        <v>46445</v>
      </c>
      <c r="K17" s="8">
        <v>45345.431349270802</v>
      </c>
      <c r="L17" s="8">
        <v>45352</v>
      </c>
      <c r="M17" t="s">
        <v>1777</v>
      </c>
      <c r="N17" t="s">
        <v>1777</v>
      </c>
      <c r="O17" t="s">
        <v>1777</v>
      </c>
      <c r="P17" t="s">
        <v>1777</v>
      </c>
      <c r="Q17" t="s">
        <v>1791</v>
      </c>
      <c r="T17" t="s">
        <v>1791</v>
      </c>
    </row>
    <row r="18" spans="1:22" x14ac:dyDescent="0.3">
      <c r="A18" s="9">
        <v>23165</v>
      </c>
      <c r="B18" t="s">
        <v>1771</v>
      </c>
      <c r="C18" t="s">
        <v>817</v>
      </c>
      <c r="D18" t="s">
        <v>1780</v>
      </c>
      <c r="E18" t="s">
        <v>1810</v>
      </c>
      <c r="F18" t="s">
        <v>1774</v>
      </c>
      <c r="G18" t="s">
        <v>1775</v>
      </c>
      <c r="H18" t="s">
        <v>1776</v>
      </c>
      <c r="I18" t="s">
        <v>1777</v>
      </c>
      <c r="J18" s="8">
        <v>46445</v>
      </c>
      <c r="K18" s="8">
        <v>45346.791834571799</v>
      </c>
      <c r="L18" s="8">
        <v>45352</v>
      </c>
      <c r="M18" t="s">
        <v>1778</v>
      </c>
      <c r="N18" t="s">
        <v>1778</v>
      </c>
      <c r="O18" t="s">
        <v>1778</v>
      </c>
      <c r="P18" t="s">
        <v>1778</v>
      </c>
      <c r="Q18" t="s">
        <v>1779</v>
      </c>
      <c r="R18">
        <v>3</v>
      </c>
      <c r="S18">
        <v>2.64</v>
      </c>
      <c r="T18" t="s">
        <v>1779</v>
      </c>
      <c r="U18">
        <v>3</v>
      </c>
      <c r="V18">
        <v>2.17</v>
      </c>
    </row>
    <row r="19" spans="1:22" x14ac:dyDescent="0.3">
      <c r="A19" s="9">
        <v>23096</v>
      </c>
      <c r="B19" t="s">
        <v>1771</v>
      </c>
      <c r="C19" t="s">
        <v>1414</v>
      </c>
      <c r="D19" t="s">
        <v>1772</v>
      </c>
      <c r="E19" t="s">
        <v>1801</v>
      </c>
      <c r="F19" t="s">
        <v>1802</v>
      </c>
      <c r="G19" t="s">
        <v>1775</v>
      </c>
      <c r="H19" t="s">
        <v>1776</v>
      </c>
      <c r="I19" t="s">
        <v>1777</v>
      </c>
      <c r="J19" s="8">
        <v>46446</v>
      </c>
      <c r="K19" s="8">
        <v>45336.664098692097</v>
      </c>
      <c r="L19" s="8">
        <v>45352</v>
      </c>
      <c r="M19" t="s">
        <v>1778</v>
      </c>
      <c r="N19" t="s">
        <v>1778</v>
      </c>
      <c r="O19" t="s">
        <v>1778</v>
      </c>
      <c r="P19" t="s">
        <v>1778</v>
      </c>
      <c r="Q19" t="s">
        <v>1779</v>
      </c>
      <c r="R19">
        <v>2.5</v>
      </c>
      <c r="S19">
        <v>2.44</v>
      </c>
      <c r="T19" t="s">
        <v>1779</v>
      </c>
      <c r="U19">
        <v>2.4500000000000002</v>
      </c>
      <c r="V19">
        <v>3</v>
      </c>
    </row>
    <row r="20" spans="1:22" x14ac:dyDescent="0.3">
      <c r="A20" s="9">
        <v>23112</v>
      </c>
      <c r="B20" t="s">
        <v>1771</v>
      </c>
      <c r="C20" t="s">
        <v>1449</v>
      </c>
      <c r="D20" t="s">
        <v>1772</v>
      </c>
      <c r="E20" t="s">
        <v>1805</v>
      </c>
      <c r="F20" t="s">
        <v>1802</v>
      </c>
      <c r="G20" t="s">
        <v>1775</v>
      </c>
      <c r="H20" t="s">
        <v>1776</v>
      </c>
      <c r="I20" t="s">
        <v>1777</v>
      </c>
      <c r="J20" s="8">
        <v>46446</v>
      </c>
      <c r="K20" s="8">
        <v>45338.556692361097</v>
      </c>
      <c r="L20" s="8">
        <v>45352</v>
      </c>
      <c r="M20" t="s">
        <v>1785</v>
      </c>
      <c r="N20" t="s">
        <v>1785</v>
      </c>
      <c r="O20" t="s">
        <v>1785</v>
      </c>
      <c r="P20" t="s">
        <v>1785</v>
      </c>
      <c r="Q20" t="s">
        <v>1779</v>
      </c>
      <c r="R20">
        <v>2</v>
      </c>
      <c r="S20">
        <v>2.1800000000000002</v>
      </c>
      <c r="T20" t="s">
        <v>1779</v>
      </c>
      <c r="U20">
        <v>2</v>
      </c>
      <c r="V20">
        <v>2.56</v>
      </c>
    </row>
    <row r="21" spans="1:22" x14ac:dyDescent="0.3">
      <c r="A21" s="9">
        <v>22839</v>
      </c>
      <c r="B21" t="s">
        <v>1771</v>
      </c>
      <c r="C21" t="s">
        <v>1787</v>
      </c>
      <c r="D21" t="s">
        <v>1788</v>
      </c>
      <c r="E21" t="s">
        <v>1789</v>
      </c>
      <c r="F21" t="s">
        <v>1790</v>
      </c>
      <c r="G21" t="s">
        <v>1775</v>
      </c>
      <c r="H21" t="s">
        <v>1776</v>
      </c>
      <c r="I21" t="s">
        <v>1777</v>
      </c>
      <c r="J21" s="8">
        <v>46419</v>
      </c>
      <c r="K21" s="8">
        <v>45311.814164502299</v>
      </c>
      <c r="L21" s="8">
        <v>45323</v>
      </c>
      <c r="M21" t="s">
        <v>1778</v>
      </c>
      <c r="N21" t="s">
        <v>1778</v>
      </c>
      <c r="O21" t="s">
        <v>1778</v>
      </c>
      <c r="P21" t="s">
        <v>1778</v>
      </c>
      <c r="Q21" t="s">
        <v>1791</v>
      </c>
      <c r="R21">
        <v>3</v>
      </c>
      <c r="S21">
        <v>2.59</v>
      </c>
      <c r="T21" t="s">
        <v>1779</v>
      </c>
      <c r="U21">
        <v>1.6</v>
      </c>
      <c r="V21">
        <v>2.38</v>
      </c>
    </row>
    <row r="22" spans="1:22" x14ac:dyDescent="0.3">
      <c r="A22" s="9">
        <v>23123</v>
      </c>
      <c r="B22" t="s">
        <v>1771</v>
      </c>
      <c r="C22" t="s">
        <v>1811</v>
      </c>
      <c r="D22" t="s">
        <v>1780</v>
      </c>
      <c r="E22" t="s">
        <v>1812</v>
      </c>
      <c r="F22" t="s">
        <v>1813</v>
      </c>
      <c r="G22" t="s">
        <v>1775</v>
      </c>
      <c r="H22" t="s">
        <v>1776</v>
      </c>
      <c r="I22" t="s">
        <v>1777</v>
      </c>
      <c r="J22" s="8">
        <v>46446</v>
      </c>
      <c r="K22" s="8">
        <v>45350.422518020801</v>
      </c>
      <c r="L22" s="8">
        <v>45352</v>
      </c>
      <c r="M22" t="s">
        <v>1785</v>
      </c>
      <c r="N22" t="s">
        <v>1785</v>
      </c>
      <c r="O22" t="s">
        <v>1785</v>
      </c>
      <c r="P22" t="s">
        <v>1785</v>
      </c>
      <c r="Q22" t="s">
        <v>1779</v>
      </c>
      <c r="R22">
        <v>1.67</v>
      </c>
      <c r="S22">
        <v>2.04</v>
      </c>
      <c r="T22" t="s">
        <v>1779</v>
      </c>
      <c r="U22">
        <v>2.27</v>
      </c>
      <c r="V22">
        <v>1.94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0F17B-D7D2-40AD-9AC6-96C341FD55DB}">
  <dimension ref="A1:J250"/>
  <sheetViews>
    <sheetView workbookViewId="0">
      <selection activeCell="B13" sqref="B13"/>
    </sheetView>
  </sheetViews>
  <sheetFormatPr defaultRowHeight="14.4" x14ac:dyDescent="0.3"/>
  <cols>
    <col min="1" max="1" width="15.44140625" bestFit="1" customWidth="1"/>
    <col min="2" max="2" width="48" bestFit="1" customWidth="1"/>
    <col min="3" max="3" width="10.44140625" bestFit="1" customWidth="1"/>
    <col min="4" max="4" width="31.88671875" bestFit="1" customWidth="1"/>
    <col min="5" max="5" width="16.88671875" bestFit="1" customWidth="1"/>
    <col min="6" max="6" width="5.44140625" bestFit="1" customWidth="1"/>
    <col min="7" max="7" width="8.44140625" bestFit="1" customWidth="1"/>
    <col min="8" max="8" width="23.44140625" bestFit="1" customWidth="1"/>
    <col min="9" max="9" width="20.5546875" bestFit="1" customWidth="1"/>
    <col min="10" max="10" width="21" bestFit="1" customWidth="1"/>
  </cols>
  <sheetData>
    <row r="1" spans="1:10" x14ac:dyDescent="0.3">
      <c r="A1" s="3" t="s">
        <v>1817</v>
      </c>
      <c r="B1" s="3" t="s">
        <v>1818</v>
      </c>
      <c r="C1" s="3" t="s">
        <v>1819</v>
      </c>
      <c r="D1" s="3" t="s">
        <v>1820</v>
      </c>
      <c r="E1" s="3" t="s">
        <v>1821</v>
      </c>
      <c r="F1" s="3" t="s">
        <v>1822</v>
      </c>
      <c r="G1" s="3" t="s">
        <v>1823</v>
      </c>
      <c r="H1" s="3" t="s">
        <v>1824</v>
      </c>
      <c r="I1" s="3" t="s">
        <v>1825</v>
      </c>
      <c r="J1" s="3" t="s">
        <v>1826</v>
      </c>
    </row>
    <row r="2" spans="1:10" x14ac:dyDescent="0.3">
      <c r="A2">
        <v>56901</v>
      </c>
      <c r="B2" t="s">
        <v>36</v>
      </c>
      <c r="C2" t="s">
        <v>27</v>
      </c>
      <c r="D2" t="s">
        <v>37</v>
      </c>
      <c r="E2" t="s">
        <v>1827</v>
      </c>
      <c r="F2" t="s">
        <v>1828</v>
      </c>
      <c r="G2">
        <v>75116</v>
      </c>
      <c r="H2" s="10"/>
      <c r="I2" s="10">
        <v>45302</v>
      </c>
      <c r="J2" s="10"/>
    </row>
    <row r="3" spans="1:10" x14ac:dyDescent="0.3">
      <c r="A3">
        <v>61981</v>
      </c>
      <c r="B3" t="s">
        <v>40</v>
      </c>
      <c r="C3" t="s">
        <v>15</v>
      </c>
      <c r="D3" t="s">
        <v>41</v>
      </c>
      <c r="E3" t="s">
        <v>1829</v>
      </c>
      <c r="F3" t="s">
        <v>1828</v>
      </c>
      <c r="G3">
        <v>75216</v>
      </c>
      <c r="H3" s="10"/>
      <c r="I3" s="10"/>
      <c r="J3" s="10">
        <v>45313</v>
      </c>
    </row>
    <row r="4" spans="1:10" x14ac:dyDescent="0.3">
      <c r="A4">
        <v>121837</v>
      </c>
      <c r="B4" t="s">
        <v>53</v>
      </c>
      <c r="C4" t="s">
        <v>27</v>
      </c>
      <c r="D4" t="s">
        <v>54</v>
      </c>
      <c r="E4" t="s">
        <v>1830</v>
      </c>
      <c r="F4" t="s">
        <v>1828</v>
      </c>
      <c r="G4">
        <v>75115</v>
      </c>
      <c r="H4" s="10"/>
      <c r="I4" s="10">
        <v>45317</v>
      </c>
      <c r="J4" s="10"/>
    </row>
    <row r="5" spans="1:10" x14ac:dyDescent="0.3">
      <c r="A5">
        <v>131642</v>
      </c>
      <c r="B5" t="s">
        <v>68</v>
      </c>
      <c r="C5" t="s">
        <v>27</v>
      </c>
      <c r="D5" t="s">
        <v>69</v>
      </c>
      <c r="E5" t="s">
        <v>1831</v>
      </c>
      <c r="F5" t="s">
        <v>1828</v>
      </c>
      <c r="G5">
        <v>75061</v>
      </c>
      <c r="H5" s="10"/>
      <c r="I5" s="10">
        <v>45302</v>
      </c>
      <c r="J5" s="10"/>
    </row>
    <row r="6" spans="1:10" x14ac:dyDescent="0.3">
      <c r="A6">
        <v>157713</v>
      </c>
      <c r="B6" t="s">
        <v>76</v>
      </c>
      <c r="C6" t="s">
        <v>15</v>
      </c>
      <c r="D6" t="s">
        <v>77</v>
      </c>
      <c r="E6" t="s">
        <v>1829</v>
      </c>
      <c r="F6" t="s">
        <v>1828</v>
      </c>
      <c r="G6">
        <v>75216</v>
      </c>
      <c r="H6" s="10"/>
      <c r="I6" s="10">
        <v>45308</v>
      </c>
      <c r="J6" s="10"/>
    </row>
    <row r="7" spans="1:10" x14ac:dyDescent="0.3">
      <c r="A7">
        <v>1696472</v>
      </c>
      <c r="B7" t="s">
        <v>1202</v>
      </c>
      <c r="C7" t="s">
        <v>27</v>
      </c>
      <c r="D7" t="s">
        <v>1203</v>
      </c>
      <c r="E7" t="s">
        <v>1832</v>
      </c>
      <c r="F7" t="s">
        <v>1828</v>
      </c>
      <c r="G7">
        <v>75146</v>
      </c>
      <c r="H7" s="10"/>
      <c r="I7" s="10"/>
      <c r="J7" s="10">
        <v>45309</v>
      </c>
    </row>
    <row r="8" spans="1:10" x14ac:dyDescent="0.3">
      <c r="A8">
        <v>1749631</v>
      </c>
      <c r="B8" t="s">
        <v>1833</v>
      </c>
      <c r="C8" t="s">
        <v>27</v>
      </c>
      <c r="D8" t="s">
        <v>1834</v>
      </c>
      <c r="E8" t="s">
        <v>1835</v>
      </c>
      <c r="F8" t="s">
        <v>1828</v>
      </c>
      <c r="G8">
        <v>75006</v>
      </c>
      <c r="H8" s="10"/>
      <c r="I8" s="10"/>
      <c r="J8" s="10">
        <v>45309</v>
      </c>
    </row>
    <row r="9" spans="1:10" x14ac:dyDescent="0.3">
      <c r="A9">
        <v>184306</v>
      </c>
      <c r="B9" t="s">
        <v>78</v>
      </c>
      <c r="C9" t="s">
        <v>27</v>
      </c>
      <c r="D9" t="s">
        <v>79</v>
      </c>
      <c r="E9" t="s">
        <v>1836</v>
      </c>
      <c r="F9" t="s">
        <v>1828</v>
      </c>
      <c r="G9">
        <v>75182</v>
      </c>
      <c r="H9" s="10"/>
      <c r="I9" s="10">
        <v>45294</v>
      </c>
      <c r="J9" s="10"/>
    </row>
    <row r="10" spans="1:10" x14ac:dyDescent="0.3">
      <c r="A10">
        <v>187507</v>
      </c>
      <c r="B10" t="s">
        <v>82</v>
      </c>
      <c r="C10" t="s">
        <v>15</v>
      </c>
      <c r="D10" t="s">
        <v>83</v>
      </c>
      <c r="E10" t="s">
        <v>1831</v>
      </c>
      <c r="F10" t="s">
        <v>1828</v>
      </c>
      <c r="G10">
        <v>75062</v>
      </c>
      <c r="H10" s="10">
        <v>45310</v>
      </c>
      <c r="I10" s="10"/>
      <c r="J10" s="10"/>
    </row>
    <row r="11" spans="1:10" x14ac:dyDescent="0.3">
      <c r="A11">
        <v>190471</v>
      </c>
      <c r="B11" t="s">
        <v>85</v>
      </c>
      <c r="C11" t="s">
        <v>15</v>
      </c>
      <c r="D11" t="s">
        <v>86</v>
      </c>
      <c r="E11" t="s">
        <v>1829</v>
      </c>
      <c r="F11" t="s">
        <v>1828</v>
      </c>
      <c r="G11">
        <v>75216</v>
      </c>
      <c r="H11" s="10"/>
      <c r="I11" s="10">
        <v>45322</v>
      </c>
      <c r="J11" s="10"/>
    </row>
    <row r="12" spans="1:10" x14ac:dyDescent="0.3">
      <c r="A12">
        <v>300847</v>
      </c>
      <c r="B12" t="s">
        <v>97</v>
      </c>
      <c r="C12" t="s">
        <v>15</v>
      </c>
      <c r="D12" t="s">
        <v>98</v>
      </c>
      <c r="E12" t="s">
        <v>1829</v>
      </c>
      <c r="F12" t="s">
        <v>1828</v>
      </c>
      <c r="G12">
        <v>75224</v>
      </c>
      <c r="H12" s="10"/>
      <c r="I12" s="10">
        <v>45299</v>
      </c>
      <c r="J12" s="10"/>
    </row>
    <row r="13" spans="1:10" x14ac:dyDescent="0.3">
      <c r="A13">
        <v>302172</v>
      </c>
      <c r="B13" t="s">
        <v>103</v>
      </c>
      <c r="C13" t="s">
        <v>15</v>
      </c>
      <c r="D13" t="s">
        <v>104</v>
      </c>
      <c r="E13" t="s">
        <v>1829</v>
      </c>
      <c r="F13" t="s">
        <v>1828</v>
      </c>
      <c r="G13">
        <v>75216</v>
      </c>
      <c r="H13" s="10"/>
      <c r="I13" s="10">
        <v>45322</v>
      </c>
      <c r="J13" s="10"/>
    </row>
    <row r="14" spans="1:10" x14ac:dyDescent="0.3">
      <c r="A14">
        <v>302737</v>
      </c>
      <c r="B14" t="s">
        <v>105</v>
      </c>
      <c r="C14" t="s">
        <v>15</v>
      </c>
      <c r="D14" t="s">
        <v>107</v>
      </c>
      <c r="E14" t="s">
        <v>1837</v>
      </c>
      <c r="F14" t="s">
        <v>1828</v>
      </c>
      <c r="G14">
        <v>75241</v>
      </c>
      <c r="H14" s="10"/>
      <c r="I14" s="10">
        <v>45303</v>
      </c>
      <c r="J14" s="10">
        <v>45313</v>
      </c>
    </row>
    <row r="15" spans="1:10" x14ac:dyDescent="0.3">
      <c r="A15">
        <v>305908</v>
      </c>
      <c r="B15" t="s">
        <v>115</v>
      </c>
      <c r="C15" t="s">
        <v>27</v>
      </c>
      <c r="D15" t="s">
        <v>116</v>
      </c>
      <c r="E15" t="s">
        <v>1829</v>
      </c>
      <c r="F15" t="s">
        <v>1828</v>
      </c>
      <c r="G15">
        <v>75216</v>
      </c>
      <c r="H15" s="10"/>
      <c r="I15" s="10">
        <v>45301</v>
      </c>
      <c r="J15" s="10"/>
    </row>
    <row r="16" spans="1:10" x14ac:dyDescent="0.3">
      <c r="A16">
        <v>306966</v>
      </c>
      <c r="B16" t="s">
        <v>117</v>
      </c>
      <c r="C16" t="s">
        <v>51</v>
      </c>
      <c r="D16" t="s">
        <v>118</v>
      </c>
      <c r="E16" t="s">
        <v>1829</v>
      </c>
      <c r="F16" t="s">
        <v>1828</v>
      </c>
      <c r="G16">
        <v>75241</v>
      </c>
      <c r="H16" s="10"/>
      <c r="I16" s="10">
        <v>45322</v>
      </c>
      <c r="J16" s="10"/>
    </row>
    <row r="17" spans="1:10" x14ac:dyDescent="0.3">
      <c r="A17">
        <v>311124</v>
      </c>
      <c r="B17" t="s">
        <v>138</v>
      </c>
      <c r="C17" t="s">
        <v>51</v>
      </c>
      <c r="D17" t="s">
        <v>139</v>
      </c>
      <c r="E17" t="s">
        <v>1832</v>
      </c>
      <c r="F17" t="s">
        <v>1828</v>
      </c>
      <c r="G17">
        <v>75134</v>
      </c>
      <c r="H17" s="10"/>
      <c r="I17" s="10">
        <v>45313</v>
      </c>
      <c r="J17" s="10"/>
    </row>
    <row r="18" spans="1:10" x14ac:dyDescent="0.3">
      <c r="A18">
        <v>311763</v>
      </c>
      <c r="B18" t="s">
        <v>142</v>
      </c>
      <c r="C18" t="s">
        <v>27</v>
      </c>
      <c r="D18" t="s">
        <v>143</v>
      </c>
      <c r="E18" t="s">
        <v>1838</v>
      </c>
      <c r="F18" t="s">
        <v>1828</v>
      </c>
      <c r="G18">
        <v>75043</v>
      </c>
      <c r="H18" s="10">
        <v>45317</v>
      </c>
      <c r="I18" s="10"/>
      <c r="J18" s="10"/>
    </row>
    <row r="19" spans="1:10" x14ac:dyDescent="0.3">
      <c r="A19">
        <v>312043</v>
      </c>
      <c r="B19" t="s">
        <v>145</v>
      </c>
      <c r="C19" t="s">
        <v>27</v>
      </c>
      <c r="D19" t="s">
        <v>146</v>
      </c>
      <c r="E19" t="s">
        <v>1830</v>
      </c>
      <c r="F19" t="s">
        <v>1828</v>
      </c>
      <c r="G19">
        <v>75115</v>
      </c>
      <c r="H19" s="10"/>
      <c r="I19" s="10"/>
      <c r="J19" s="10">
        <v>45309</v>
      </c>
    </row>
    <row r="20" spans="1:10" x14ac:dyDescent="0.3">
      <c r="A20">
        <v>401371</v>
      </c>
      <c r="B20" t="s">
        <v>147</v>
      </c>
      <c r="C20" t="s">
        <v>27</v>
      </c>
      <c r="D20" t="s">
        <v>148</v>
      </c>
      <c r="E20" t="s">
        <v>1829</v>
      </c>
      <c r="F20" t="s">
        <v>1828</v>
      </c>
      <c r="G20">
        <v>75204</v>
      </c>
      <c r="H20" s="10"/>
      <c r="I20" s="10">
        <v>45322</v>
      </c>
      <c r="J20" s="10"/>
    </row>
    <row r="21" spans="1:10" x14ac:dyDescent="0.3">
      <c r="A21">
        <v>403687</v>
      </c>
      <c r="B21" t="s">
        <v>150</v>
      </c>
      <c r="C21" t="s">
        <v>15</v>
      </c>
      <c r="D21" t="s">
        <v>151</v>
      </c>
      <c r="E21" t="s">
        <v>1837</v>
      </c>
      <c r="F21" t="s">
        <v>1828</v>
      </c>
      <c r="G21">
        <v>75209</v>
      </c>
      <c r="H21" s="10"/>
      <c r="I21" s="10">
        <v>45296</v>
      </c>
      <c r="J21" s="10"/>
    </row>
    <row r="22" spans="1:10" x14ac:dyDescent="0.3">
      <c r="A22">
        <v>418860</v>
      </c>
      <c r="B22" t="s">
        <v>1839</v>
      </c>
      <c r="C22" t="s">
        <v>27</v>
      </c>
      <c r="D22" t="s">
        <v>1840</v>
      </c>
      <c r="E22" t="s">
        <v>1841</v>
      </c>
      <c r="F22" t="s">
        <v>1828</v>
      </c>
      <c r="G22">
        <v>75052</v>
      </c>
      <c r="H22" s="10">
        <v>45302</v>
      </c>
      <c r="I22" s="10"/>
      <c r="J22" s="10"/>
    </row>
    <row r="23" spans="1:10" x14ac:dyDescent="0.3">
      <c r="A23">
        <v>501137</v>
      </c>
      <c r="B23" t="s">
        <v>167</v>
      </c>
      <c r="C23" t="s">
        <v>15</v>
      </c>
      <c r="D23" t="s">
        <v>168</v>
      </c>
      <c r="E23" t="s">
        <v>1829</v>
      </c>
      <c r="F23" t="s">
        <v>1828</v>
      </c>
      <c r="G23">
        <v>75210</v>
      </c>
      <c r="H23" s="10"/>
      <c r="I23" s="10"/>
      <c r="J23" s="10">
        <v>45310</v>
      </c>
    </row>
    <row r="24" spans="1:10" x14ac:dyDescent="0.3">
      <c r="A24">
        <v>502548</v>
      </c>
      <c r="B24" t="s">
        <v>177</v>
      </c>
      <c r="C24" t="s">
        <v>15</v>
      </c>
      <c r="D24" t="s">
        <v>178</v>
      </c>
      <c r="E24" t="s">
        <v>1829</v>
      </c>
      <c r="F24" t="s">
        <v>1828</v>
      </c>
      <c r="G24">
        <v>75216</v>
      </c>
      <c r="H24" s="10"/>
      <c r="I24" s="10">
        <v>45296</v>
      </c>
      <c r="J24" s="10"/>
    </row>
    <row r="25" spans="1:10" x14ac:dyDescent="0.3">
      <c r="A25">
        <v>506083</v>
      </c>
      <c r="B25" t="s">
        <v>181</v>
      </c>
      <c r="C25" t="s">
        <v>27</v>
      </c>
      <c r="D25" t="s">
        <v>182</v>
      </c>
      <c r="E25" t="s">
        <v>1838</v>
      </c>
      <c r="F25" t="s">
        <v>1828</v>
      </c>
      <c r="G25">
        <v>75040</v>
      </c>
      <c r="H25" s="10"/>
      <c r="I25" s="10">
        <v>45316</v>
      </c>
      <c r="J25" s="10"/>
    </row>
    <row r="26" spans="1:10" x14ac:dyDescent="0.3">
      <c r="A26">
        <v>508480</v>
      </c>
      <c r="B26" t="s">
        <v>183</v>
      </c>
      <c r="C26" t="s">
        <v>15</v>
      </c>
      <c r="D26" t="s">
        <v>184</v>
      </c>
      <c r="E26" t="s">
        <v>1829</v>
      </c>
      <c r="F26" t="s">
        <v>1828</v>
      </c>
      <c r="G26">
        <v>75216</v>
      </c>
      <c r="H26" s="10"/>
      <c r="I26" s="10"/>
      <c r="J26" s="10">
        <v>45299</v>
      </c>
    </row>
    <row r="27" spans="1:10" x14ac:dyDescent="0.3">
      <c r="A27">
        <v>509783</v>
      </c>
      <c r="B27" t="s">
        <v>187</v>
      </c>
      <c r="C27" t="s">
        <v>27</v>
      </c>
      <c r="D27" t="s">
        <v>189</v>
      </c>
      <c r="E27" t="s">
        <v>1829</v>
      </c>
      <c r="F27" t="s">
        <v>1828</v>
      </c>
      <c r="G27">
        <v>75217</v>
      </c>
      <c r="H27" s="10">
        <v>45313</v>
      </c>
      <c r="I27" s="10">
        <v>45303</v>
      </c>
      <c r="J27" s="10"/>
    </row>
    <row r="28" spans="1:10" x14ac:dyDescent="0.3">
      <c r="A28">
        <v>510217</v>
      </c>
      <c r="B28" t="s">
        <v>1842</v>
      </c>
      <c r="C28" t="s">
        <v>27</v>
      </c>
      <c r="D28" t="s">
        <v>1843</v>
      </c>
      <c r="E28" t="s">
        <v>1844</v>
      </c>
      <c r="F28" t="s">
        <v>1828</v>
      </c>
      <c r="G28">
        <v>75019</v>
      </c>
      <c r="H28" s="10"/>
      <c r="I28" s="10"/>
      <c r="J28" s="10">
        <v>45321</v>
      </c>
    </row>
    <row r="29" spans="1:10" x14ac:dyDescent="0.3">
      <c r="A29">
        <v>515824</v>
      </c>
      <c r="B29" t="s">
        <v>203</v>
      </c>
      <c r="C29" t="s">
        <v>15</v>
      </c>
      <c r="D29" t="s">
        <v>204</v>
      </c>
      <c r="E29" t="s">
        <v>1837</v>
      </c>
      <c r="F29" t="s">
        <v>1828</v>
      </c>
      <c r="G29">
        <v>75232</v>
      </c>
      <c r="H29" s="10"/>
      <c r="I29" s="10">
        <v>45308</v>
      </c>
      <c r="J29" s="10"/>
    </row>
    <row r="30" spans="1:10" x14ac:dyDescent="0.3">
      <c r="A30">
        <v>520653</v>
      </c>
      <c r="B30" t="s">
        <v>218</v>
      </c>
      <c r="C30" t="s">
        <v>15</v>
      </c>
      <c r="D30" t="s">
        <v>219</v>
      </c>
      <c r="E30" t="s">
        <v>1845</v>
      </c>
      <c r="F30" t="s">
        <v>1828</v>
      </c>
      <c r="G30">
        <v>75150</v>
      </c>
      <c r="H30" s="10"/>
      <c r="I30" s="10">
        <v>45317</v>
      </c>
      <c r="J30" s="10"/>
    </row>
    <row r="31" spans="1:10" x14ac:dyDescent="0.3">
      <c r="A31">
        <v>527303</v>
      </c>
      <c r="B31" t="s">
        <v>233</v>
      </c>
      <c r="C31" t="s">
        <v>15</v>
      </c>
      <c r="D31" t="s">
        <v>234</v>
      </c>
      <c r="E31" t="s">
        <v>1829</v>
      </c>
      <c r="F31" t="s">
        <v>1828</v>
      </c>
      <c r="G31">
        <v>75211</v>
      </c>
      <c r="H31" s="10"/>
      <c r="I31" s="10">
        <v>45322</v>
      </c>
      <c r="J31" s="10"/>
    </row>
    <row r="32" spans="1:10" x14ac:dyDescent="0.3">
      <c r="A32">
        <v>530718</v>
      </c>
      <c r="B32" t="s">
        <v>238</v>
      </c>
      <c r="C32" t="s">
        <v>51</v>
      </c>
      <c r="D32" t="s">
        <v>239</v>
      </c>
      <c r="E32" t="s">
        <v>1837</v>
      </c>
      <c r="F32" t="s">
        <v>1828</v>
      </c>
      <c r="G32">
        <v>75240</v>
      </c>
      <c r="H32" s="10">
        <v>45299</v>
      </c>
      <c r="I32" s="10"/>
      <c r="J32" s="10"/>
    </row>
    <row r="33" spans="1:10" x14ac:dyDescent="0.3">
      <c r="A33">
        <v>531735</v>
      </c>
      <c r="B33" t="s">
        <v>243</v>
      </c>
      <c r="C33" t="s">
        <v>27</v>
      </c>
      <c r="D33" t="s">
        <v>244</v>
      </c>
      <c r="E33" t="s">
        <v>1829</v>
      </c>
      <c r="F33" t="s">
        <v>1828</v>
      </c>
      <c r="G33">
        <v>75254</v>
      </c>
      <c r="H33" s="10"/>
      <c r="I33" s="10"/>
      <c r="J33" s="10">
        <v>45310</v>
      </c>
    </row>
    <row r="34" spans="1:10" x14ac:dyDescent="0.3">
      <c r="A34">
        <v>531748</v>
      </c>
      <c r="B34" t="s">
        <v>246</v>
      </c>
      <c r="C34" t="s">
        <v>15</v>
      </c>
      <c r="D34" t="s">
        <v>247</v>
      </c>
      <c r="E34" t="s">
        <v>1830</v>
      </c>
      <c r="F34" t="s">
        <v>1828</v>
      </c>
      <c r="G34">
        <v>75115</v>
      </c>
      <c r="H34" s="10"/>
      <c r="I34" s="10">
        <v>45322</v>
      </c>
      <c r="J34" s="10"/>
    </row>
    <row r="35" spans="1:10" x14ac:dyDescent="0.3">
      <c r="A35">
        <v>535759</v>
      </c>
      <c r="B35" t="s">
        <v>254</v>
      </c>
      <c r="C35" t="s">
        <v>15</v>
      </c>
      <c r="D35" t="s">
        <v>255</v>
      </c>
      <c r="E35" t="s">
        <v>1829</v>
      </c>
      <c r="F35" t="s">
        <v>1828</v>
      </c>
      <c r="G35">
        <v>75227</v>
      </c>
      <c r="H35" s="10"/>
      <c r="I35" s="10">
        <v>45300</v>
      </c>
      <c r="J35" s="10"/>
    </row>
    <row r="36" spans="1:10" x14ac:dyDescent="0.3">
      <c r="A36">
        <v>535928</v>
      </c>
      <c r="B36" t="s">
        <v>257</v>
      </c>
      <c r="C36" t="s">
        <v>27</v>
      </c>
      <c r="D36" t="s">
        <v>258</v>
      </c>
      <c r="E36" t="s">
        <v>1829</v>
      </c>
      <c r="F36" t="s">
        <v>1828</v>
      </c>
      <c r="G36">
        <v>75235</v>
      </c>
      <c r="H36" s="10"/>
      <c r="I36" s="10">
        <v>45320</v>
      </c>
      <c r="J36" s="10">
        <v>45296</v>
      </c>
    </row>
    <row r="37" spans="1:10" x14ac:dyDescent="0.3">
      <c r="A37">
        <v>537667</v>
      </c>
      <c r="B37" t="s">
        <v>263</v>
      </c>
      <c r="C37" t="s">
        <v>27</v>
      </c>
      <c r="D37" t="s">
        <v>264</v>
      </c>
      <c r="E37" t="s">
        <v>1846</v>
      </c>
      <c r="F37" t="s">
        <v>1828</v>
      </c>
      <c r="G37">
        <v>75062</v>
      </c>
      <c r="H37" s="10"/>
      <c r="I37" s="10"/>
      <c r="J37" s="10">
        <v>45317</v>
      </c>
    </row>
    <row r="38" spans="1:10" x14ac:dyDescent="0.3">
      <c r="A38">
        <v>538151</v>
      </c>
      <c r="B38" t="s">
        <v>267</v>
      </c>
      <c r="C38" t="s">
        <v>27</v>
      </c>
      <c r="D38" t="s">
        <v>268</v>
      </c>
      <c r="E38" t="s">
        <v>1837</v>
      </c>
      <c r="F38" t="s">
        <v>1828</v>
      </c>
      <c r="G38">
        <v>75243</v>
      </c>
      <c r="H38" s="10"/>
      <c r="I38" s="10">
        <v>45313</v>
      </c>
      <c r="J38" s="10"/>
    </row>
    <row r="39" spans="1:10" x14ac:dyDescent="0.3">
      <c r="A39">
        <v>550150</v>
      </c>
      <c r="B39" t="s">
        <v>293</v>
      </c>
      <c r="C39" t="s">
        <v>15</v>
      </c>
      <c r="D39" t="s">
        <v>294</v>
      </c>
      <c r="E39" t="s">
        <v>1847</v>
      </c>
      <c r="F39" t="s">
        <v>1828</v>
      </c>
      <c r="G39">
        <v>75180</v>
      </c>
      <c r="H39" s="10"/>
      <c r="I39" s="10"/>
      <c r="J39" s="10">
        <v>45309</v>
      </c>
    </row>
    <row r="40" spans="1:10" x14ac:dyDescent="0.3">
      <c r="A40">
        <v>552282</v>
      </c>
      <c r="B40" t="s">
        <v>297</v>
      </c>
      <c r="C40" t="s">
        <v>51</v>
      </c>
      <c r="D40" t="s">
        <v>298</v>
      </c>
      <c r="E40" t="s">
        <v>1845</v>
      </c>
      <c r="F40" t="s">
        <v>1828</v>
      </c>
      <c r="G40">
        <v>75149</v>
      </c>
      <c r="H40" s="10">
        <v>45315</v>
      </c>
      <c r="I40" s="10">
        <v>45295</v>
      </c>
      <c r="J40" s="10"/>
    </row>
    <row r="41" spans="1:10" x14ac:dyDescent="0.3">
      <c r="A41">
        <v>553341</v>
      </c>
      <c r="B41" t="s">
        <v>301</v>
      </c>
      <c r="C41" t="s">
        <v>27</v>
      </c>
      <c r="D41" t="s">
        <v>302</v>
      </c>
      <c r="E41" t="s">
        <v>1829</v>
      </c>
      <c r="F41" t="s">
        <v>1828</v>
      </c>
      <c r="G41">
        <v>75211</v>
      </c>
      <c r="H41" s="10"/>
      <c r="I41" s="10">
        <v>45316</v>
      </c>
      <c r="J41" s="10"/>
    </row>
    <row r="42" spans="1:10" x14ac:dyDescent="0.3">
      <c r="A42">
        <v>554845</v>
      </c>
      <c r="B42" t="s">
        <v>306</v>
      </c>
      <c r="C42" t="s">
        <v>27</v>
      </c>
      <c r="D42" t="s">
        <v>307</v>
      </c>
      <c r="E42" t="s">
        <v>1829</v>
      </c>
      <c r="F42" t="s">
        <v>1828</v>
      </c>
      <c r="G42">
        <v>75224</v>
      </c>
      <c r="H42" s="10"/>
      <c r="I42" s="10">
        <v>45315</v>
      </c>
      <c r="J42" s="10"/>
    </row>
    <row r="43" spans="1:10" x14ac:dyDescent="0.3">
      <c r="A43">
        <v>554987</v>
      </c>
      <c r="B43" t="s">
        <v>308</v>
      </c>
      <c r="C43" t="s">
        <v>15</v>
      </c>
      <c r="D43" t="s">
        <v>309</v>
      </c>
      <c r="E43" t="s">
        <v>1837</v>
      </c>
      <c r="F43" t="s">
        <v>1828</v>
      </c>
      <c r="G43">
        <v>75216</v>
      </c>
      <c r="H43" s="10"/>
      <c r="I43" s="10">
        <v>45302</v>
      </c>
      <c r="J43" s="10"/>
    </row>
    <row r="44" spans="1:10" x14ac:dyDescent="0.3">
      <c r="A44">
        <v>556594</v>
      </c>
      <c r="B44" t="s">
        <v>314</v>
      </c>
      <c r="C44" t="s">
        <v>51</v>
      </c>
      <c r="D44" t="s">
        <v>315</v>
      </c>
      <c r="E44" t="s">
        <v>1829</v>
      </c>
      <c r="F44" t="s">
        <v>1828</v>
      </c>
      <c r="G44">
        <v>75227</v>
      </c>
      <c r="H44" s="10"/>
      <c r="I44" s="10">
        <v>45322</v>
      </c>
      <c r="J44" s="10"/>
    </row>
    <row r="45" spans="1:10" x14ac:dyDescent="0.3">
      <c r="A45">
        <v>811628</v>
      </c>
      <c r="B45" t="s">
        <v>321</v>
      </c>
      <c r="C45" t="s">
        <v>15</v>
      </c>
      <c r="D45" t="s">
        <v>322</v>
      </c>
      <c r="E45" t="s">
        <v>1837</v>
      </c>
      <c r="F45" t="s">
        <v>1828</v>
      </c>
      <c r="G45">
        <v>75201</v>
      </c>
      <c r="H45" s="10"/>
      <c r="I45" s="10"/>
      <c r="J45" s="10">
        <v>45299</v>
      </c>
    </row>
    <row r="46" spans="1:10" x14ac:dyDescent="0.3">
      <c r="A46">
        <v>813204</v>
      </c>
      <c r="B46" t="s">
        <v>257</v>
      </c>
      <c r="C46" t="s">
        <v>27</v>
      </c>
      <c r="D46" t="s">
        <v>324</v>
      </c>
      <c r="E46" t="s">
        <v>1848</v>
      </c>
      <c r="F46" t="s">
        <v>1828</v>
      </c>
      <c r="G46">
        <v>75115</v>
      </c>
      <c r="H46" s="10">
        <v>45302</v>
      </c>
      <c r="I46" s="10">
        <v>45296</v>
      </c>
      <c r="J46" s="10"/>
    </row>
    <row r="47" spans="1:10" x14ac:dyDescent="0.3">
      <c r="A47">
        <v>814137</v>
      </c>
      <c r="B47" t="s">
        <v>330</v>
      </c>
      <c r="C47" t="s">
        <v>27</v>
      </c>
      <c r="D47" t="s">
        <v>331</v>
      </c>
      <c r="E47" t="s">
        <v>1829</v>
      </c>
      <c r="F47" t="s">
        <v>1828</v>
      </c>
      <c r="G47">
        <v>75217</v>
      </c>
      <c r="H47" s="10"/>
      <c r="I47" s="10">
        <v>45313</v>
      </c>
      <c r="J47" s="10"/>
    </row>
    <row r="48" spans="1:10" x14ac:dyDescent="0.3">
      <c r="A48">
        <v>816923</v>
      </c>
      <c r="B48" t="s">
        <v>336</v>
      </c>
      <c r="C48" t="s">
        <v>15</v>
      </c>
      <c r="D48" t="s">
        <v>337</v>
      </c>
      <c r="E48" t="s">
        <v>1831</v>
      </c>
      <c r="F48" t="s">
        <v>1828</v>
      </c>
      <c r="G48">
        <v>75060</v>
      </c>
      <c r="H48" s="10">
        <v>45316</v>
      </c>
      <c r="I48" s="10"/>
      <c r="J48" s="10"/>
    </row>
    <row r="49" spans="1:10" x14ac:dyDescent="0.3">
      <c r="A49">
        <v>818045</v>
      </c>
      <c r="B49" t="s">
        <v>341</v>
      </c>
      <c r="C49" t="s">
        <v>15</v>
      </c>
      <c r="D49" t="s">
        <v>342</v>
      </c>
      <c r="E49" t="s">
        <v>1829</v>
      </c>
      <c r="F49" t="s">
        <v>1828</v>
      </c>
      <c r="G49">
        <v>75233</v>
      </c>
      <c r="H49" s="10"/>
      <c r="I49" s="10">
        <v>45316</v>
      </c>
      <c r="J49" s="10"/>
    </row>
    <row r="50" spans="1:10" x14ac:dyDescent="0.3">
      <c r="A50">
        <v>820635</v>
      </c>
      <c r="B50" t="s">
        <v>352</v>
      </c>
      <c r="C50" t="s">
        <v>27</v>
      </c>
      <c r="D50" t="s">
        <v>353</v>
      </c>
      <c r="E50" t="s">
        <v>1829</v>
      </c>
      <c r="F50" t="s">
        <v>1828</v>
      </c>
      <c r="G50">
        <v>75241</v>
      </c>
      <c r="H50" s="10"/>
      <c r="I50" s="10"/>
      <c r="J50" s="10">
        <v>45315</v>
      </c>
    </row>
    <row r="51" spans="1:10" x14ac:dyDescent="0.3">
      <c r="A51">
        <v>821968</v>
      </c>
      <c r="B51" t="s">
        <v>358</v>
      </c>
      <c r="C51" t="s">
        <v>15</v>
      </c>
      <c r="D51" t="s">
        <v>359</v>
      </c>
      <c r="E51" t="s">
        <v>1829</v>
      </c>
      <c r="F51" t="s">
        <v>1828</v>
      </c>
      <c r="G51">
        <v>75203</v>
      </c>
      <c r="H51" s="10"/>
      <c r="I51" s="10">
        <v>45309</v>
      </c>
      <c r="J51" s="10"/>
    </row>
    <row r="52" spans="1:10" x14ac:dyDescent="0.3">
      <c r="A52">
        <v>822346</v>
      </c>
      <c r="B52" t="s">
        <v>361</v>
      </c>
      <c r="C52" t="s">
        <v>15</v>
      </c>
      <c r="D52" t="s">
        <v>362</v>
      </c>
      <c r="E52" t="s">
        <v>1849</v>
      </c>
      <c r="F52" t="s">
        <v>1828</v>
      </c>
      <c r="G52">
        <v>75050</v>
      </c>
      <c r="H52" s="10"/>
      <c r="I52" s="10"/>
      <c r="J52" s="10">
        <v>45313</v>
      </c>
    </row>
    <row r="53" spans="1:10" x14ac:dyDescent="0.3">
      <c r="A53">
        <v>825219</v>
      </c>
      <c r="B53" t="s">
        <v>367</v>
      </c>
      <c r="C53" t="s">
        <v>15</v>
      </c>
      <c r="D53" t="s">
        <v>368</v>
      </c>
      <c r="E53" t="s">
        <v>1850</v>
      </c>
      <c r="F53" t="s">
        <v>1828</v>
      </c>
      <c r="G53">
        <v>75006</v>
      </c>
      <c r="H53" s="10">
        <v>45315</v>
      </c>
      <c r="I53" s="10"/>
      <c r="J53" s="10"/>
    </row>
    <row r="54" spans="1:10" x14ac:dyDescent="0.3">
      <c r="A54">
        <v>827107</v>
      </c>
      <c r="B54" t="s">
        <v>370</v>
      </c>
      <c r="C54" t="s">
        <v>27</v>
      </c>
      <c r="D54" t="s">
        <v>371</v>
      </c>
      <c r="E54" t="s">
        <v>1851</v>
      </c>
      <c r="F54" t="s">
        <v>1828</v>
      </c>
      <c r="G54">
        <v>75137</v>
      </c>
      <c r="H54" s="10">
        <v>45320</v>
      </c>
      <c r="I54" s="10"/>
      <c r="J54" s="10"/>
    </row>
    <row r="55" spans="1:10" x14ac:dyDescent="0.3">
      <c r="A55">
        <v>829838</v>
      </c>
      <c r="B55" t="s">
        <v>380</v>
      </c>
      <c r="C55" t="s">
        <v>27</v>
      </c>
      <c r="D55" t="s">
        <v>381</v>
      </c>
      <c r="E55" t="s">
        <v>1838</v>
      </c>
      <c r="F55" t="s">
        <v>1828</v>
      </c>
      <c r="G55">
        <v>75041</v>
      </c>
      <c r="H55" s="10">
        <v>45310</v>
      </c>
      <c r="I55" s="10"/>
      <c r="J55" s="10"/>
    </row>
    <row r="56" spans="1:10" x14ac:dyDescent="0.3">
      <c r="A56">
        <v>831578</v>
      </c>
      <c r="B56" t="s">
        <v>384</v>
      </c>
      <c r="C56" t="s">
        <v>27</v>
      </c>
      <c r="D56" t="s">
        <v>385</v>
      </c>
      <c r="E56" t="s">
        <v>1829</v>
      </c>
      <c r="F56" t="s">
        <v>1828</v>
      </c>
      <c r="G56">
        <v>75203</v>
      </c>
      <c r="H56" s="10">
        <v>45303</v>
      </c>
      <c r="I56" s="10"/>
      <c r="J56" s="10"/>
    </row>
    <row r="57" spans="1:10" x14ac:dyDescent="0.3">
      <c r="A57">
        <v>834177</v>
      </c>
      <c r="B57" t="s">
        <v>388</v>
      </c>
      <c r="C57" t="s">
        <v>27</v>
      </c>
      <c r="D57" t="s">
        <v>389</v>
      </c>
      <c r="E57" t="s">
        <v>1849</v>
      </c>
      <c r="F57" t="s">
        <v>1828</v>
      </c>
      <c r="G57">
        <v>75052</v>
      </c>
      <c r="H57" s="10">
        <v>45317</v>
      </c>
      <c r="I57" s="10"/>
      <c r="J57" s="10"/>
    </row>
    <row r="58" spans="1:10" x14ac:dyDescent="0.3">
      <c r="A58">
        <v>842343</v>
      </c>
      <c r="B58" t="s">
        <v>412</v>
      </c>
      <c r="C58" t="s">
        <v>51</v>
      </c>
      <c r="D58" t="s">
        <v>413</v>
      </c>
      <c r="E58" t="s">
        <v>1829</v>
      </c>
      <c r="F58" t="s">
        <v>1828</v>
      </c>
      <c r="G58">
        <v>75241</v>
      </c>
      <c r="H58" s="10">
        <v>45320</v>
      </c>
      <c r="I58" s="10"/>
      <c r="J58" s="10"/>
    </row>
    <row r="59" spans="1:10" x14ac:dyDescent="0.3">
      <c r="A59">
        <v>842786</v>
      </c>
      <c r="B59" t="s">
        <v>60</v>
      </c>
      <c r="C59" t="s">
        <v>15</v>
      </c>
      <c r="D59" t="s">
        <v>414</v>
      </c>
      <c r="E59" t="s">
        <v>1849</v>
      </c>
      <c r="F59" t="s">
        <v>1828</v>
      </c>
      <c r="G59">
        <v>75052</v>
      </c>
      <c r="H59" s="10"/>
      <c r="I59" s="10"/>
      <c r="J59" s="10">
        <v>45299</v>
      </c>
    </row>
    <row r="60" spans="1:10" x14ac:dyDescent="0.3">
      <c r="A60">
        <v>845307</v>
      </c>
      <c r="B60" t="s">
        <v>415</v>
      </c>
      <c r="C60" t="s">
        <v>15</v>
      </c>
      <c r="D60" t="s">
        <v>416</v>
      </c>
      <c r="E60" t="s">
        <v>1848</v>
      </c>
      <c r="F60" t="s">
        <v>1828</v>
      </c>
      <c r="G60">
        <v>75115</v>
      </c>
      <c r="H60" s="10">
        <v>45296</v>
      </c>
      <c r="I60" s="10"/>
      <c r="J60" s="10"/>
    </row>
    <row r="61" spans="1:10" x14ac:dyDescent="0.3">
      <c r="A61">
        <v>845662</v>
      </c>
      <c r="B61" t="s">
        <v>417</v>
      </c>
      <c r="C61" t="s">
        <v>27</v>
      </c>
      <c r="D61" t="s">
        <v>418</v>
      </c>
      <c r="E61" t="s">
        <v>1831</v>
      </c>
      <c r="F61" t="s">
        <v>1828</v>
      </c>
      <c r="G61">
        <v>75062</v>
      </c>
      <c r="H61" s="10">
        <v>45316</v>
      </c>
      <c r="I61" s="10"/>
      <c r="J61" s="10"/>
    </row>
    <row r="62" spans="1:10" x14ac:dyDescent="0.3">
      <c r="A62">
        <v>847939</v>
      </c>
      <c r="B62" t="s">
        <v>423</v>
      </c>
      <c r="C62" t="s">
        <v>15</v>
      </c>
      <c r="D62" t="s">
        <v>424</v>
      </c>
      <c r="E62" t="s">
        <v>1852</v>
      </c>
      <c r="F62" t="s">
        <v>1828</v>
      </c>
      <c r="G62">
        <v>75043</v>
      </c>
      <c r="H62" s="10"/>
      <c r="I62" s="10">
        <v>45316</v>
      </c>
      <c r="J62" s="10"/>
    </row>
    <row r="63" spans="1:10" x14ac:dyDescent="0.3">
      <c r="A63">
        <v>850638</v>
      </c>
      <c r="B63" t="s">
        <v>430</v>
      </c>
      <c r="C63" t="s">
        <v>15</v>
      </c>
      <c r="D63" t="s">
        <v>431</v>
      </c>
      <c r="E63" t="s">
        <v>1837</v>
      </c>
      <c r="F63" t="s">
        <v>1828</v>
      </c>
      <c r="G63">
        <v>75228</v>
      </c>
      <c r="H63" s="10">
        <v>45320</v>
      </c>
      <c r="I63" s="10"/>
      <c r="J63" s="10"/>
    </row>
    <row r="64" spans="1:10" x14ac:dyDescent="0.3">
      <c r="A64">
        <v>856033</v>
      </c>
      <c r="B64" t="s">
        <v>447</v>
      </c>
      <c r="C64" t="s">
        <v>51</v>
      </c>
      <c r="D64" t="s">
        <v>448</v>
      </c>
      <c r="E64" t="s">
        <v>1848</v>
      </c>
      <c r="F64" t="s">
        <v>1828</v>
      </c>
      <c r="G64">
        <v>75115</v>
      </c>
      <c r="H64" s="10"/>
      <c r="I64" s="10"/>
      <c r="J64" s="10">
        <v>45313</v>
      </c>
    </row>
    <row r="65" spans="1:10" x14ac:dyDescent="0.3">
      <c r="A65">
        <v>856049</v>
      </c>
      <c r="B65" t="s">
        <v>449</v>
      </c>
      <c r="C65" t="s">
        <v>27</v>
      </c>
      <c r="D65" t="s">
        <v>450</v>
      </c>
      <c r="E65" t="s">
        <v>1848</v>
      </c>
      <c r="F65" t="s">
        <v>1828</v>
      </c>
      <c r="G65">
        <v>75115</v>
      </c>
      <c r="H65" s="10"/>
      <c r="I65" s="10">
        <v>45303</v>
      </c>
      <c r="J65" s="10"/>
    </row>
    <row r="66" spans="1:10" x14ac:dyDescent="0.3">
      <c r="A66">
        <v>856207</v>
      </c>
      <c r="B66" t="s">
        <v>451</v>
      </c>
      <c r="C66" t="s">
        <v>15</v>
      </c>
      <c r="D66" t="s">
        <v>452</v>
      </c>
      <c r="E66" t="s">
        <v>1838</v>
      </c>
      <c r="F66" t="s">
        <v>1828</v>
      </c>
      <c r="G66">
        <v>75041</v>
      </c>
      <c r="H66" s="10"/>
      <c r="I66" s="10">
        <v>45299</v>
      </c>
      <c r="J66" s="10"/>
    </row>
    <row r="67" spans="1:10" x14ac:dyDescent="0.3">
      <c r="A67">
        <v>856209</v>
      </c>
      <c r="B67" t="s">
        <v>453</v>
      </c>
      <c r="C67" t="s">
        <v>51</v>
      </c>
      <c r="D67" t="s">
        <v>454</v>
      </c>
      <c r="E67" t="s">
        <v>1827</v>
      </c>
      <c r="F67" t="s">
        <v>1828</v>
      </c>
      <c r="G67">
        <v>75116</v>
      </c>
      <c r="H67" s="10">
        <v>45317</v>
      </c>
      <c r="I67" s="10"/>
      <c r="J67" s="10"/>
    </row>
    <row r="68" spans="1:10" x14ac:dyDescent="0.3">
      <c r="A68">
        <v>856219</v>
      </c>
      <c r="B68" t="s">
        <v>455</v>
      </c>
      <c r="C68" t="s">
        <v>27</v>
      </c>
      <c r="D68" t="s">
        <v>456</v>
      </c>
      <c r="E68" t="s">
        <v>1853</v>
      </c>
      <c r="F68" t="s">
        <v>1828</v>
      </c>
      <c r="G68">
        <v>75001</v>
      </c>
      <c r="H68" s="10">
        <v>45320</v>
      </c>
      <c r="I68" s="10">
        <v>45295</v>
      </c>
      <c r="J68" s="10"/>
    </row>
    <row r="69" spans="1:10" x14ac:dyDescent="0.3">
      <c r="A69">
        <v>856869</v>
      </c>
      <c r="B69" t="s">
        <v>1854</v>
      </c>
      <c r="C69" t="s">
        <v>27</v>
      </c>
      <c r="D69" t="s">
        <v>1855</v>
      </c>
      <c r="E69" t="s">
        <v>1856</v>
      </c>
      <c r="F69" t="s">
        <v>1828</v>
      </c>
      <c r="G69">
        <v>75181</v>
      </c>
      <c r="H69" s="10"/>
      <c r="I69" s="10"/>
      <c r="J69" s="10">
        <v>45301</v>
      </c>
    </row>
    <row r="70" spans="1:10" x14ac:dyDescent="0.3">
      <c r="A70">
        <v>858233</v>
      </c>
      <c r="B70" t="s">
        <v>465</v>
      </c>
      <c r="C70" t="s">
        <v>51</v>
      </c>
      <c r="D70" t="s">
        <v>466</v>
      </c>
      <c r="E70" t="s">
        <v>1829</v>
      </c>
      <c r="F70" t="s">
        <v>1828</v>
      </c>
      <c r="G70">
        <v>75228</v>
      </c>
      <c r="H70" s="10"/>
      <c r="I70" s="10">
        <v>45303</v>
      </c>
      <c r="J70" s="10"/>
    </row>
    <row r="71" spans="1:10" x14ac:dyDescent="0.3">
      <c r="A71">
        <v>861971</v>
      </c>
      <c r="B71" t="s">
        <v>473</v>
      </c>
      <c r="C71" t="s">
        <v>27</v>
      </c>
      <c r="D71" t="s">
        <v>474</v>
      </c>
      <c r="E71" t="s">
        <v>1856</v>
      </c>
      <c r="F71" t="s">
        <v>1828</v>
      </c>
      <c r="G71">
        <v>75150</v>
      </c>
      <c r="H71" s="10"/>
      <c r="I71" s="10">
        <v>45302</v>
      </c>
      <c r="J71" s="10"/>
    </row>
    <row r="72" spans="1:10" x14ac:dyDescent="0.3">
      <c r="A72">
        <v>864151</v>
      </c>
      <c r="B72" t="s">
        <v>475</v>
      </c>
      <c r="C72" t="s">
        <v>27</v>
      </c>
      <c r="D72" t="s">
        <v>476</v>
      </c>
      <c r="E72" t="s">
        <v>1857</v>
      </c>
      <c r="F72" t="s">
        <v>1828</v>
      </c>
      <c r="G72">
        <v>75134</v>
      </c>
      <c r="H72" s="10">
        <v>45322</v>
      </c>
      <c r="I72" s="10"/>
      <c r="J72" s="10">
        <v>45316</v>
      </c>
    </row>
    <row r="73" spans="1:10" x14ac:dyDescent="0.3">
      <c r="A73">
        <v>866077</v>
      </c>
      <c r="B73" t="s">
        <v>477</v>
      </c>
      <c r="C73" t="s">
        <v>27</v>
      </c>
      <c r="D73" t="s">
        <v>478</v>
      </c>
      <c r="E73" t="s">
        <v>1829</v>
      </c>
      <c r="F73" t="s">
        <v>1828</v>
      </c>
      <c r="G73">
        <v>75217</v>
      </c>
      <c r="H73" s="10"/>
      <c r="I73" s="10">
        <v>45294</v>
      </c>
      <c r="J73" s="10"/>
    </row>
    <row r="74" spans="1:10" x14ac:dyDescent="0.3">
      <c r="A74">
        <v>866537</v>
      </c>
      <c r="B74" t="s">
        <v>479</v>
      </c>
      <c r="C74" t="s">
        <v>51</v>
      </c>
      <c r="D74" t="s">
        <v>480</v>
      </c>
      <c r="E74" t="s">
        <v>1829</v>
      </c>
      <c r="F74" t="s">
        <v>1828</v>
      </c>
      <c r="G74">
        <v>75253</v>
      </c>
      <c r="H74" s="10"/>
      <c r="I74" s="10">
        <v>45309</v>
      </c>
      <c r="J74" s="10"/>
    </row>
    <row r="75" spans="1:10" x14ac:dyDescent="0.3">
      <c r="A75">
        <v>874768</v>
      </c>
      <c r="B75" t="s">
        <v>499</v>
      </c>
      <c r="C75" t="s">
        <v>27</v>
      </c>
      <c r="D75" t="s">
        <v>500</v>
      </c>
      <c r="E75" t="s">
        <v>1858</v>
      </c>
      <c r="F75" t="s">
        <v>1828</v>
      </c>
      <c r="G75">
        <v>75104</v>
      </c>
      <c r="H75" s="10">
        <v>45302</v>
      </c>
      <c r="I75" s="10"/>
      <c r="J75" s="10"/>
    </row>
    <row r="76" spans="1:10" x14ac:dyDescent="0.3">
      <c r="A76">
        <v>877042</v>
      </c>
      <c r="B76" t="s">
        <v>507</v>
      </c>
      <c r="C76" t="s">
        <v>51</v>
      </c>
      <c r="D76" t="s">
        <v>508</v>
      </c>
      <c r="E76" t="s">
        <v>1837</v>
      </c>
      <c r="F76" t="s">
        <v>1828</v>
      </c>
      <c r="G76">
        <v>75236</v>
      </c>
      <c r="H76" s="10">
        <v>45303</v>
      </c>
      <c r="I76" s="10"/>
      <c r="J76" s="10"/>
    </row>
    <row r="77" spans="1:10" x14ac:dyDescent="0.3">
      <c r="A77">
        <v>879161</v>
      </c>
      <c r="B77" t="s">
        <v>521</v>
      </c>
      <c r="C77" t="s">
        <v>51</v>
      </c>
      <c r="D77" t="s">
        <v>522</v>
      </c>
      <c r="E77" t="s">
        <v>1837</v>
      </c>
      <c r="F77" t="s">
        <v>1828</v>
      </c>
      <c r="G77">
        <v>75211</v>
      </c>
      <c r="H77" s="10"/>
      <c r="I77" s="10"/>
      <c r="J77" s="10">
        <v>45320</v>
      </c>
    </row>
    <row r="78" spans="1:10" x14ac:dyDescent="0.3">
      <c r="A78">
        <v>881042</v>
      </c>
      <c r="B78" t="s">
        <v>525</v>
      </c>
      <c r="C78" t="s">
        <v>27</v>
      </c>
      <c r="D78" t="s">
        <v>526</v>
      </c>
      <c r="E78" t="s">
        <v>1829</v>
      </c>
      <c r="F78" t="s">
        <v>1828</v>
      </c>
      <c r="G78">
        <v>75217</v>
      </c>
      <c r="H78" s="10"/>
      <c r="I78" s="10"/>
      <c r="J78" s="10">
        <v>45294</v>
      </c>
    </row>
    <row r="79" spans="1:10" x14ac:dyDescent="0.3">
      <c r="A79">
        <v>884625</v>
      </c>
      <c r="B79" t="s">
        <v>527</v>
      </c>
      <c r="C79" t="s">
        <v>27</v>
      </c>
      <c r="D79" t="s">
        <v>528</v>
      </c>
      <c r="E79" t="s">
        <v>1831</v>
      </c>
      <c r="F79" t="s">
        <v>1828</v>
      </c>
      <c r="G79">
        <v>75061</v>
      </c>
      <c r="H79" s="10">
        <v>45310</v>
      </c>
      <c r="I79" s="10"/>
      <c r="J79" s="10"/>
    </row>
    <row r="80" spans="1:10" x14ac:dyDescent="0.3">
      <c r="A80">
        <v>885108</v>
      </c>
      <c r="B80" t="s">
        <v>529</v>
      </c>
      <c r="C80" t="s">
        <v>15</v>
      </c>
      <c r="D80" t="s">
        <v>530</v>
      </c>
      <c r="E80" t="s">
        <v>1829</v>
      </c>
      <c r="F80" t="s">
        <v>1828</v>
      </c>
      <c r="G80">
        <v>75228</v>
      </c>
      <c r="H80" s="10"/>
      <c r="I80" s="10">
        <v>45322</v>
      </c>
      <c r="J80" s="10"/>
    </row>
    <row r="81" spans="1:10" x14ac:dyDescent="0.3">
      <c r="A81">
        <v>894769</v>
      </c>
      <c r="B81" t="s">
        <v>542</v>
      </c>
      <c r="C81" t="s">
        <v>15</v>
      </c>
      <c r="D81" t="s">
        <v>543</v>
      </c>
      <c r="E81" t="s">
        <v>1850</v>
      </c>
      <c r="F81" t="s">
        <v>1828</v>
      </c>
      <c r="G81">
        <v>75006</v>
      </c>
      <c r="H81" s="10"/>
      <c r="I81" s="10"/>
      <c r="J81" s="10">
        <v>45299</v>
      </c>
    </row>
    <row r="82" spans="1:10" x14ac:dyDescent="0.3">
      <c r="A82">
        <v>900852</v>
      </c>
      <c r="B82" t="s">
        <v>550</v>
      </c>
      <c r="C82" t="s">
        <v>27</v>
      </c>
      <c r="D82" t="s">
        <v>551</v>
      </c>
      <c r="E82" t="s">
        <v>1859</v>
      </c>
      <c r="F82" t="s">
        <v>1828</v>
      </c>
      <c r="G82">
        <v>75089</v>
      </c>
      <c r="H82" s="10"/>
      <c r="I82" s="10"/>
      <c r="J82" s="10">
        <v>45317</v>
      </c>
    </row>
    <row r="83" spans="1:10" x14ac:dyDescent="0.3">
      <c r="A83">
        <v>903112</v>
      </c>
      <c r="B83" t="s">
        <v>553</v>
      </c>
      <c r="C83" t="s">
        <v>27</v>
      </c>
      <c r="D83" t="s">
        <v>554</v>
      </c>
      <c r="E83" t="s">
        <v>1829</v>
      </c>
      <c r="F83" t="s">
        <v>1828</v>
      </c>
      <c r="G83">
        <v>75241</v>
      </c>
      <c r="H83" s="10"/>
      <c r="I83" s="10">
        <v>45301</v>
      </c>
      <c r="J83" s="10"/>
    </row>
    <row r="84" spans="1:10" x14ac:dyDescent="0.3">
      <c r="A84">
        <v>903869</v>
      </c>
      <c r="B84" t="s">
        <v>558</v>
      </c>
      <c r="C84" t="s">
        <v>27</v>
      </c>
      <c r="D84" t="s">
        <v>559</v>
      </c>
      <c r="E84" t="s">
        <v>1837</v>
      </c>
      <c r="F84" t="s">
        <v>1828</v>
      </c>
      <c r="G84">
        <v>75230</v>
      </c>
      <c r="H84" s="10"/>
      <c r="I84" s="10"/>
      <c r="J84" s="10">
        <v>45310</v>
      </c>
    </row>
    <row r="85" spans="1:10" x14ac:dyDescent="0.3">
      <c r="A85">
        <v>907650</v>
      </c>
      <c r="B85" t="s">
        <v>561</v>
      </c>
      <c r="C85" t="s">
        <v>51</v>
      </c>
      <c r="D85" t="s">
        <v>562</v>
      </c>
      <c r="E85" t="s">
        <v>1852</v>
      </c>
      <c r="F85" t="s">
        <v>1828</v>
      </c>
      <c r="G85">
        <v>75041</v>
      </c>
      <c r="H85" s="10"/>
      <c r="I85" s="10">
        <v>45316</v>
      </c>
      <c r="J85" s="10"/>
    </row>
    <row r="86" spans="1:10" x14ac:dyDescent="0.3">
      <c r="A86">
        <v>927466</v>
      </c>
      <c r="B86" t="s">
        <v>574</v>
      </c>
      <c r="C86" t="s">
        <v>27</v>
      </c>
      <c r="D86" t="s">
        <v>575</v>
      </c>
      <c r="E86" t="s">
        <v>1860</v>
      </c>
      <c r="F86" t="s">
        <v>1828</v>
      </c>
      <c r="G86">
        <v>75081</v>
      </c>
      <c r="H86" s="10"/>
      <c r="I86" s="10"/>
      <c r="J86" s="10">
        <v>45309</v>
      </c>
    </row>
    <row r="87" spans="1:10" x14ac:dyDescent="0.3">
      <c r="A87">
        <v>998066</v>
      </c>
      <c r="B87" t="s">
        <v>578</v>
      </c>
      <c r="C87" t="s">
        <v>15</v>
      </c>
      <c r="D87" t="s">
        <v>579</v>
      </c>
      <c r="E87" t="s">
        <v>1852</v>
      </c>
      <c r="F87" t="s">
        <v>1828</v>
      </c>
      <c r="G87">
        <v>75044</v>
      </c>
      <c r="H87" s="10"/>
      <c r="I87" s="10">
        <v>45299</v>
      </c>
      <c r="J87" s="10"/>
    </row>
    <row r="88" spans="1:10" x14ac:dyDescent="0.3">
      <c r="A88">
        <v>1021688</v>
      </c>
      <c r="B88" t="s">
        <v>586</v>
      </c>
      <c r="C88" t="s">
        <v>15</v>
      </c>
      <c r="D88" t="s">
        <v>587</v>
      </c>
      <c r="E88" t="s">
        <v>1849</v>
      </c>
      <c r="F88" t="s">
        <v>1828</v>
      </c>
      <c r="G88">
        <v>75050</v>
      </c>
      <c r="H88" s="10">
        <v>45299</v>
      </c>
      <c r="I88" s="10"/>
      <c r="J88" s="10"/>
    </row>
    <row r="89" spans="1:10" x14ac:dyDescent="0.3">
      <c r="A89">
        <v>1042326</v>
      </c>
      <c r="B89" t="s">
        <v>1861</v>
      </c>
      <c r="C89" t="s">
        <v>27</v>
      </c>
      <c r="D89" t="s">
        <v>1862</v>
      </c>
      <c r="E89" t="s">
        <v>1860</v>
      </c>
      <c r="F89" t="s">
        <v>1828</v>
      </c>
      <c r="G89">
        <v>75081</v>
      </c>
      <c r="H89" s="10"/>
      <c r="I89" s="10">
        <v>45300</v>
      </c>
      <c r="J89" s="10">
        <v>45307</v>
      </c>
    </row>
    <row r="90" spans="1:10" x14ac:dyDescent="0.3">
      <c r="A90">
        <v>1076386</v>
      </c>
      <c r="B90" t="s">
        <v>1863</v>
      </c>
      <c r="C90" t="s">
        <v>27</v>
      </c>
      <c r="D90" t="s">
        <v>1864</v>
      </c>
      <c r="E90" t="s">
        <v>1841</v>
      </c>
      <c r="F90" t="s">
        <v>1828</v>
      </c>
      <c r="G90">
        <v>75052</v>
      </c>
      <c r="H90" s="10"/>
      <c r="I90" s="10">
        <v>45322</v>
      </c>
      <c r="J90" s="10"/>
    </row>
    <row r="91" spans="1:10" x14ac:dyDescent="0.3">
      <c r="A91">
        <v>1076746</v>
      </c>
      <c r="B91" t="s">
        <v>597</v>
      </c>
      <c r="C91" t="s">
        <v>27</v>
      </c>
      <c r="D91" t="s">
        <v>598</v>
      </c>
      <c r="E91" t="s">
        <v>1837</v>
      </c>
      <c r="F91" t="s">
        <v>1828</v>
      </c>
      <c r="G91">
        <v>75241</v>
      </c>
      <c r="H91" s="10"/>
      <c r="I91" s="10"/>
      <c r="J91" s="10">
        <v>45309</v>
      </c>
    </row>
    <row r="92" spans="1:10" x14ac:dyDescent="0.3">
      <c r="A92">
        <v>1124108</v>
      </c>
      <c r="B92" t="s">
        <v>601</v>
      </c>
      <c r="C92" t="s">
        <v>15</v>
      </c>
      <c r="D92" t="s">
        <v>602</v>
      </c>
      <c r="E92" t="s">
        <v>1829</v>
      </c>
      <c r="F92" t="s">
        <v>1828</v>
      </c>
      <c r="G92">
        <v>75216</v>
      </c>
      <c r="H92" s="10">
        <v>45301</v>
      </c>
      <c r="I92" s="10">
        <v>45310</v>
      </c>
      <c r="J92" s="10"/>
    </row>
    <row r="93" spans="1:10" x14ac:dyDescent="0.3">
      <c r="A93">
        <v>1128986</v>
      </c>
      <c r="B93" t="s">
        <v>603</v>
      </c>
      <c r="C93" t="s">
        <v>27</v>
      </c>
      <c r="D93" t="s">
        <v>604</v>
      </c>
      <c r="E93" t="s">
        <v>1829</v>
      </c>
      <c r="F93" t="s">
        <v>1828</v>
      </c>
      <c r="G93">
        <v>75237</v>
      </c>
      <c r="H93" s="10">
        <v>45315</v>
      </c>
      <c r="I93" s="10"/>
      <c r="J93" s="10"/>
    </row>
    <row r="94" spans="1:10" x14ac:dyDescent="0.3">
      <c r="A94">
        <v>1135166</v>
      </c>
      <c r="B94" t="s">
        <v>605</v>
      </c>
      <c r="C94" t="s">
        <v>27</v>
      </c>
      <c r="D94" t="s">
        <v>606</v>
      </c>
      <c r="E94" t="s">
        <v>1848</v>
      </c>
      <c r="F94" t="s">
        <v>1828</v>
      </c>
      <c r="G94">
        <v>75115</v>
      </c>
      <c r="H94" s="10">
        <v>45316</v>
      </c>
      <c r="I94" s="10"/>
      <c r="J94" s="10"/>
    </row>
    <row r="95" spans="1:10" x14ac:dyDescent="0.3">
      <c r="A95">
        <v>1148046</v>
      </c>
      <c r="B95" t="s">
        <v>611</v>
      </c>
      <c r="C95" t="s">
        <v>27</v>
      </c>
      <c r="D95" t="s">
        <v>612</v>
      </c>
      <c r="E95" t="s">
        <v>1829</v>
      </c>
      <c r="F95" t="s">
        <v>1828</v>
      </c>
      <c r="G95">
        <v>75217</v>
      </c>
      <c r="H95" s="10">
        <v>45322</v>
      </c>
      <c r="I95" s="10">
        <v>45309</v>
      </c>
      <c r="J95" s="10"/>
    </row>
    <row r="96" spans="1:10" x14ac:dyDescent="0.3">
      <c r="A96">
        <v>1159306</v>
      </c>
      <c r="B96" t="s">
        <v>615</v>
      </c>
      <c r="C96" t="s">
        <v>51</v>
      </c>
      <c r="D96" t="s">
        <v>616</v>
      </c>
      <c r="E96" t="s">
        <v>1856</v>
      </c>
      <c r="F96" t="s">
        <v>1828</v>
      </c>
      <c r="G96">
        <v>75149</v>
      </c>
      <c r="H96" s="10">
        <v>45322</v>
      </c>
      <c r="I96" s="10">
        <v>45302</v>
      </c>
      <c r="J96" s="10"/>
    </row>
    <row r="97" spans="1:10" x14ac:dyDescent="0.3">
      <c r="A97">
        <v>1166486</v>
      </c>
      <c r="B97" t="s">
        <v>1787</v>
      </c>
      <c r="C97" t="s">
        <v>27</v>
      </c>
      <c r="D97" t="s">
        <v>1865</v>
      </c>
      <c r="E97" t="s">
        <v>1841</v>
      </c>
      <c r="F97" t="s">
        <v>1828</v>
      </c>
      <c r="G97">
        <v>75052</v>
      </c>
      <c r="H97" s="10">
        <v>45296</v>
      </c>
      <c r="I97" s="10">
        <v>45307</v>
      </c>
      <c r="J97" s="10"/>
    </row>
    <row r="98" spans="1:10" x14ac:dyDescent="0.3">
      <c r="A98">
        <v>1186886</v>
      </c>
      <c r="B98" t="s">
        <v>518</v>
      </c>
      <c r="C98" t="s">
        <v>175</v>
      </c>
      <c r="D98" t="s">
        <v>619</v>
      </c>
      <c r="E98" t="s">
        <v>1858</v>
      </c>
      <c r="F98" t="s">
        <v>1828</v>
      </c>
      <c r="G98">
        <v>75104</v>
      </c>
      <c r="H98" s="10"/>
      <c r="I98" s="10"/>
      <c r="J98" s="10">
        <v>45320</v>
      </c>
    </row>
    <row r="99" spans="1:10" x14ac:dyDescent="0.3">
      <c r="A99">
        <v>1193186</v>
      </c>
      <c r="B99" t="s">
        <v>620</v>
      </c>
      <c r="C99" t="s">
        <v>27</v>
      </c>
      <c r="D99" t="s">
        <v>621</v>
      </c>
      <c r="E99" t="s">
        <v>1831</v>
      </c>
      <c r="F99" t="s">
        <v>1828</v>
      </c>
      <c r="G99">
        <v>75061</v>
      </c>
      <c r="H99" s="10"/>
      <c r="I99" s="10"/>
      <c r="J99" s="10">
        <v>45317</v>
      </c>
    </row>
    <row r="100" spans="1:10" x14ac:dyDescent="0.3">
      <c r="A100">
        <v>1232106</v>
      </c>
      <c r="B100" t="s">
        <v>633</v>
      </c>
      <c r="C100" t="s">
        <v>27</v>
      </c>
      <c r="D100" t="s">
        <v>634</v>
      </c>
      <c r="E100" t="s">
        <v>1837</v>
      </c>
      <c r="F100" t="s">
        <v>1828</v>
      </c>
      <c r="G100">
        <v>75212</v>
      </c>
      <c r="H100" s="10"/>
      <c r="I100" s="10"/>
      <c r="J100" s="10">
        <v>45309</v>
      </c>
    </row>
    <row r="101" spans="1:10" x14ac:dyDescent="0.3">
      <c r="A101">
        <v>1251226</v>
      </c>
      <c r="B101" t="s">
        <v>635</v>
      </c>
      <c r="C101" t="s">
        <v>27</v>
      </c>
      <c r="D101" t="s">
        <v>636</v>
      </c>
      <c r="E101" t="s">
        <v>1841</v>
      </c>
      <c r="F101" t="s">
        <v>1828</v>
      </c>
      <c r="G101">
        <v>75051</v>
      </c>
      <c r="H101" s="10">
        <v>45322</v>
      </c>
      <c r="I101" s="10"/>
      <c r="J101" s="10"/>
    </row>
    <row r="102" spans="1:10" x14ac:dyDescent="0.3">
      <c r="A102">
        <v>1290646</v>
      </c>
      <c r="B102" t="s">
        <v>646</v>
      </c>
      <c r="C102" t="s">
        <v>27</v>
      </c>
      <c r="D102" t="s">
        <v>647</v>
      </c>
      <c r="E102" t="s">
        <v>1829</v>
      </c>
      <c r="F102" t="s">
        <v>1828</v>
      </c>
      <c r="G102">
        <v>75227</v>
      </c>
      <c r="H102" s="10">
        <v>45294</v>
      </c>
      <c r="I102" s="10"/>
      <c r="J102" s="10">
        <v>45320</v>
      </c>
    </row>
    <row r="103" spans="1:10" x14ac:dyDescent="0.3">
      <c r="A103">
        <v>1307727</v>
      </c>
      <c r="B103" t="s">
        <v>648</v>
      </c>
      <c r="C103" t="s">
        <v>15</v>
      </c>
      <c r="D103" t="s">
        <v>649</v>
      </c>
      <c r="E103" t="s">
        <v>1847</v>
      </c>
      <c r="F103" t="s">
        <v>1828</v>
      </c>
      <c r="G103">
        <v>75180</v>
      </c>
      <c r="H103" s="10"/>
      <c r="I103" s="10"/>
      <c r="J103" s="10">
        <v>45313</v>
      </c>
    </row>
    <row r="104" spans="1:10" x14ac:dyDescent="0.3">
      <c r="A104">
        <v>1331926</v>
      </c>
      <c r="B104" t="s">
        <v>650</v>
      </c>
      <c r="C104" t="s">
        <v>27</v>
      </c>
      <c r="D104" t="s">
        <v>651</v>
      </c>
      <c r="E104" t="s">
        <v>1837</v>
      </c>
      <c r="F104" t="s">
        <v>1828</v>
      </c>
      <c r="G104">
        <v>75215</v>
      </c>
      <c r="H104" s="10"/>
      <c r="I104" s="10"/>
      <c r="J104" s="10">
        <v>45309</v>
      </c>
    </row>
    <row r="105" spans="1:10" x14ac:dyDescent="0.3">
      <c r="A105">
        <v>1352946</v>
      </c>
      <c r="B105" t="s">
        <v>654</v>
      </c>
      <c r="C105" t="s">
        <v>15</v>
      </c>
      <c r="D105" t="s">
        <v>655</v>
      </c>
      <c r="E105" t="s">
        <v>1829</v>
      </c>
      <c r="F105" t="s">
        <v>1828</v>
      </c>
      <c r="G105">
        <v>75224</v>
      </c>
      <c r="H105" s="10"/>
      <c r="I105" s="10">
        <v>45309</v>
      </c>
      <c r="J105" s="10"/>
    </row>
    <row r="106" spans="1:10" x14ac:dyDescent="0.3">
      <c r="A106">
        <v>1357986</v>
      </c>
      <c r="B106" t="s">
        <v>656</v>
      </c>
      <c r="C106" t="s">
        <v>15</v>
      </c>
      <c r="D106" t="s">
        <v>657</v>
      </c>
      <c r="E106" t="s">
        <v>1849</v>
      </c>
      <c r="F106" t="s">
        <v>1828</v>
      </c>
      <c r="G106">
        <v>75052</v>
      </c>
      <c r="H106" s="10">
        <v>45296</v>
      </c>
      <c r="I106" s="10"/>
      <c r="J106" s="10"/>
    </row>
    <row r="107" spans="1:10" x14ac:dyDescent="0.3">
      <c r="A107">
        <v>1386946</v>
      </c>
      <c r="B107" t="s">
        <v>670</v>
      </c>
      <c r="C107" t="s">
        <v>27</v>
      </c>
      <c r="D107" t="s">
        <v>671</v>
      </c>
      <c r="E107" t="s">
        <v>1829</v>
      </c>
      <c r="F107" t="s">
        <v>1828</v>
      </c>
      <c r="G107">
        <v>75212</v>
      </c>
      <c r="H107" s="10"/>
      <c r="I107" s="10">
        <v>45302</v>
      </c>
      <c r="J107" s="10">
        <v>45313</v>
      </c>
    </row>
    <row r="108" spans="1:10" x14ac:dyDescent="0.3">
      <c r="A108">
        <v>1392027</v>
      </c>
      <c r="B108" t="s">
        <v>672</v>
      </c>
      <c r="C108" t="s">
        <v>175</v>
      </c>
      <c r="D108" t="s">
        <v>673</v>
      </c>
      <c r="E108" t="s">
        <v>1829</v>
      </c>
      <c r="F108" t="s">
        <v>1828</v>
      </c>
      <c r="G108">
        <v>75237</v>
      </c>
      <c r="H108" s="10"/>
      <c r="I108" s="10">
        <v>45320</v>
      </c>
      <c r="J108" s="10">
        <v>45322</v>
      </c>
    </row>
    <row r="109" spans="1:10" x14ac:dyDescent="0.3">
      <c r="A109">
        <v>1401186</v>
      </c>
      <c r="B109" t="s">
        <v>1866</v>
      </c>
      <c r="C109" t="s">
        <v>15</v>
      </c>
      <c r="D109" t="s">
        <v>1867</v>
      </c>
      <c r="E109" t="s">
        <v>1848</v>
      </c>
      <c r="F109" t="s">
        <v>1828</v>
      </c>
      <c r="G109">
        <v>75115</v>
      </c>
      <c r="H109" s="10"/>
      <c r="I109" s="10"/>
      <c r="J109" s="10">
        <v>45320</v>
      </c>
    </row>
    <row r="110" spans="1:10" x14ac:dyDescent="0.3">
      <c r="A110">
        <v>1412287</v>
      </c>
      <c r="B110" t="s">
        <v>680</v>
      </c>
      <c r="C110" t="s">
        <v>27</v>
      </c>
      <c r="D110" t="s">
        <v>681</v>
      </c>
      <c r="E110" t="s">
        <v>1829</v>
      </c>
      <c r="F110" t="s">
        <v>1828</v>
      </c>
      <c r="G110">
        <v>75215</v>
      </c>
      <c r="H110" s="10"/>
      <c r="I110" s="10"/>
      <c r="J110" s="10">
        <v>45315</v>
      </c>
    </row>
    <row r="111" spans="1:10" x14ac:dyDescent="0.3">
      <c r="A111">
        <v>1424909</v>
      </c>
      <c r="B111" t="s">
        <v>684</v>
      </c>
      <c r="C111" t="s">
        <v>27</v>
      </c>
      <c r="D111" t="s">
        <v>685</v>
      </c>
      <c r="E111" t="s">
        <v>1868</v>
      </c>
      <c r="F111" t="s">
        <v>1828</v>
      </c>
      <c r="G111">
        <v>75081</v>
      </c>
      <c r="H111" s="10">
        <v>45317</v>
      </c>
      <c r="I111" s="10"/>
      <c r="J111" s="10">
        <v>45315</v>
      </c>
    </row>
    <row r="112" spans="1:10" x14ac:dyDescent="0.3">
      <c r="A112">
        <v>1440766</v>
      </c>
      <c r="B112" t="s">
        <v>697</v>
      </c>
      <c r="C112" t="s">
        <v>27</v>
      </c>
      <c r="D112" t="s">
        <v>698</v>
      </c>
      <c r="E112" t="s">
        <v>1838</v>
      </c>
      <c r="F112" t="s">
        <v>1828</v>
      </c>
      <c r="G112">
        <v>75042</v>
      </c>
      <c r="H112" s="10"/>
      <c r="I112" s="10"/>
      <c r="J112" s="10">
        <v>45308</v>
      </c>
    </row>
    <row r="113" spans="1:10" x14ac:dyDescent="0.3">
      <c r="A113">
        <v>1459466</v>
      </c>
      <c r="B113" t="s">
        <v>1869</v>
      </c>
      <c r="C113" t="s">
        <v>27</v>
      </c>
      <c r="D113" t="s">
        <v>1870</v>
      </c>
      <c r="E113" t="s">
        <v>1860</v>
      </c>
      <c r="F113" t="s">
        <v>1828</v>
      </c>
      <c r="G113">
        <v>75080</v>
      </c>
      <c r="H113" s="10">
        <v>45317</v>
      </c>
      <c r="I113" s="10"/>
      <c r="J113" s="10"/>
    </row>
    <row r="114" spans="1:10" x14ac:dyDescent="0.3">
      <c r="A114">
        <v>1459606</v>
      </c>
      <c r="B114" t="s">
        <v>711</v>
      </c>
      <c r="C114" t="s">
        <v>27</v>
      </c>
      <c r="D114" t="s">
        <v>712</v>
      </c>
      <c r="E114" t="s">
        <v>1868</v>
      </c>
      <c r="F114" t="s">
        <v>1828</v>
      </c>
      <c r="G114">
        <v>75081</v>
      </c>
      <c r="H114" s="10"/>
      <c r="I114" s="10"/>
      <c r="J114" s="10">
        <v>45308</v>
      </c>
    </row>
    <row r="115" spans="1:10" x14ac:dyDescent="0.3">
      <c r="A115">
        <v>1492746</v>
      </c>
      <c r="B115" t="s">
        <v>715</v>
      </c>
      <c r="C115" t="s">
        <v>27</v>
      </c>
      <c r="D115" t="s">
        <v>716</v>
      </c>
      <c r="E115" t="s">
        <v>1829</v>
      </c>
      <c r="F115" t="s">
        <v>1828</v>
      </c>
      <c r="G115">
        <v>75232</v>
      </c>
      <c r="H115" s="10"/>
      <c r="I115" s="10"/>
      <c r="J115" s="10">
        <v>45315</v>
      </c>
    </row>
    <row r="116" spans="1:10" x14ac:dyDescent="0.3">
      <c r="A116">
        <v>1496091</v>
      </c>
      <c r="B116" t="s">
        <v>719</v>
      </c>
      <c r="C116" t="s">
        <v>27</v>
      </c>
      <c r="D116" t="s">
        <v>720</v>
      </c>
      <c r="E116" t="s">
        <v>1860</v>
      </c>
      <c r="F116" t="s">
        <v>1828</v>
      </c>
      <c r="G116">
        <v>75080</v>
      </c>
      <c r="H116" s="10"/>
      <c r="I116" s="10">
        <v>45322</v>
      </c>
      <c r="J116" s="10"/>
    </row>
    <row r="117" spans="1:10" x14ac:dyDescent="0.3">
      <c r="A117">
        <v>1497158</v>
      </c>
      <c r="B117" t="s">
        <v>723</v>
      </c>
      <c r="C117" t="s">
        <v>51</v>
      </c>
      <c r="D117" t="s">
        <v>724</v>
      </c>
      <c r="E117" t="s">
        <v>1837</v>
      </c>
      <c r="F117" t="s">
        <v>1828</v>
      </c>
      <c r="G117">
        <v>75228</v>
      </c>
      <c r="H117" s="10"/>
      <c r="I117" s="10">
        <v>45320</v>
      </c>
      <c r="J117" s="10"/>
    </row>
    <row r="118" spans="1:10" x14ac:dyDescent="0.3">
      <c r="A118">
        <v>1497415</v>
      </c>
      <c r="B118" t="s">
        <v>725</v>
      </c>
      <c r="C118" t="s">
        <v>27</v>
      </c>
      <c r="D118" t="s">
        <v>726</v>
      </c>
      <c r="E118" t="s">
        <v>1837</v>
      </c>
      <c r="F118" t="s">
        <v>1828</v>
      </c>
      <c r="G118">
        <v>75243</v>
      </c>
      <c r="H118" s="10"/>
      <c r="I118" s="10"/>
      <c r="J118" s="10">
        <v>45308</v>
      </c>
    </row>
    <row r="119" spans="1:10" x14ac:dyDescent="0.3">
      <c r="A119">
        <v>1500315</v>
      </c>
      <c r="B119" t="s">
        <v>729</v>
      </c>
      <c r="C119" t="s">
        <v>51</v>
      </c>
      <c r="D119" t="s">
        <v>730</v>
      </c>
      <c r="E119" t="s">
        <v>1847</v>
      </c>
      <c r="F119" t="s">
        <v>1828</v>
      </c>
      <c r="G119">
        <v>75180</v>
      </c>
      <c r="H119" s="10"/>
      <c r="I119" s="10"/>
      <c r="J119" s="10">
        <v>45296</v>
      </c>
    </row>
    <row r="120" spans="1:10" x14ac:dyDescent="0.3">
      <c r="A120">
        <v>1505317</v>
      </c>
      <c r="B120" t="s">
        <v>735</v>
      </c>
      <c r="C120" t="s">
        <v>51</v>
      </c>
      <c r="D120" t="s">
        <v>736</v>
      </c>
      <c r="E120" t="s">
        <v>1837</v>
      </c>
      <c r="F120" t="s">
        <v>1828</v>
      </c>
      <c r="G120">
        <v>75211</v>
      </c>
      <c r="H120" s="10"/>
      <c r="I120" s="10">
        <v>45322</v>
      </c>
      <c r="J120" s="10"/>
    </row>
    <row r="121" spans="1:10" x14ac:dyDescent="0.3">
      <c r="A121">
        <v>1514057</v>
      </c>
      <c r="B121" t="s">
        <v>757</v>
      </c>
      <c r="C121" t="s">
        <v>27</v>
      </c>
      <c r="D121" t="s">
        <v>758</v>
      </c>
      <c r="E121" t="s">
        <v>1837</v>
      </c>
      <c r="F121" t="s">
        <v>1828</v>
      </c>
      <c r="G121">
        <v>75237</v>
      </c>
      <c r="H121" s="10"/>
      <c r="I121" s="10">
        <v>45322</v>
      </c>
      <c r="J121" s="10">
        <v>45313</v>
      </c>
    </row>
    <row r="122" spans="1:10" x14ac:dyDescent="0.3">
      <c r="A122">
        <v>1517285</v>
      </c>
      <c r="B122" t="s">
        <v>761</v>
      </c>
      <c r="C122" t="s">
        <v>51</v>
      </c>
      <c r="D122" t="s">
        <v>762</v>
      </c>
      <c r="E122" t="s">
        <v>1841</v>
      </c>
      <c r="F122" t="s">
        <v>1828</v>
      </c>
      <c r="G122">
        <v>75050</v>
      </c>
      <c r="H122" s="10"/>
      <c r="I122" s="10">
        <v>45321</v>
      </c>
      <c r="J122" s="10"/>
    </row>
    <row r="123" spans="1:10" x14ac:dyDescent="0.3">
      <c r="A123">
        <v>1517812</v>
      </c>
      <c r="B123" t="s">
        <v>763</v>
      </c>
      <c r="C123" t="s">
        <v>27</v>
      </c>
      <c r="D123" t="s">
        <v>764</v>
      </c>
      <c r="E123" t="s">
        <v>1827</v>
      </c>
      <c r="F123" t="s">
        <v>1828</v>
      </c>
      <c r="G123">
        <v>75137</v>
      </c>
      <c r="H123" s="10"/>
      <c r="I123" s="10"/>
      <c r="J123" s="10">
        <v>45316</v>
      </c>
    </row>
    <row r="124" spans="1:10" x14ac:dyDescent="0.3">
      <c r="A124">
        <v>1519441</v>
      </c>
      <c r="B124" t="s">
        <v>765</v>
      </c>
      <c r="C124" t="s">
        <v>27</v>
      </c>
      <c r="D124" t="s">
        <v>766</v>
      </c>
      <c r="E124" t="s">
        <v>1829</v>
      </c>
      <c r="F124" t="s">
        <v>1828</v>
      </c>
      <c r="G124">
        <v>75216</v>
      </c>
      <c r="H124" s="10"/>
      <c r="I124" s="10">
        <v>45309</v>
      </c>
      <c r="J124" s="10"/>
    </row>
    <row r="125" spans="1:10" x14ac:dyDescent="0.3">
      <c r="A125">
        <v>1523048</v>
      </c>
      <c r="B125" t="s">
        <v>778</v>
      </c>
      <c r="C125" t="s">
        <v>27</v>
      </c>
      <c r="D125" t="s">
        <v>779</v>
      </c>
      <c r="E125" t="s">
        <v>1848</v>
      </c>
      <c r="F125" t="s">
        <v>1828</v>
      </c>
      <c r="G125">
        <v>75115</v>
      </c>
      <c r="H125" s="10"/>
      <c r="I125" s="10"/>
      <c r="J125" s="10">
        <v>45320</v>
      </c>
    </row>
    <row r="126" spans="1:10" x14ac:dyDescent="0.3">
      <c r="A126">
        <v>1529188</v>
      </c>
      <c r="B126" t="s">
        <v>785</v>
      </c>
      <c r="C126" t="s">
        <v>15</v>
      </c>
      <c r="D126" t="s">
        <v>786</v>
      </c>
      <c r="E126" t="s">
        <v>1871</v>
      </c>
      <c r="F126" t="s">
        <v>1828</v>
      </c>
      <c r="G126">
        <v>75159</v>
      </c>
      <c r="H126" s="10"/>
      <c r="I126" s="10"/>
      <c r="J126" s="10">
        <v>45313</v>
      </c>
    </row>
    <row r="127" spans="1:10" x14ac:dyDescent="0.3">
      <c r="A127">
        <v>1531343</v>
      </c>
      <c r="B127" t="s">
        <v>789</v>
      </c>
      <c r="C127" t="s">
        <v>15</v>
      </c>
      <c r="D127" t="s">
        <v>790</v>
      </c>
      <c r="E127" t="s">
        <v>1852</v>
      </c>
      <c r="F127" t="s">
        <v>1828</v>
      </c>
      <c r="G127">
        <v>75043</v>
      </c>
      <c r="H127" s="10"/>
      <c r="I127" s="10">
        <v>45320</v>
      </c>
      <c r="J127" s="10"/>
    </row>
    <row r="128" spans="1:10" x14ac:dyDescent="0.3">
      <c r="A128">
        <v>1532560</v>
      </c>
      <c r="B128" t="s">
        <v>791</v>
      </c>
      <c r="C128" t="s">
        <v>15</v>
      </c>
      <c r="D128" t="s">
        <v>792</v>
      </c>
      <c r="E128" t="s">
        <v>1829</v>
      </c>
      <c r="F128" t="s">
        <v>1828</v>
      </c>
      <c r="G128">
        <v>75224</v>
      </c>
      <c r="H128" s="10"/>
      <c r="I128" s="10"/>
      <c r="J128" s="10">
        <v>45313</v>
      </c>
    </row>
    <row r="129" spans="1:10" x14ac:dyDescent="0.3">
      <c r="A129">
        <v>1533149</v>
      </c>
      <c r="B129" t="s">
        <v>793</v>
      </c>
      <c r="C129" t="s">
        <v>27</v>
      </c>
      <c r="D129" t="s">
        <v>794</v>
      </c>
      <c r="E129" t="s">
        <v>1832</v>
      </c>
      <c r="F129" t="s">
        <v>1828</v>
      </c>
      <c r="G129">
        <v>75146</v>
      </c>
      <c r="H129" s="10"/>
      <c r="I129" s="10">
        <v>45309</v>
      </c>
      <c r="J129" s="10"/>
    </row>
    <row r="130" spans="1:10" x14ac:dyDescent="0.3">
      <c r="A130">
        <v>1534491</v>
      </c>
      <c r="B130" t="s">
        <v>795</v>
      </c>
      <c r="C130" t="s">
        <v>15</v>
      </c>
      <c r="D130" t="s">
        <v>796</v>
      </c>
      <c r="E130" t="s">
        <v>1829</v>
      </c>
      <c r="F130" t="s">
        <v>1828</v>
      </c>
      <c r="G130">
        <v>75215</v>
      </c>
      <c r="H130" s="10"/>
      <c r="I130" s="10">
        <v>45317</v>
      </c>
      <c r="J130" s="10"/>
    </row>
    <row r="131" spans="1:10" x14ac:dyDescent="0.3">
      <c r="A131">
        <v>1534676</v>
      </c>
      <c r="B131" t="s">
        <v>1872</v>
      </c>
      <c r="C131" t="s">
        <v>27</v>
      </c>
      <c r="D131" t="s">
        <v>1873</v>
      </c>
      <c r="E131" t="s">
        <v>1829</v>
      </c>
      <c r="F131" t="s">
        <v>1828</v>
      </c>
      <c r="G131">
        <v>75236</v>
      </c>
      <c r="H131" s="10"/>
      <c r="I131" s="10"/>
      <c r="J131" s="10">
        <v>45315</v>
      </c>
    </row>
    <row r="132" spans="1:10" x14ac:dyDescent="0.3">
      <c r="A132">
        <v>1536167</v>
      </c>
      <c r="B132" t="s">
        <v>797</v>
      </c>
      <c r="C132" t="s">
        <v>15</v>
      </c>
      <c r="D132" t="s">
        <v>798</v>
      </c>
      <c r="E132" t="s">
        <v>1860</v>
      </c>
      <c r="F132" t="s">
        <v>1828</v>
      </c>
      <c r="G132">
        <v>75081</v>
      </c>
      <c r="H132" s="10"/>
      <c r="I132" s="10">
        <v>45316</v>
      </c>
      <c r="J132" s="10"/>
    </row>
    <row r="133" spans="1:10" x14ac:dyDescent="0.3">
      <c r="A133">
        <v>1536221</v>
      </c>
      <c r="B133" t="s">
        <v>799</v>
      </c>
      <c r="C133" t="s">
        <v>27</v>
      </c>
      <c r="D133" t="s">
        <v>800</v>
      </c>
      <c r="E133" t="s">
        <v>1831</v>
      </c>
      <c r="F133" t="s">
        <v>1828</v>
      </c>
      <c r="G133">
        <v>75063</v>
      </c>
      <c r="H133" s="10">
        <v>45315</v>
      </c>
      <c r="I133" s="10"/>
      <c r="J133" s="10">
        <v>45313</v>
      </c>
    </row>
    <row r="134" spans="1:10" x14ac:dyDescent="0.3">
      <c r="A134">
        <v>1541390</v>
      </c>
      <c r="B134" t="s">
        <v>475</v>
      </c>
      <c r="C134" t="s">
        <v>15</v>
      </c>
      <c r="D134" t="s">
        <v>809</v>
      </c>
      <c r="E134" t="s">
        <v>1829</v>
      </c>
      <c r="F134" t="s">
        <v>1828</v>
      </c>
      <c r="G134">
        <v>75216</v>
      </c>
      <c r="H134" s="10"/>
      <c r="I134" s="10">
        <v>45295</v>
      </c>
      <c r="J134" s="10"/>
    </row>
    <row r="135" spans="1:10" x14ac:dyDescent="0.3">
      <c r="A135">
        <v>1543740</v>
      </c>
      <c r="B135" t="s">
        <v>817</v>
      </c>
      <c r="C135" t="s">
        <v>27</v>
      </c>
      <c r="D135" t="s">
        <v>818</v>
      </c>
      <c r="E135" t="s">
        <v>1829</v>
      </c>
      <c r="F135" t="s">
        <v>1828</v>
      </c>
      <c r="G135">
        <v>75232</v>
      </c>
      <c r="H135" s="10">
        <v>45322</v>
      </c>
      <c r="I135" s="10"/>
      <c r="J135" s="10">
        <v>45316</v>
      </c>
    </row>
    <row r="136" spans="1:10" x14ac:dyDescent="0.3">
      <c r="A136">
        <v>1545720</v>
      </c>
      <c r="B136" t="s">
        <v>825</v>
      </c>
      <c r="C136" t="s">
        <v>15</v>
      </c>
      <c r="D136" t="s">
        <v>826</v>
      </c>
      <c r="E136" t="s">
        <v>1836</v>
      </c>
      <c r="F136" t="s">
        <v>1828</v>
      </c>
      <c r="G136">
        <v>75182</v>
      </c>
      <c r="H136" s="10">
        <v>45316</v>
      </c>
      <c r="I136" s="10">
        <v>45294</v>
      </c>
      <c r="J136" s="10">
        <v>45299</v>
      </c>
    </row>
    <row r="137" spans="1:10" x14ac:dyDescent="0.3">
      <c r="A137">
        <v>1550807</v>
      </c>
      <c r="B137" t="s">
        <v>833</v>
      </c>
      <c r="C137" t="s">
        <v>51</v>
      </c>
      <c r="D137" t="s">
        <v>834</v>
      </c>
      <c r="E137" t="s">
        <v>1845</v>
      </c>
      <c r="F137" t="s">
        <v>1828</v>
      </c>
      <c r="G137">
        <v>75150</v>
      </c>
      <c r="H137" s="10"/>
      <c r="I137" s="10">
        <v>45309</v>
      </c>
      <c r="J137" s="10"/>
    </row>
    <row r="138" spans="1:10" x14ac:dyDescent="0.3">
      <c r="A138">
        <v>1578379</v>
      </c>
      <c r="B138" t="s">
        <v>866</v>
      </c>
      <c r="C138" t="s">
        <v>15</v>
      </c>
      <c r="D138" t="s">
        <v>867</v>
      </c>
      <c r="E138" t="s">
        <v>1829</v>
      </c>
      <c r="F138" t="s">
        <v>1828</v>
      </c>
      <c r="G138">
        <v>75249</v>
      </c>
      <c r="H138" s="10"/>
      <c r="I138" s="10">
        <v>45309</v>
      </c>
      <c r="J138" s="10"/>
    </row>
    <row r="139" spans="1:10" x14ac:dyDescent="0.3">
      <c r="A139">
        <v>1580760</v>
      </c>
      <c r="B139" t="s">
        <v>871</v>
      </c>
      <c r="C139" t="s">
        <v>27</v>
      </c>
      <c r="D139" t="s">
        <v>872</v>
      </c>
      <c r="E139" t="s">
        <v>1874</v>
      </c>
      <c r="F139" t="s">
        <v>1828</v>
      </c>
      <c r="G139">
        <v>75234</v>
      </c>
      <c r="H139" s="10">
        <v>45316</v>
      </c>
      <c r="I139" s="10"/>
      <c r="J139" s="10"/>
    </row>
    <row r="140" spans="1:10" x14ac:dyDescent="0.3">
      <c r="A140">
        <v>1596217</v>
      </c>
      <c r="B140" t="s">
        <v>879</v>
      </c>
      <c r="C140" t="s">
        <v>51</v>
      </c>
      <c r="D140" t="s">
        <v>880</v>
      </c>
      <c r="E140" t="s">
        <v>1827</v>
      </c>
      <c r="F140" t="s">
        <v>1828</v>
      </c>
      <c r="G140">
        <v>75116</v>
      </c>
      <c r="H140" s="10"/>
      <c r="I140" s="10"/>
      <c r="J140" s="10">
        <v>45313</v>
      </c>
    </row>
    <row r="141" spans="1:10" x14ac:dyDescent="0.3">
      <c r="A141">
        <v>1597020</v>
      </c>
      <c r="B141" t="s">
        <v>881</v>
      </c>
      <c r="C141" t="s">
        <v>51</v>
      </c>
      <c r="D141" t="s">
        <v>882</v>
      </c>
      <c r="E141" t="s">
        <v>1845</v>
      </c>
      <c r="F141" t="s">
        <v>1828</v>
      </c>
      <c r="G141">
        <v>75149</v>
      </c>
      <c r="H141" s="10"/>
      <c r="I141" s="10">
        <v>45307</v>
      </c>
      <c r="J141" s="10"/>
    </row>
    <row r="142" spans="1:10" x14ac:dyDescent="0.3">
      <c r="A142">
        <v>1599341</v>
      </c>
      <c r="B142" t="s">
        <v>883</v>
      </c>
      <c r="C142" t="s">
        <v>15</v>
      </c>
      <c r="D142" t="s">
        <v>884</v>
      </c>
      <c r="E142" t="s">
        <v>1829</v>
      </c>
      <c r="F142" t="s">
        <v>1828</v>
      </c>
      <c r="G142">
        <v>75220</v>
      </c>
      <c r="H142" s="10"/>
      <c r="I142" s="10"/>
      <c r="J142" s="10">
        <v>45299</v>
      </c>
    </row>
    <row r="143" spans="1:10" x14ac:dyDescent="0.3">
      <c r="A143">
        <v>1601225</v>
      </c>
      <c r="B143" t="s">
        <v>886</v>
      </c>
      <c r="C143" t="s">
        <v>27</v>
      </c>
      <c r="D143" t="s">
        <v>887</v>
      </c>
      <c r="E143" t="s">
        <v>1874</v>
      </c>
      <c r="F143" t="s">
        <v>1828</v>
      </c>
      <c r="G143">
        <v>75244</v>
      </c>
      <c r="H143" s="10"/>
      <c r="I143" s="10">
        <v>45295</v>
      </c>
      <c r="J143" s="10"/>
    </row>
    <row r="144" spans="1:10" x14ac:dyDescent="0.3">
      <c r="A144">
        <v>1621558</v>
      </c>
      <c r="B144" t="s">
        <v>901</v>
      </c>
      <c r="C144" t="s">
        <v>27</v>
      </c>
      <c r="D144" t="s">
        <v>902</v>
      </c>
      <c r="E144" t="s">
        <v>1831</v>
      </c>
      <c r="F144" t="s">
        <v>1828</v>
      </c>
      <c r="G144">
        <v>75038</v>
      </c>
      <c r="H144" s="10"/>
      <c r="I144" s="10">
        <v>45295</v>
      </c>
      <c r="J144" s="10"/>
    </row>
    <row r="145" spans="1:10" x14ac:dyDescent="0.3">
      <c r="A145">
        <v>1622261</v>
      </c>
      <c r="B145" t="s">
        <v>903</v>
      </c>
      <c r="C145" t="s">
        <v>27</v>
      </c>
      <c r="D145" t="s">
        <v>904</v>
      </c>
      <c r="E145" t="s">
        <v>1858</v>
      </c>
      <c r="F145" t="s">
        <v>1828</v>
      </c>
      <c r="G145">
        <v>75104</v>
      </c>
      <c r="H145" s="10">
        <v>45320</v>
      </c>
      <c r="I145" s="10"/>
      <c r="J145" s="10"/>
    </row>
    <row r="146" spans="1:10" x14ac:dyDescent="0.3">
      <c r="A146">
        <v>1626145</v>
      </c>
      <c r="B146" t="s">
        <v>909</v>
      </c>
      <c r="C146" t="s">
        <v>27</v>
      </c>
      <c r="D146" t="s">
        <v>910</v>
      </c>
      <c r="E146" t="s">
        <v>1858</v>
      </c>
      <c r="F146" t="s">
        <v>1828</v>
      </c>
      <c r="G146">
        <v>75104</v>
      </c>
      <c r="H146" s="10"/>
      <c r="I146" s="10">
        <v>45302</v>
      </c>
      <c r="J146" s="10"/>
    </row>
    <row r="147" spans="1:10" x14ac:dyDescent="0.3">
      <c r="A147">
        <v>1627276</v>
      </c>
      <c r="B147" t="s">
        <v>912</v>
      </c>
      <c r="C147" t="s">
        <v>51</v>
      </c>
      <c r="D147" t="s">
        <v>913</v>
      </c>
      <c r="E147" t="s">
        <v>1845</v>
      </c>
      <c r="F147" t="s">
        <v>1828</v>
      </c>
      <c r="G147">
        <v>75149</v>
      </c>
      <c r="H147" s="10"/>
      <c r="I147" s="10">
        <v>45322</v>
      </c>
      <c r="J147" s="10"/>
    </row>
    <row r="148" spans="1:10" x14ac:dyDescent="0.3">
      <c r="A148">
        <v>1630090</v>
      </c>
      <c r="B148" t="s">
        <v>923</v>
      </c>
      <c r="C148" t="s">
        <v>27</v>
      </c>
      <c r="D148" t="s">
        <v>924</v>
      </c>
      <c r="E148" t="s">
        <v>1829</v>
      </c>
      <c r="F148" t="s">
        <v>1828</v>
      </c>
      <c r="G148">
        <v>75243</v>
      </c>
      <c r="H148" s="10">
        <v>45303</v>
      </c>
      <c r="I148" s="10"/>
      <c r="J148" s="10">
        <v>45296</v>
      </c>
    </row>
    <row r="149" spans="1:10" x14ac:dyDescent="0.3">
      <c r="A149">
        <v>1633126</v>
      </c>
      <c r="B149" t="s">
        <v>936</v>
      </c>
      <c r="C149" t="s">
        <v>27</v>
      </c>
      <c r="D149" t="s">
        <v>937</v>
      </c>
      <c r="E149" t="s">
        <v>1852</v>
      </c>
      <c r="F149" t="s">
        <v>1828</v>
      </c>
      <c r="G149">
        <v>75043</v>
      </c>
      <c r="H149" s="10"/>
      <c r="I149" s="10">
        <v>45310</v>
      </c>
      <c r="J149" s="10"/>
    </row>
    <row r="150" spans="1:10" x14ac:dyDescent="0.3">
      <c r="A150">
        <v>1635036</v>
      </c>
      <c r="B150" t="s">
        <v>938</v>
      </c>
      <c r="C150" t="s">
        <v>27</v>
      </c>
      <c r="D150" t="s">
        <v>939</v>
      </c>
      <c r="E150" t="s">
        <v>1829</v>
      </c>
      <c r="F150" t="s">
        <v>1828</v>
      </c>
      <c r="G150">
        <v>75206</v>
      </c>
      <c r="H150" s="10"/>
      <c r="I150" s="10"/>
      <c r="J150" s="10">
        <v>45303</v>
      </c>
    </row>
    <row r="151" spans="1:10" x14ac:dyDescent="0.3">
      <c r="A151">
        <v>1635820</v>
      </c>
      <c r="B151" t="s">
        <v>1875</v>
      </c>
      <c r="C151" t="s">
        <v>27</v>
      </c>
      <c r="D151" t="s">
        <v>1876</v>
      </c>
      <c r="E151" t="s">
        <v>1835</v>
      </c>
      <c r="F151" t="s">
        <v>1828</v>
      </c>
      <c r="G151">
        <v>75006</v>
      </c>
      <c r="H151" s="10"/>
      <c r="I151" s="10"/>
      <c r="J151" s="10">
        <v>45310</v>
      </c>
    </row>
    <row r="152" spans="1:10" x14ac:dyDescent="0.3">
      <c r="A152">
        <v>1697217</v>
      </c>
      <c r="B152" t="s">
        <v>1877</v>
      </c>
      <c r="C152" t="s">
        <v>27</v>
      </c>
      <c r="D152" t="s">
        <v>1878</v>
      </c>
      <c r="E152" t="s">
        <v>1831</v>
      </c>
      <c r="F152" t="s">
        <v>1828</v>
      </c>
      <c r="G152">
        <v>75061</v>
      </c>
      <c r="H152" s="10"/>
      <c r="I152" s="10"/>
      <c r="J152" s="10">
        <v>45296</v>
      </c>
    </row>
    <row r="153" spans="1:10" x14ac:dyDescent="0.3">
      <c r="A153">
        <v>1646114</v>
      </c>
      <c r="B153" t="s">
        <v>964</v>
      </c>
      <c r="C153" t="s">
        <v>27</v>
      </c>
      <c r="D153" t="s">
        <v>965</v>
      </c>
      <c r="E153" t="s">
        <v>1848</v>
      </c>
      <c r="F153" t="s">
        <v>1828</v>
      </c>
      <c r="G153">
        <v>75115</v>
      </c>
      <c r="H153" s="10">
        <v>45296</v>
      </c>
      <c r="I153" s="10"/>
      <c r="J153" s="10"/>
    </row>
    <row r="154" spans="1:10" x14ac:dyDescent="0.3">
      <c r="A154">
        <v>1646971</v>
      </c>
      <c r="B154" t="s">
        <v>972</v>
      </c>
      <c r="C154" t="s">
        <v>15</v>
      </c>
      <c r="D154" t="s">
        <v>973</v>
      </c>
      <c r="E154" t="s">
        <v>1831</v>
      </c>
      <c r="F154" t="s">
        <v>1828</v>
      </c>
      <c r="G154">
        <v>75062</v>
      </c>
      <c r="H154" s="10">
        <v>45309</v>
      </c>
      <c r="I154" s="10"/>
      <c r="J154" s="10"/>
    </row>
    <row r="155" spans="1:10" x14ac:dyDescent="0.3">
      <c r="A155">
        <v>1653616</v>
      </c>
      <c r="B155" t="s">
        <v>988</v>
      </c>
      <c r="C155" t="s">
        <v>27</v>
      </c>
      <c r="D155" t="s">
        <v>989</v>
      </c>
      <c r="E155" t="s">
        <v>1829</v>
      </c>
      <c r="F155" t="s">
        <v>1828</v>
      </c>
      <c r="G155">
        <v>75241</v>
      </c>
      <c r="H155" s="10">
        <v>45317</v>
      </c>
      <c r="I155" s="10"/>
      <c r="J155" s="10"/>
    </row>
    <row r="156" spans="1:10" x14ac:dyDescent="0.3">
      <c r="A156">
        <v>1654280</v>
      </c>
      <c r="B156" t="s">
        <v>1879</v>
      </c>
      <c r="C156" t="s">
        <v>27</v>
      </c>
      <c r="D156" t="s">
        <v>1880</v>
      </c>
      <c r="E156" t="s">
        <v>1829</v>
      </c>
      <c r="F156" t="s">
        <v>1828</v>
      </c>
      <c r="G156">
        <v>75240</v>
      </c>
      <c r="H156" s="10"/>
      <c r="I156" s="10">
        <v>45308</v>
      </c>
      <c r="J156" s="10"/>
    </row>
    <row r="157" spans="1:10" x14ac:dyDescent="0.3">
      <c r="A157">
        <v>1655917</v>
      </c>
      <c r="B157" t="s">
        <v>996</v>
      </c>
      <c r="C157" t="s">
        <v>27</v>
      </c>
      <c r="D157" t="s">
        <v>997</v>
      </c>
      <c r="E157" t="s">
        <v>1831</v>
      </c>
      <c r="F157" t="s">
        <v>1828</v>
      </c>
      <c r="G157">
        <v>75061</v>
      </c>
      <c r="H157" s="10"/>
      <c r="I157" s="10">
        <v>45308</v>
      </c>
      <c r="J157" s="10">
        <v>45320</v>
      </c>
    </row>
    <row r="158" spans="1:10" x14ac:dyDescent="0.3">
      <c r="A158">
        <v>1660707</v>
      </c>
      <c r="B158" t="s">
        <v>1004</v>
      </c>
      <c r="C158" t="s">
        <v>27</v>
      </c>
      <c r="D158" t="s">
        <v>1005</v>
      </c>
      <c r="E158" t="s">
        <v>1852</v>
      </c>
      <c r="F158" t="s">
        <v>1828</v>
      </c>
      <c r="G158">
        <v>75042</v>
      </c>
      <c r="H158" s="10"/>
      <c r="I158" s="10"/>
      <c r="J158" s="10">
        <v>45303</v>
      </c>
    </row>
    <row r="159" spans="1:10" x14ac:dyDescent="0.3">
      <c r="A159">
        <v>1661014</v>
      </c>
      <c r="B159" t="s">
        <v>1008</v>
      </c>
      <c r="C159" t="s">
        <v>51</v>
      </c>
      <c r="D159" t="s">
        <v>1009</v>
      </c>
      <c r="E159" t="s">
        <v>1835</v>
      </c>
      <c r="F159" t="s">
        <v>1828</v>
      </c>
      <c r="G159">
        <v>75006</v>
      </c>
      <c r="H159" s="10"/>
      <c r="I159" s="10">
        <v>45302</v>
      </c>
      <c r="J159" s="10"/>
    </row>
    <row r="160" spans="1:10" x14ac:dyDescent="0.3">
      <c r="A160">
        <v>1661118</v>
      </c>
      <c r="B160" t="s">
        <v>1010</v>
      </c>
      <c r="C160" t="s">
        <v>15</v>
      </c>
      <c r="D160" t="s">
        <v>1011</v>
      </c>
      <c r="E160" t="s">
        <v>1848</v>
      </c>
      <c r="F160" t="s">
        <v>1828</v>
      </c>
      <c r="G160">
        <v>75115</v>
      </c>
      <c r="H160" s="10"/>
      <c r="I160" s="10"/>
      <c r="J160" s="10">
        <v>45320</v>
      </c>
    </row>
    <row r="161" spans="1:10" x14ac:dyDescent="0.3">
      <c r="A161">
        <v>1664275</v>
      </c>
      <c r="B161" t="s">
        <v>1881</v>
      </c>
      <c r="C161" t="s">
        <v>27</v>
      </c>
      <c r="D161" t="s">
        <v>1882</v>
      </c>
      <c r="E161" t="s">
        <v>1848</v>
      </c>
      <c r="F161" t="s">
        <v>1828</v>
      </c>
      <c r="G161">
        <v>75115</v>
      </c>
      <c r="H161" s="10"/>
      <c r="I161" s="10">
        <v>45321</v>
      </c>
      <c r="J161" s="10"/>
    </row>
    <row r="162" spans="1:10" x14ac:dyDescent="0.3">
      <c r="A162">
        <v>1664367</v>
      </c>
      <c r="B162" t="s">
        <v>1017</v>
      </c>
      <c r="C162" t="s">
        <v>1883</v>
      </c>
      <c r="D162" t="s">
        <v>1018</v>
      </c>
      <c r="E162" t="s">
        <v>1858</v>
      </c>
      <c r="F162" t="s">
        <v>1828</v>
      </c>
      <c r="G162">
        <v>75104</v>
      </c>
      <c r="H162" s="10"/>
      <c r="I162" s="10"/>
      <c r="J162" s="10">
        <v>45313</v>
      </c>
    </row>
    <row r="163" spans="1:10" x14ac:dyDescent="0.3">
      <c r="A163">
        <v>1664613</v>
      </c>
      <c r="B163" t="s">
        <v>1019</v>
      </c>
      <c r="C163" t="s">
        <v>27</v>
      </c>
      <c r="D163" t="s">
        <v>1020</v>
      </c>
      <c r="E163" t="s">
        <v>1884</v>
      </c>
      <c r="F163" t="s">
        <v>1828</v>
      </c>
      <c r="G163">
        <v>75088</v>
      </c>
      <c r="H163" s="10"/>
      <c r="I163" s="10"/>
      <c r="J163" s="10">
        <v>45302</v>
      </c>
    </row>
    <row r="164" spans="1:10" x14ac:dyDescent="0.3">
      <c r="A164">
        <v>1665776</v>
      </c>
      <c r="B164" t="s">
        <v>1021</v>
      </c>
      <c r="C164" t="s">
        <v>27</v>
      </c>
      <c r="D164" t="s">
        <v>1022</v>
      </c>
      <c r="E164" t="s">
        <v>1829</v>
      </c>
      <c r="F164" t="s">
        <v>1828</v>
      </c>
      <c r="G164">
        <v>75224</v>
      </c>
      <c r="H164" s="10">
        <v>45299</v>
      </c>
      <c r="I164" s="10"/>
      <c r="J164" s="10"/>
    </row>
    <row r="165" spans="1:10" x14ac:dyDescent="0.3">
      <c r="A165">
        <v>1668275</v>
      </c>
      <c r="B165" t="s">
        <v>1885</v>
      </c>
      <c r="C165" t="s">
        <v>27</v>
      </c>
      <c r="D165" t="s">
        <v>1886</v>
      </c>
      <c r="E165" t="s">
        <v>1829</v>
      </c>
      <c r="F165" t="s">
        <v>1828</v>
      </c>
      <c r="G165">
        <v>75237</v>
      </c>
      <c r="H165" s="10"/>
      <c r="I165" s="10">
        <v>45322</v>
      </c>
      <c r="J165" s="10">
        <v>45301</v>
      </c>
    </row>
    <row r="166" spans="1:10" x14ac:dyDescent="0.3">
      <c r="A166">
        <v>1670195</v>
      </c>
      <c r="B166" t="s">
        <v>1039</v>
      </c>
      <c r="C166" t="s">
        <v>27</v>
      </c>
      <c r="D166" t="s">
        <v>1040</v>
      </c>
      <c r="E166" t="s">
        <v>1832</v>
      </c>
      <c r="F166" t="s">
        <v>1828</v>
      </c>
      <c r="G166">
        <v>75134</v>
      </c>
      <c r="H166" s="10">
        <v>45322</v>
      </c>
      <c r="I166" s="10"/>
      <c r="J166" s="10"/>
    </row>
    <row r="167" spans="1:10" x14ac:dyDescent="0.3">
      <c r="A167">
        <v>1671603</v>
      </c>
      <c r="B167" t="s">
        <v>1045</v>
      </c>
      <c r="C167" t="s">
        <v>27</v>
      </c>
      <c r="D167" t="s">
        <v>1046</v>
      </c>
      <c r="E167" t="s">
        <v>1858</v>
      </c>
      <c r="F167" t="s">
        <v>1828</v>
      </c>
      <c r="G167">
        <v>75104</v>
      </c>
      <c r="H167" s="10">
        <v>45310</v>
      </c>
      <c r="I167" s="10"/>
      <c r="J167" s="10"/>
    </row>
    <row r="168" spans="1:10" x14ac:dyDescent="0.3">
      <c r="A168">
        <v>1674932</v>
      </c>
      <c r="B168" t="s">
        <v>1059</v>
      </c>
      <c r="C168" t="s">
        <v>27</v>
      </c>
      <c r="D168" t="s">
        <v>1060</v>
      </c>
      <c r="E168" t="s">
        <v>1831</v>
      </c>
      <c r="F168" t="s">
        <v>1828</v>
      </c>
      <c r="G168">
        <v>75062</v>
      </c>
      <c r="H168" s="10">
        <v>45315</v>
      </c>
      <c r="I168" s="10"/>
      <c r="J168" s="10"/>
    </row>
    <row r="169" spans="1:10" x14ac:dyDescent="0.3">
      <c r="A169">
        <v>1674993</v>
      </c>
      <c r="B169" t="s">
        <v>1064</v>
      </c>
      <c r="C169" t="s">
        <v>27</v>
      </c>
      <c r="D169" t="s">
        <v>1065</v>
      </c>
      <c r="E169" t="s">
        <v>1829</v>
      </c>
      <c r="F169" t="s">
        <v>1828</v>
      </c>
      <c r="G169">
        <v>75224</v>
      </c>
      <c r="H169" s="10"/>
      <c r="I169" s="10"/>
      <c r="J169" s="10">
        <v>45310</v>
      </c>
    </row>
    <row r="170" spans="1:10" x14ac:dyDescent="0.3">
      <c r="A170">
        <v>1677395</v>
      </c>
      <c r="B170" t="s">
        <v>1080</v>
      </c>
      <c r="C170" t="s">
        <v>27</v>
      </c>
      <c r="D170" t="s">
        <v>1081</v>
      </c>
      <c r="E170" t="s">
        <v>1829</v>
      </c>
      <c r="F170" t="s">
        <v>1828</v>
      </c>
      <c r="G170">
        <v>75243</v>
      </c>
      <c r="H170" s="10">
        <v>45301</v>
      </c>
      <c r="I170" s="10"/>
      <c r="J170" s="10"/>
    </row>
    <row r="171" spans="1:10" x14ac:dyDescent="0.3">
      <c r="A171">
        <v>1677398</v>
      </c>
      <c r="B171" t="s">
        <v>1082</v>
      </c>
      <c r="C171" t="s">
        <v>51</v>
      </c>
      <c r="D171" t="s">
        <v>1083</v>
      </c>
      <c r="E171" t="s">
        <v>1852</v>
      </c>
      <c r="F171" t="s">
        <v>1828</v>
      </c>
      <c r="G171">
        <v>75043</v>
      </c>
      <c r="H171" s="10">
        <v>45309</v>
      </c>
      <c r="I171" s="10"/>
      <c r="J171" s="10"/>
    </row>
    <row r="172" spans="1:10" x14ac:dyDescent="0.3">
      <c r="A172">
        <v>1678333</v>
      </c>
      <c r="B172" t="s">
        <v>1085</v>
      </c>
      <c r="C172" t="s">
        <v>15</v>
      </c>
      <c r="D172" t="s">
        <v>1086</v>
      </c>
      <c r="E172" t="s">
        <v>1827</v>
      </c>
      <c r="F172" t="s">
        <v>1828</v>
      </c>
      <c r="G172">
        <v>75137</v>
      </c>
      <c r="H172" s="10"/>
      <c r="I172" s="10"/>
      <c r="J172" s="10">
        <v>45310</v>
      </c>
    </row>
    <row r="173" spans="1:10" x14ac:dyDescent="0.3">
      <c r="A173">
        <v>1678602</v>
      </c>
      <c r="B173" t="s">
        <v>1087</v>
      </c>
      <c r="C173" t="s">
        <v>27</v>
      </c>
      <c r="D173" t="s">
        <v>1088</v>
      </c>
      <c r="E173" t="s">
        <v>1829</v>
      </c>
      <c r="F173" t="s">
        <v>1828</v>
      </c>
      <c r="G173">
        <v>75211</v>
      </c>
      <c r="H173" s="10"/>
      <c r="I173" s="10">
        <v>45296</v>
      </c>
      <c r="J173" s="10"/>
    </row>
    <row r="174" spans="1:10" x14ac:dyDescent="0.3">
      <c r="A174">
        <v>1679279</v>
      </c>
      <c r="B174" t="s">
        <v>1095</v>
      </c>
      <c r="C174" t="s">
        <v>27</v>
      </c>
      <c r="D174" t="s">
        <v>1096</v>
      </c>
      <c r="E174" t="s">
        <v>1829</v>
      </c>
      <c r="F174" t="s">
        <v>1828</v>
      </c>
      <c r="G174">
        <v>75227</v>
      </c>
      <c r="H174" s="10"/>
      <c r="I174" s="10"/>
      <c r="J174" s="10">
        <v>45301</v>
      </c>
    </row>
    <row r="175" spans="1:10" x14ac:dyDescent="0.3">
      <c r="A175">
        <v>1679700</v>
      </c>
      <c r="B175" t="s">
        <v>1099</v>
      </c>
      <c r="C175" t="s">
        <v>27</v>
      </c>
      <c r="D175" t="s">
        <v>1100</v>
      </c>
      <c r="E175" t="s">
        <v>1887</v>
      </c>
      <c r="F175" t="s">
        <v>1828</v>
      </c>
      <c r="G175">
        <v>75180</v>
      </c>
      <c r="H175" s="10">
        <v>45317</v>
      </c>
      <c r="I175" s="10"/>
      <c r="J175" s="10"/>
    </row>
    <row r="176" spans="1:10" x14ac:dyDescent="0.3">
      <c r="A176">
        <v>1680190</v>
      </c>
      <c r="B176" t="s">
        <v>1106</v>
      </c>
      <c r="C176" t="s">
        <v>15</v>
      </c>
      <c r="D176" t="s">
        <v>1107</v>
      </c>
      <c r="E176" t="s">
        <v>1848</v>
      </c>
      <c r="F176" t="s">
        <v>1828</v>
      </c>
      <c r="G176">
        <v>75115</v>
      </c>
      <c r="H176" s="10"/>
      <c r="I176" s="10"/>
      <c r="J176" s="10">
        <v>45315</v>
      </c>
    </row>
    <row r="177" spans="1:10" x14ac:dyDescent="0.3">
      <c r="A177">
        <v>1681044</v>
      </c>
      <c r="B177" t="s">
        <v>1110</v>
      </c>
      <c r="C177" t="s">
        <v>51</v>
      </c>
      <c r="D177" t="s">
        <v>1111</v>
      </c>
      <c r="E177" t="s">
        <v>1849</v>
      </c>
      <c r="F177" t="s">
        <v>1828</v>
      </c>
      <c r="G177">
        <v>75052</v>
      </c>
      <c r="H177" s="10">
        <v>45301</v>
      </c>
      <c r="I177" s="10"/>
      <c r="J177" s="10">
        <v>45320</v>
      </c>
    </row>
    <row r="178" spans="1:10" x14ac:dyDescent="0.3">
      <c r="A178">
        <v>1682751</v>
      </c>
      <c r="B178" t="s">
        <v>1121</v>
      </c>
      <c r="C178" t="s">
        <v>51</v>
      </c>
      <c r="D178" t="s">
        <v>1122</v>
      </c>
      <c r="E178" t="s">
        <v>1829</v>
      </c>
      <c r="F178" t="s">
        <v>1828</v>
      </c>
      <c r="G178">
        <v>75214</v>
      </c>
      <c r="H178" s="10"/>
      <c r="I178" s="10">
        <v>45308</v>
      </c>
      <c r="J178" s="10"/>
    </row>
    <row r="179" spans="1:10" x14ac:dyDescent="0.3">
      <c r="A179">
        <v>1684673</v>
      </c>
      <c r="B179" t="s">
        <v>1136</v>
      </c>
      <c r="C179" t="s">
        <v>15</v>
      </c>
      <c r="D179" t="s">
        <v>1137</v>
      </c>
      <c r="E179" t="s">
        <v>1829</v>
      </c>
      <c r="F179" t="s">
        <v>1828</v>
      </c>
      <c r="G179">
        <v>75243</v>
      </c>
      <c r="H179" s="10"/>
      <c r="I179" s="10">
        <v>45320</v>
      </c>
      <c r="J179" s="10"/>
    </row>
    <row r="180" spans="1:10" x14ac:dyDescent="0.3">
      <c r="A180">
        <v>1685379</v>
      </c>
      <c r="B180" t="s">
        <v>1142</v>
      </c>
      <c r="C180" t="s">
        <v>27</v>
      </c>
      <c r="D180" t="s">
        <v>1143</v>
      </c>
      <c r="E180" t="s">
        <v>1835</v>
      </c>
      <c r="F180" t="s">
        <v>1828</v>
      </c>
      <c r="G180">
        <v>75006</v>
      </c>
      <c r="H180" s="10"/>
      <c r="I180" s="10">
        <v>45322</v>
      </c>
      <c r="J180" s="10"/>
    </row>
    <row r="181" spans="1:10" x14ac:dyDescent="0.3">
      <c r="A181">
        <v>1687946</v>
      </c>
      <c r="B181" t="s">
        <v>1156</v>
      </c>
      <c r="C181" t="s">
        <v>27</v>
      </c>
      <c r="D181" t="s">
        <v>1157</v>
      </c>
      <c r="E181" t="s">
        <v>1832</v>
      </c>
      <c r="F181" t="s">
        <v>1828</v>
      </c>
      <c r="G181">
        <v>75146</v>
      </c>
      <c r="H181" s="10"/>
      <c r="I181" s="10"/>
      <c r="J181" s="10">
        <v>45309</v>
      </c>
    </row>
    <row r="182" spans="1:10" x14ac:dyDescent="0.3">
      <c r="A182">
        <v>1690387</v>
      </c>
      <c r="B182" t="s">
        <v>1164</v>
      </c>
      <c r="C182" t="s">
        <v>27</v>
      </c>
      <c r="D182" t="s">
        <v>1165</v>
      </c>
      <c r="E182" t="s">
        <v>1829</v>
      </c>
      <c r="F182" t="s">
        <v>1828</v>
      </c>
      <c r="G182">
        <v>75217</v>
      </c>
      <c r="H182" s="10"/>
      <c r="I182" s="10">
        <v>45316</v>
      </c>
      <c r="J182" s="10"/>
    </row>
    <row r="183" spans="1:10" x14ac:dyDescent="0.3">
      <c r="A183">
        <v>1693120</v>
      </c>
      <c r="B183" t="s">
        <v>1177</v>
      </c>
      <c r="C183" t="s">
        <v>27</v>
      </c>
      <c r="D183" t="s">
        <v>1178</v>
      </c>
      <c r="E183" t="s">
        <v>1845</v>
      </c>
      <c r="F183" t="s">
        <v>1828</v>
      </c>
      <c r="G183">
        <v>75150</v>
      </c>
      <c r="H183" s="10"/>
      <c r="I183" s="10">
        <v>45320</v>
      </c>
      <c r="J183" s="10"/>
    </row>
    <row r="184" spans="1:10" x14ac:dyDescent="0.3">
      <c r="A184">
        <v>1695201</v>
      </c>
      <c r="B184" t="s">
        <v>1192</v>
      </c>
      <c r="C184" t="s">
        <v>27</v>
      </c>
      <c r="D184" t="s">
        <v>1193</v>
      </c>
      <c r="E184" t="s">
        <v>1849</v>
      </c>
      <c r="F184" t="s">
        <v>1828</v>
      </c>
      <c r="G184">
        <v>75051</v>
      </c>
      <c r="H184" s="10">
        <v>45316</v>
      </c>
      <c r="I184" s="10">
        <v>45310</v>
      </c>
      <c r="J184" s="10"/>
    </row>
    <row r="185" spans="1:10" x14ac:dyDescent="0.3">
      <c r="A185">
        <v>1695471</v>
      </c>
      <c r="B185" t="s">
        <v>1194</v>
      </c>
      <c r="C185" t="s">
        <v>27</v>
      </c>
      <c r="D185" t="s">
        <v>1195</v>
      </c>
      <c r="E185" t="s">
        <v>1829</v>
      </c>
      <c r="F185" t="s">
        <v>1828</v>
      </c>
      <c r="G185">
        <v>75206</v>
      </c>
      <c r="H185" s="10">
        <v>45310</v>
      </c>
      <c r="I185" s="10"/>
      <c r="J185" s="10"/>
    </row>
    <row r="186" spans="1:10" x14ac:dyDescent="0.3">
      <c r="A186">
        <v>1695894</v>
      </c>
      <c r="B186" t="s">
        <v>1196</v>
      </c>
      <c r="C186" t="s">
        <v>15</v>
      </c>
      <c r="D186" t="s">
        <v>1197</v>
      </c>
      <c r="E186" t="s">
        <v>1829</v>
      </c>
      <c r="F186" t="s">
        <v>1828</v>
      </c>
      <c r="G186">
        <v>75248</v>
      </c>
      <c r="H186" s="10">
        <v>45310</v>
      </c>
      <c r="I186" s="10">
        <v>45309</v>
      </c>
      <c r="J186" s="10"/>
    </row>
    <row r="187" spans="1:10" x14ac:dyDescent="0.3">
      <c r="A187">
        <v>1696485</v>
      </c>
      <c r="B187" t="s">
        <v>1204</v>
      </c>
      <c r="C187" t="s">
        <v>27</v>
      </c>
      <c r="D187" t="s">
        <v>1205</v>
      </c>
      <c r="E187" t="s">
        <v>1832</v>
      </c>
      <c r="F187" t="s">
        <v>1828</v>
      </c>
      <c r="G187">
        <v>75146</v>
      </c>
      <c r="H187" s="10"/>
      <c r="I187" s="10"/>
      <c r="J187" s="10">
        <v>45309</v>
      </c>
    </row>
    <row r="188" spans="1:10" x14ac:dyDescent="0.3">
      <c r="A188">
        <v>1696942</v>
      </c>
      <c r="B188" t="s">
        <v>1208</v>
      </c>
      <c r="C188" t="s">
        <v>27</v>
      </c>
      <c r="D188" t="s">
        <v>1209</v>
      </c>
      <c r="E188" t="s">
        <v>1845</v>
      </c>
      <c r="F188" t="s">
        <v>1828</v>
      </c>
      <c r="G188">
        <v>75150</v>
      </c>
      <c r="H188" s="10">
        <v>45301</v>
      </c>
      <c r="I188" s="10"/>
      <c r="J188" s="10"/>
    </row>
    <row r="189" spans="1:10" x14ac:dyDescent="0.3">
      <c r="A189">
        <v>1697662</v>
      </c>
      <c r="B189" t="s">
        <v>1218</v>
      </c>
      <c r="C189" t="s">
        <v>27</v>
      </c>
      <c r="D189" t="s">
        <v>1219</v>
      </c>
      <c r="E189" t="s">
        <v>1858</v>
      </c>
      <c r="F189" t="s">
        <v>1828</v>
      </c>
      <c r="G189">
        <v>75104</v>
      </c>
      <c r="H189" s="10">
        <v>45301</v>
      </c>
      <c r="I189" s="10"/>
      <c r="J189" s="10"/>
    </row>
    <row r="190" spans="1:10" x14ac:dyDescent="0.3">
      <c r="A190">
        <v>1697806</v>
      </c>
      <c r="B190" t="s">
        <v>1220</v>
      </c>
      <c r="C190" t="s">
        <v>27</v>
      </c>
      <c r="D190" t="s">
        <v>1221</v>
      </c>
      <c r="E190" t="s">
        <v>1849</v>
      </c>
      <c r="F190" t="s">
        <v>1828</v>
      </c>
      <c r="G190">
        <v>75051</v>
      </c>
      <c r="H190" s="10">
        <v>45299</v>
      </c>
      <c r="I190" s="10"/>
      <c r="J190" s="10">
        <v>45309</v>
      </c>
    </row>
    <row r="191" spans="1:10" x14ac:dyDescent="0.3">
      <c r="A191">
        <v>1698629</v>
      </c>
      <c r="B191" t="s">
        <v>1226</v>
      </c>
      <c r="C191" t="s">
        <v>15</v>
      </c>
      <c r="D191" t="s">
        <v>1227</v>
      </c>
      <c r="E191" t="s">
        <v>1852</v>
      </c>
      <c r="F191" t="s">
        <v>1828</v>
      </c>
      <c r="G191">
        <v>75042</v>
      </c>
      <c r="H191" s="10"/>
      <c r="I191" s="10">
        <v>45293</v>
      </c>
      <c r="J191" s="10"/>
    </row>
    <row r="192" spans="1:10" x14ac:dyDescent="0.3">
      <c r="A192">
        <v>1699445</v>
      </c>
      <c r="B192" t="s">
        <v>1228</v>
      </c>
      <c r="C192" t="s">
        <v>27</v>
      </c>
      <c r="D192" t="s">
        <v>1229</v>
      </c>
      <c r="E192" t="s">
        <v>1831</v>
      </c>
      <c r="F192" t="s">
        <v>1828</v>
      </c>
      <c r="G192">
        <v>75060</v>
      </c>
      <c r="H192" s="10"/>
      <c r="I192" s="10"/>
      <c r="J192" s="10">
        <v>45317</v>
      </c>
    </row>
    <row r="193" spans="1:10" x14ac:dyDescent="0.3">
      <c r="A193">
        <v>1702152</v>
      </c>
      <c r="B193" t="s">
        <v>1242</v>
      </c>
      <c r="C193" t="s">
        <v>27</v>
      </c>
      <c r="D193" t="s">
        <v>1243</v>
      </c>
      <c r="E193" t="s">
        <v>1829</v>
      </c>
      <c r="F193" t="s">
        <v>1828</v>
      </c>
      <c r="G193">
        <v>75204</v>
      </c>
      <c r="H193" s="10">
        <v>45308</v>
      </c>
      <c r="I193" s="10"/>
      <c r="J193" s="10"/>
    </row>
    <row r="194" spans="1:10" x14ac:dyDescent="0.3">
      <c r="A194">
        <v>1702385</v>
      </c>
      <c r="B194" t="s">
        <v>1244</v>
      </c>
      <c r="C194" t="s">
        <v>15</v>
      </c>
      <c r="D194" t="s">
        <v>1245</v>
      </c>
      <c r="E194" t="s">
        <v>1852</v>
      </c>
      <c r="F194" t="s">
        <v>1828</v>
      </c>
      <c r="G194">
        <v>75040</v>
      </c>
      <c r="H194" s="10"/>
      <c r="I194" s="10"/>
      <c r="J194" s="10">
        <v>45309</v>
      </c>
    </row>
    <row r="195" spans="1:10" x14ac:dyDescent="0.3">
      <c r="A195">
        <v>1702594</v>
      </c>
      <c r="B195" t="s">
        <v>1246</v>
      </c>
      <c r="C195" t="s">
        <v>27</v>
      </c>
      <c r="D195" t="s">
        <v>1247</v>
      </c>
      <c r="E195" t="s">
        <v>1829</v>
      </c>
      <c r="F195" t="s">
        <v>1828</v>
      </c>
      <c r="G195">
        <v>75218</v>
      </c>
      <c r="H195" s="10"/>
      <c r="I195" s="10"/>
      <c r="J195" s="10">
        <v>45299</v>
      </c>
    </row>
    <row r="196" spans="1:10" x14ac:dyDescent="0.3">
      <c r="A196">
        <v>1703645</v>
      </c>
      <c r="B196" t="s">
        <v>1257</v>
      </c>
      <c r="C196" t="s">
        <v>27</v>
      </c>
      <c r="D196" t="s">
        <v>1258</v>
      </c>
      <c r="E196" t="s">
        <v>1829</v>
      </c>
      <c r="F196" t="s">
        <v>1828</v>
      </c>
      <c r="G196">
        <v>75227</v>
      </c>
      <c r="H196" s="10"/>
      <c r="I196" s="10">
        <v>45294</v>
      </c>
      <c r="J196" s="10"/>
    </row>
    <row r="197" spans="1:10" x14ac:dyDescent="0.3">
      <c r="A197">
        <v>1704278</v>
      </c>
      <c r="B197" t="s">
        <v>1261</v>
      </c>
      <c r="C197" t="s">
        <v>51</v>
      </c>
      <c r="D197" t="s">
        <v>1262</v>
      </c>
      <c r="E197" t="s">
        <v>1845</v>
      </c>
      <c r="F197" t="s">
        <v>1828</v>
      </c>
      <c r="G197">
        <v>75181</v>
      </c>
      <c r="H197" s="10">
        <v>45301</v>
      </c>
      <c r="I197" s="10"/>
      <c r="J197" s="10">
        <v>45296</v>
      </c>
    </row>
    <row r="198" spans="1:10" x14ac:dyDescent="0.3">
      <c r="A198">
        <v>1705865</v>
      </c>
      <c r="B198" t="s">
        <v>1267</v>
      </c>
      <c r="C198" t="s">
        <v>27</v>
      </c>
      <c r="D198" t="s">
        <v>1268</v>
      </c>
      <c r="E198" t="s">
        <v>1827</v>
      </c>
      <c r="F198" t="s">
        <v>1828</v>
      </c>
      <c r="G198">
        <v>75137</v>
      </c>
      <c r="H198" s="10">
        <v>45320</v>
      </c>
      <c r="I198" s="10"/>
      <c r="J198" s="10"/>
    </row>
    <row r="199" spans="1:10" x14ac:dyDescent="0.3">
      <c r="A199">
        <v>1707039</v>
      </c>
      <c r="B199" t="s">
        <v>1269</v>
      </c>
      <c r="C199" t="s">
        <v>27</v>
      </c>
      <c r="D199" t="s">
        <v>1270</v>
      </c>
      <c r="E199" t="s">
        <v>1829</v>
      </c>
      <c r="F199" t="s">
        <v>1828</v>
      </c>
      <c r="G199">
        <v>75216</v>
      </c>
      <c r="H199" s="10"/>
      <c r="I199" s="10">
        <v>45301</v>
      </c>
      <c r="J199" s="10"/>
    </row>
    <row r="200" spans="1:10" x14ac:dyDescent="0.3">
      <c r="A200">
        <v>1708063</v>
      </c>
      <c r="B200" t="s">
        <v>1279</v>
      </c>
      <c r="C200" t="s">
        <v>27</v>
      </c>
      <c r="D200" t="s">
        <v>1280</v>
      </c>
      <c r="E200" t="s">
        <v>1829</v>
      </c>
      <c r="F200" t="s">
        <v>1828</v>
      </c>
      <c r="G200">
        <v>75238</v>
      </c>
      <c r="H200" s="10"/>
      <c r="I200" s="10"/>
      <c r="J200" s="10">
        <v>45310</v>
      </c>
    </row>
    <row r="201" spans="1:10" x14ac:dyDescent="0.3">
      <c r="A201">
        <v>1709609</v>
      </c>
      <c r="B201" t="s">
        <v>1293</v>
      </c>
      <c r="C201" t="s">
        <v>27</v>
      </c>
      <c r="D201" t="s">
        <v>1294</v>
      </c>
      <c r="E201" t="s">
        <v>1858</v>
      </c>
      <c r="F201" t="s">
        <v>1828</v>
      </c>
      <c r="G201">
        <v>75104</v>
      </c>
      <c r="H201" s="10">
        <v>45322</v>
      </c>
      <c r="I201" s="10"/>
      <c r="J201" s="10"/>
    </row>
    <row r="202" spans="1:10" x14ac:dyDescent="0.3">
      <c r="A202">
        <v>1710075</v>
      </c>
      <c r="B202" t="s">
        <v>1297</v>
      </c>
      <c r="C202" t="s">
        <v>15</v>
      </c>
      <c r="D202" t="s">
        <v>1298</v>
      </c>
      <c r="E202" t="s">
        <v>1829</v>
      </c>
      <c r="F202" t="s">
        <v>1828</v>
      </c>
      <c r="G202">
        <v>75228</v>
      </c>
      <c r="H202" s="10"/>
      <c r="I202" s="10">
        <v>45302</v>
      </c>
      <c r="J202" s="10"/>
    </row>
    <row r="203" spans="1:10" x14ac:dyDescent="0.3">
      <c r="A203">
        <v>1710836</v>
      </c>
      <c r="B203" t="s">
        <v>1301</v>
      </c>
      <c r="C203" t="s">
        <v>27</v>
      </c>
      <c r="D203" t="s">
        <v>1302</v>
      </c>
      <c r="E203" t="s">
        <v>1829</v>
      </c>
      <c r="F203" t="s">
        <v>1828</v>
      </c>
      <c r="G203">
        <v>75232</v>
      </c>
      <c r="H203" s="10">
        <v>45320</v>
      </c>
      <c r="I203" s="10"/>
      <c r="J203" s="10">
        <v>45310</v>
      </c>
    </row>
    <row r="204" spans="1:10" x14ac:dyDescent="0.3">
      <c r="A204">
        <v>1711380</v>
      </c>
      <c r="B204" t="s">
        <v>1888</v>
      </c>
      <c r="C204" t="s">
        <v>27</v>
      </c>
      <c r="D204" t="s">
        <v>1551</v>
      </c>
      <c r="E204" t="s">
        <v>1829</v>
      </c>
      <c r="F204" t="s">
        <v>1828</v>
      </c>
      <c r="G204">
        <v>75216</v>
      </c>
      <c r="H204" s="10"/>
      <c r="I204" s="10"/>
      <c r="J204" s="10">
        <v>45309</v>
      </c>
    </row>
    <row r="205" spans="1:10" x14ac:dyDescent="0.3">
      <c r="A205">
        <v>1713368</v>
      </c>
      <c r="B205" t="s">
        <v>1317</v>
      </c>
      <c r="C205" t="s">
        <v>15</v>
      </c>
      <c r="D205" t="s">
        <v>1318</v>
      </c>
      <c r="E205" t="s">
        <v>1852</v>
      </c>
      <c r="F205" t="s">
        <v>1828</v>
      </c>
      <c r="G205">
        <v>75043</v>
      </c>
      <c r="H205" s="10"/>
      <c r="I205" s="10">
        <v>45302</v>
      </c>
      <c r="J205" s="10"/>
    </row>
    <row r="206" spans="1:10" x14ac:dyDescent="0.3">
      <c r="A206">
        <v>1714396</v>
      </c>
      <c r="B206" t="s">
        <v>1889</v>
      </c>
      <c r="C206" t="s">
        <v>27</v>
      </c>
      <c r="D206" t="s">
        <v>1890</v>
      </c>
      <c r="E206" t="s">
        <v>1829</v>
      </c>
      <c r="F206" t="s">
        <v>1828</v>
      </c>
      <c r="G206">
        <v>75235</v>
      </c>
      <c r="H206" s="10">
        <v>45320</v>
      </c>
      <c r="I206" s="10"/>
      <c r="J206" s="10"/>
    </row>
    <row r="207" spans="1:10" x14ac:dyDescent="0.3">
      <c r="A207">
        <v>1714828</v>
      </c>
      <c r="B207" t="s">
        <v>1325</v>
      </c>
      <c r="C207" t="s">
        <v>15</v>
      </c>
      <c r="D207" t="s">
        <v>1326</v>
      </c>
      <c r="E207" t="s">
        <v>1831</v>
      </c>
      <c r="F207" t="s">
        <v>1828</v>
      </c>
      <c r="G207">
        <v>75062</v>
      </c>
      <c r="H207" s="10">
        <v>45301</v>
      </c>
      <c r="I207" s="10"/>
      <c r="J207" s="10">
        <v>45313</v>
      </c>
    </row>
    <row r="208" spans="1:10" x14ac:dyDescent="0.3">
      <c r="A208">
        <v>1715801</v>
      </c>
      <c r="B208" t="s">
        <v>1331</v>
      </c>
      <c r="C208" t="s">
        <v>27</v>
      </c>
      <c r="D208" t="s">
        <v>1332</v>
      </c>
      <c r="E208" t="s">
        <v>1829</v>
      </c>
      <c r="F208" t="s">
        <v>1828</v>
      </c>
      <c r="G208">
        <v>75215</v>
      </c>
      <c r="H208" s="10">
        <v>45309</v>
      </c>
      <c r="I208" s="10"/>
      <c r="J208" s="10"/>
    </row>
    <row r="209" spans="1:10" x14ac:dyDescent="0.3">
      <c r="A209">
        <v>1717792</v>
      </c>
      <c r="B209" t="s">
        <v>1337</v>
      </c>
      <c r="C209" t="s">
        <v>15</v>
      </c>
      <c r="D209" t="s">
        <v>1338</v>
      </c>
      <c r="E209" t="s">
        <v>1860</v>
      </c>
      <c r="F209" t="s">
        <v>1828</v>
      </c>
      <c r="G209">
        <v>75081</v>
      </c>
      <c r="H209" s="10"/>
      <c r="I209" s="10">
        <v>45299</v>
      </c>
      <c r="J209" s="10"/>
    </row>
    <row r="210" spans="1:10" x14ac:dyDescent="0.3">
      <c r="A210">
        <v>1718424</v>
      </c>
      <c r="B210" t="s">
        <v>1343</v>
      </c>
      <c r="C210" t="s">
        <v>27</v>
      </c>
      <c r="D210" t="s">
        <v>1344</v>
      </c>
      <c r="E210" t="s">
        <v>1829</v>
      </c>
      <c r="F210" t="s">
        <v>1828</v>
      </c>
      <c r="G210">
        <v>75237</v>
      </c>
      <c r="H210" s="10"/>
      <c r="I210" s="10"/>
      <c r="J210" s="10">
        <v>45313</v>
      </c>
    </row>
    <row r="211" spans="1:10" x14ac:dyDescent="0.3">
      <c r="A211">
        <v>1718476</v>
      </c>
      <c r="B211" t="s">
        <v>1345</v>
      </c>
      <c r="C211" t="s">
        <v>15</v>
      </c>
      <c r="D211" t="s">
        <v>1346</v>
      </c>
      <c r="E211" t="s">
        <v>1848</v>
      </c>
      <c r="F211" t="s">
        <v>1828</v>
      </c>
      <c r="G211">
        <v>75115</v>
      </c>
      <c r="H211" s="10"/>
      <c r="I211" s="10">
        <v>45320</v>
      </c>
      <c r="J211" s="10"/>
    </row>
    <row r="212" spans="1:10" x14ac:dyDescent="0.3">
      <c r="A212">
        <v>1718477</v>
      </c>
      <c r="B212" t="s">
        <v>1347</v>
      </c>
      <c r="C212" t="s">
        <v>27</v>
      </c>
      <c r="D212" t="s">
        <v>1348</v>
      </c>
      <c r="E212" t="s">
        <v>1829</v>
      </c>
      <c r="F212" t="s">
        <v>1828</v>
      </c>
      <c r="G212">
        <v>75228</v>
      </c>
      <c r="H212" s="10"/>
      <c r="I212" s="10"/>
      <c r="J212" s="10">
        <v>45294</v>
      </c>
    </row>
    <row r="213" spans="1:10" x14ac:dyDescent="0.3">
      <c r="A213">
        <v>1718938</v>
      </c>
      <c r="B213" t="s">
        <v>1355</v>
      </c>
      <c r="C213" t="s">
        <v>15</v>
      </c>
      <c r="D213" t="s">
        <v>1356</v>
      </c>
      <c r="E213" t="s">
        <v>1829</v>
      </c>
      <c r="F213" t="s">
        <v>1828</v>
      </c>
      <c r="G213">
        <v>75224</v>
      </c>
      <c r="H213" s="10"/>
      <c r="I213" s="10">
        <v>45296</v>
      </c>
      <c r="J213" s="10"/>
    </row>
    <row r="214" spans="1:10" x14ac:dyDescent="0.3">
      <c r="A214">
        <v>1719088</v>
      </c>
      <c r="B214" t="s">
        <v>1357</v>
      </c>
      <c r="C214" t="s">
        <v>15</v>
      </c>
      <c r="D214" t="s">
        <v>1358</v>
      </c>
      <c r="E214" t="s">
        <v>1832</v>
      </c>
      <c r="F214" t="s">
        <v>1828</v>
      </c>
      <c r="G214">
        <v>75146</v>
      </c>
      <c r="H214" s="10"/>
      <c r="I214" s="10">
        <v>45295</v>
      </c>
      <c r="J214" s="10"/>
    </row>
    <row r="215" spans="1:10" x14ac:dyDescent="0.3">
      <c r="A215">
        <v>1719394</v>
      </c>
      <c r="B215" t="s">
        <v>1361</v>
      </c>
      <c r="C215" t="s">
        <v>15</v>
      </c>
      <c r="D215" t="s">
        <v>1362</v>
      </c>
      <c r="E215" t="s">
        <v>1852</v>
      </c>
      <c r="F215" t="s">
        <v>1828</v>
      </c>
      <c r="G215">
        <v>75044</v>
      </c>
      <c r="H215" s="10"/>
      <c r="I215" s="10">
        <v>45313</v>
      </c>
      <c r="J215" s="10"/>
    </row>
    <row r="216" spans="1:10" x14ac:dyDescent="0.3">
      <c r="A216">
        <v>1720156</v>
      </c>
      <c r="B216" t="s">
        <v>1365</v>
      </c>
      <c r="C216" t="s">
        <v>15</v>
      </c>
      <c r="D216" t="s">
        <v>1366</v>
      </c>
      <c r="E216" t="s">
        <v>1832</v>
      </c>
      <c r="F216" t="s">
        <v>1828</v>
      </c>
      <c r="G216">
        <v>75134</v>
      </c>
      <c r="H216" s="10">
        <v>45322</v>
      </c>
      <c r="I216" s="10"/>
      <c r="J216" s="10"/>
    </row>
    <row r="217" spans="1:10" x14ac:dyDescent="0.3">
      <c r="A217">
        <v>1721457</v>
      </c>
      <c r="B217" t="s">
        <v>1375</v>
      </c>
      <c r="C217" t="s">
        <v>51</v>
      </c>
      <c r="D217" t="s">
        <v>1376</v>
      </c>
      <c r="E217" t="s">
        <v>1845</v>
      </c>
      <c r="F217" t="s">
        <v>1828</v>
      </c>
      <c r="G217">
        <v>75149</v>
      </c>
      <c r="H217" s="10"/>
      <c r="I217" s="10">
        <v>45321</v>
      </c>
      <c r="J217" s="10"/>
    </row>
    <row r="218" spans="1:10" x14ac:dyDescent="0.3">
      <c r="A218">
        <v>1725928</v>
      </c>
      <c r="B218" t="s">
        <v>1392</v>
      </c>
      <c r="C218" t="s">
        <v>27</v>
      </c>
      <c r="D218" t="s">
        <v>1393</v>
      </c>
      <c r="E218" t="s">
        <v>1852</v>
      </c>
      <c r="F218" t="s">
        <v>1828</v>
      </c>
      <c r="G218">
        <v>75042</v>
      </c>
      <c r="H218" s="10"/>
      <c r="I218" s="10"/>
      <c r="J218" s="10">
        <v>45308</v>
      </c>
    </row>
    <row r="219" spans="1:10" x14ac:dyDescent="0.3">
      <c r="A219">
        <v>1726390</v>
      </c>
      <c r="B219" t="s">
        <v>1400</v>
      </c>
      <c r="C219" t="s">
        <v>27</v>
      </c>
      <c r="D219" t="s">
        <v>1401</v>
      </c>
      <c r="E219" t="s">
        <v>1832</v>
      </c>
      <c r="F219" t="s">
        <v>1828</v>
      </c>
      <c r="G219">
        <v>75146</v>
      </c>
      <c r="H219" s="10">
        <v>45315</v>
      </c>
      <c r="I219" s="10"/>
      <c r="J219" s="10"/>
    </row>
    <row r="220" spans="1:10" x14ac:dyDescent="0.3">
      <c r="A220">
        <v>1726603</v>
      </c>
      <c r="B220" t="s">
        <v>1408</v>
      </c>
      <c r="C220" t="s">
        <v>51</v>
      </c>
      <c r="D220" t="s">
        <v>1409</v>
      </c>
      <c r="E220" t="s">
        <v>1829</v>
      </c>
      <c r="F220" t="s">
        <v>1828</v>
      </c>
      <c r="G220">
        <v>75217</v>
      </c>
      <c r="H220" s="10"/>
      <c r="I220" s="10">
        <v>45322</v>
      </c>
      <c r="J220" s="10"/>
    </row>
    <row r="221" spans="1:10" x14ac:dyDescent="0.3">
      <c r="A221">
        <v>1727161</v>
      </c>
      <c r="B221" t="s">
        <v>1414</v>
      </c>
      <c r="C221" t="s">
        <v>27</v>
      </c>
      <c r="D221" t="s">
        <v>1415</v>
      </c>
      <c r="E221" t="s">
        <v>1848</v>
      </c>
      <c r="F221" t="s">
        <v>1828</v>
      </c>
      <c r="G221">
        <v>75115</v>
      </c>
      <c r="H221" s="10"/>
      <c r="I221" s="10">
        <v>45309</v>
      </c>
      <c r="J221" s="10"/>
    </row>
    <row r="222" spans="1:10" x14ac:dyDescent="0.3">
      <c r="A222">
        <v>1728064</v>
      </c>
      <c r="B222" t="s">
        <v>1419</v>
      </c>
      <c r="C222" t="s">
        <v>27</v>
      </c>
      <c r="D222" t="s">
        <v>1420</v>
      </c>
      <c r="E222" t="s">
        <v>1836</v>
      </c>
      <c r="F222" t="s">
        <v>1828</v>
      </c>
      <c r="G222">
        <v>75182</v>
      </c>
      <c r="H222" s="10">
        <v>45318</v>
      </c>
      <c r="I222" s="10"/>
      <c r="J222" s="10"/>
    </row>
    <row r="223" spans="1:10" x14ac:dyDescent="0.3">
      <c r="A223">
        <v>1729598</v>
      </c>
      <c r="B223" t="s">
        <v>1425</v>
      </c>
      <c r="C223" t="s">
        <v>51</v>
      </c>
      <c r="D223" t="s">
        <v>1426</v>
      </c>
      <c r="E223" t="s">
        <v>1845</v>
      </c>
      <c r="F223" t="s">
        <v>1828</v>
      </c>
      <c r="G223">
        <v>75181</v>
      </c>
      <c r="H223" s="10">
        <v>45308</v>
      </c>
      <c r="I223" s="10"/>
      <c r="J223" s="10"/>
    </row>
    <row r="224" spans="1:10" x14ac:dyDescent="0.3">
      <c r="A224">
        <v>1729976</v>
      </c>
      <c r="B224" t="s">
        <v>1431</v>
      </c>
      <c r="C224" t="s">
        <v>15</v>
      </c>
      <c r="D224" t="s">
        <v>1432</v>
      </c>
      <c r="E224" t="s">
        <v>1829</v>
      </c>
      <c r="F224" t="s">
        <v>1828</v>
      </c>
      <c r="G224">
        <v>75215</v>
      </c>
      <c r="H224" s="10"/>
      <c r="I224" s="10">
        <v>45302</v>
      </c>
      <c r="J224" s="10"/>
    </row>
    <row r="225" spans="1:10" x14ac:dyDescent="0.3">
      <c r="A225">
        <v>1732035</v>
      </c>
      <c r="B225" t="s">
        <v>1435</v>
      </c>
      <c r="C225" t="s">
        <v>27</v>
      </c>
      <c r="D225" t="s">
        <v>1436</v>
      </c>
      <c r="E225" t="s">
        <v>1858</v>
      </c>
      <c r="F225" t="s">
        <v>1828</v>
      </c>
      <c r="G225">
        <v>75104</v>
      </c>
      <c r="H225" s="10"/>
      <c r="I225" s="10">
        <v>45317</v>
      </c>
      <c r="J225" s="10"/>
    </row>
    <row r="226" spans="1:10" x14ac:dyDescent="0.3">
      <c r="A226">
        <v>1732943</v>
      </c>
      <c r="B226" t="s">
        <v>1437</v>
      </c>
      <c r="C226" t="s">
        <v>27</v>
      </c>
      <c r="D226" t="s">
        <v>1438</v>
      </c>
      <c r="E226" t="s">
        <v>1858</v>
      </c>
      <c r="F226" t="s">
        <v>1828</v>
      </c>
      <c r="G226">
        <v>75104</v>
      </c>
      <c r="H226" s="10"/>
      <c r="I226" s="10"/>
      <c r="J226" s="10">
        <v>45316</v>
      </c>
    </row>
    <row r="227" spans="1:10" x14ac:dyDescent="0.3">
      <c r="A227">
        <v>1733060</v>
      </c>
      <c r="B227" t="s">
        <v>1439</v>
      </c>
      <c r="C227" t="s">
        <v>15</v>
      </c>
      <c r="D227" t="s">
        <v>1440</v>
      </c>
      <c r="E227" t="s">
        <v>1829</v>
      </c>
      <c r="F227" t="s">
        <v>1828</v>
      </c>
      <c r="G227">
        <v>75216</v>
      </c>
      <c r="H227" s="10"/>
      <c r="I227" s="10">
        <v>45301</v>
      </c>
      <c r="J227" s="10"/>
    </row>
    <row r="228" spans="1:10" x14ac:dyDescent="0.3">
      <c r="A228">
        <v>1734848</v>
      </c>
      <c r="B228" t="s">
        <v>1449</v>
      </c>
      <c r="C228" t="s">
        <v>27</v>
      </c>
      <c r="D228" t="s">
        <v>1450</v>
      </c>
      <c r="E228" t="s">
        <v>1848</v>
      </c>
      <c r="F228" t="s">
        <v>1828</v>
      </c>
      <c r="G228">
        <v>75115</v>
      </c>
      <c r="H228" s="10"/>
      <c r="I228" s="10">
        <v>45300</v>
      </c>
      <c r="J228" s="10"/>
    </row>
    <row r="229" spans="1:10" x14ac:dyDescent="0.3">
      <c r="A229">
        <v>1734878</v>
      </c>
      <c r="B229" t="s">
        <v>1451</v>
      </c>
      <c r="C229" t="s">
        <v>27</v>
      </c>
      <c r="D229" t="s">
        <v>1452</v>
      </c>
      <c r="E229" t="s">
        <v>1848</v>
      </c>
      <c r="F229" t="s">
        <v>1828</v>
      </c>
      <c r="G229">
        <v>75115</v>
      </c>
      <c r="H229" s="10"/>
      <c r="I229" s="10"/>
      <c r="J229" s="10">
        <v>45315</v>
      </c>
    </row>
    <row r="230" spans="1:10" x14ac:dyDescent="0.3">
      <c r="A230">
        <v>1734930</v>
      </c>
      <c r="B230" t="s">
        <v>1453</v>
      </c>
      <c r="C230" t="s">
        <v>27</v>
      </c>
      <c r="D230" t="s">
        <v>1454</v>
      </c>
      <c r="E230" t="s">
        <v>1832</v>
      </c>
      <c r="F230" t="s">
        <v>1828</v>
      </c>
      <c r="G230">
        <v>75146</v>
      </c>
      <c r="H230" s="10">
        <v>45309</v>
      </c>
      <c r="I230" s="10"/>
      <c r="J230" s="10">
        <v>45322</v>
      </c>
    </row>
    <row r="231" spans="1:10" x14ac:dyDescent="0.3">
      <c r="A231">
        <v>1738724</v>
      </c>
      <c r="B231" t="s">
        <v>1459</v>
      </c>
      <c r="C231" t="s">
        <v>27</v>
      </c>
      <c r="D231" t="s">
        <v>1460</v>
      </c>
      <c r="E231" t="s">
        <v>1845</v>
      </c>
      <c r="F231" t="s">
        <v>1828</v>
      </c>
      <c r="G231">
        <v>75150</v>
      </c>
      <c r="H231" s="10"/>
      <c r="I231" s="10">
        <v>45302</v>
      </c>
      <c r="J231" s="10"/>
    </row>
    <row r="232" spans="1:10" x14ac:dyDescent="0.3">
      <c r="A232">
        <v>1747026</v>
      </c>
      <c r="B232" t="s">
        <v>1891</v>
      </c>
      <c r="C232" t="s">
        <v>27</v>
      </c>
      <c r="D232" t="s">
        <v>1892</v>
      </c>
      <c r="E232" t="s">
        <v>1829</v>
      </c>
      <c r="F232" t="s">
        <v>1828</v>
      </c>
      <c r="G232">
        <v>75227</v>
      </c>
      <c r="H232" s="10">
        <v>45308</v>
      </c>
      <c r="I232" s="10"/>
      <c r="J232" s="10">
        <v>45315</v>
      </c>
    </row>
    <row r="233" spans="1:10" x14ac:dyDescent="0.3">
      <c r="A233">
        <v>1747506</v>
      </c>
      <c r="B233" t="s">
        <v>1486</v>
      </c>
      <c r="C233" t="s">
        <v>27</v>
      </c>
      <c r="D233" t="s">
        <v>1487</v>
      </c>
      <c r="E233" t="s">
        <v>1829</v>
      </c>
      <c r="F233" t="s">
        <v>1828</v>
      </c>
      <c r="G233">
        <v>75224</v>
      </c>
      <c r="H233" s="10">
        <v>45296</v>
      </c>
      <c r="I233" s="10"/>
      <c r="J233" s="10"/>
    </row>
    <row r="234" spans="1:10" x14ac:dyDescent="0.3">
      <c r="A234">
        <v>1749631</v>
      </c>
      <c r="B234" t="s">
        <v>1833</v>
      </c>
      <c r="C234" t="s">
        <v>27</v>
      </c>
      <c r="D234" t="s">
        <v>1834</v>
      </c>
      <c r="E234" t="s">
        <v>1835</v>
      </c>
      <c r="F234" t="s">
        <v>1828</v>
      </c>
      <c r="G234">
        <v>75006</v>
      </c>
      <c r="H234" s="10"/>
      <c r="I234" s="10"/>
      <c r="J234" s="10">
        <v>45309</v>
      </c>
    </row>
    <row r="235" spans="1:10" x14ac:dyDescent="0.3">
      <c r="A235">
        <v>1753410</v>
      </c>
      <c r="B235" t="s">
        <v>1893</v>
      </c>
      <c r="C235" t="s">
        <v>27</v>
      </c>
      <c r="D235" t="s">
        <v>1894</v>
      </c>
      <c r="E235" t="s">
        <v>1858</v>
      </c>
      <c r="F235" t="s">
        <v>1828</v>
      </c>
      <c r="G235">
        <v>75104</v>
      </c>
      <c r="H235" s="10">
        <v>45302</v>
      </c>
      <c r="I235" s="10">
        <v>45320</v>
      </c>
      <c r="J235" s="10">
        <v>45294</v>
      </c>
    </row>
    <row r="236" spans="1:10" x14ac:dyDescent="0.3">
      <c r="A236">
        <v>1755294</v>
      </c>
      <c r="B236" t="s">
        <v>1514</v>
      </c>
      <c r="C236" t="s">
        <v>27</v>
      </c>
      <c r="D236" t="s">
        <v>1515</v>
      </c>
      <c r="E236" t="s">
        <v>1845</v>
      </c>
      <c r="F236" t="s">
        <v>1828</v>
      </c>
      <c r="G236">
        <v>75181</v>
      </c>
      <c r="H236" s="10"/>
      <c r="I236" s="10"/>
      <c r="J236" s="10">
        <v>45309</v>
      </c>
    </row>
    <row r="237" spans="1:10" x14ac:dyDescent="0.3">
      <c r="A237">
        <v>1756070</v>
      </c>
      <c r="B237" t="s">
        <v>1518</v>
      </c>
      <c r="C237" t="s">
        <v>27</v>
      </c>
      <c r="D237" t="s">
        <v>1519</v>
      </c>
      <c r="E237" t="s">
        <v>1829</v>
      </c>
      <c r="F237" t="s">
        <v>1828</v>
      </c>
      <c r="G237">
        <v>75208</v>
      </c>
      <c r="H237" s="10"/>
      <c r="I237" s="10"/>
      <c r="J237" s="10">
        <v>45309</v>
      </c>
    </row>
    <row r="238" spans="1:10" x14ac:dyDescent="0.3">
      <c r="A238">
        <v>1760612</v>
      </c>
      <c r="B238" t="s">
        <v>1528</v>
      </c>
      <c r="C238" t="s">
        <v>27</v>
      </c>
      <c r="D238" t="s">
        <v>1529</v>
      </c>
      <c r="E238" t="s">
        <v>1852</v>
      </c>
      <c r="F238" t="s">
        <v>1828</v>
      </c>
      <c r="G238">
        <v>75043</v>
      </c>
      <c r="H238" s="10"/>
      <c r="I238" s="10">
        <v>45308</v>
      </c>
      <c r="J238" s="10"/>
    </row>
    <row r="239" spans="1:10" x14ac:dyDescent="0.3">
      <c r="A239">
        <v>1761616</v>
      </c>
      <c r="B239" t="s">
        <v>1534</v>
      </c>
      <c r="C239" t="s">
        <v>27</v>
      </c>
      <c r="D239" t="s">
        <v>1535</v>
      </c>
      <c r="E239" t="s">
        <v>1829</v>
      </c>
      <c r="F239" t="s">
        <v>1828</v>
      </c>
      <c r="G239">
        <v>75237</v>
      </c>
      <c r="H239" s="10"/>
      <c r="I239" s="10"/>
      <c r="J239" s="10">
        <v>45296</v>
      </c>
    </row>
    <row r="240" spans="1:10" x14ac:dyDescent="0.3">
      <c r="A240">
        <v>1763700</v>
      </c>
      <c r="B240" t="s">
        <v>1536</v>
      </c>
      <c r="C240" t="s">
        <v>27</v>
      </c>
      <c r="D240" t="s">
        <v>1537</v>
      </c>
      <c r="E240" t="s">
        <v>1829</v>
      </c>
      <c r="F240" t="s">
        <v>1828</v>
      </c>
      <c r="G240">
        <v>75235</v>
      </c>
      <c r="H240" s="10">
        <v>45309</v>
      </c>
      <c r="I240" s="10"/>
      <c r="J240" s="10"/>
    </row>
    <row r="241" spans="1:10" x14ac:dyDescent="0.3">
      <c r="A241">
        <v>1764719</v>
      </c>
      <c r="B241" t="s">
        <v>1542</v>
      </c>
      <c r="C241" t="s">
        <v>27</v>
      </c>
      <c r="D241" t="s">
        <v>1543</v>
      </c>
      <c r="E241" t="s">
        <v>1887</v>
      </c>
      <c r="F241" t="s">
        <v>1828</v>
      </c>
      <c r="G241">
        <v>75180</v>
      </c>
      <c r="H241" s="10"/>
      <c r="I241" s="10"/>
      <c r="J241" s="10">
        <v>45309</v>
      </c>
    </row>
    <row r="242" spans="1:10" x14ac:dyDescent="0.3">
      <c r="A242">
        <v>1766560</v>
      </c>
      <c r="B242" t="s">
        <v>1550</v>
      </c>
      <c r="C242" t="s">
        <v>27</v>
      </c>
      <c r="D242" t="s">
        <v>1551</v>
      </c>
      <c r="E242" t="s">
        <v>1829</v>
      </c>
      <c r="F242" t="s">
        <v>1828</v>
      </c>
      <c r="G242">
        <v>75216</v>
      </c>
      <c r="H242" s="10"/>
      <c r="I242" s="10"/>
      <c r="J242" s="10">
        <v>45309</v>
      </c>
    </row>
    <row r="243" spans="1:10" x14ac:dyDescent="0.3">
      <c r="A243">
        <v>1771458</v>
      </c>
      <c r="B243" t="s">
        <v>1560</v>
      </c>
      <c r="C243" t="s">
        <v>27</v>
      </c>
      <c r="D243" t="s">
        <v>1561</v>
      </c>
      <c r="E243" t="s">
        <v>1829</v>
      </c>
      <c r="F243" t="s">
        <v>1828</v>
      </c>
      <c r="G243">
        <v>75237</v>
      </c>
      <c r="H243" s="10"/>
      <c r="I243" s="10"/>
      <c r="J243" s="10">
        <v>45310</v>
      </c>
    </row>
    <row r="244" spans="1:10" x14ac:dyDescent="0.3">
      <c r="A244">
        <v>1773997</v>
      </c>
      <c r="B244" t="s">
        <v>1570</v>
      </c>
      <c r="C244" t="s">
        <v>27</v>
      </c>
      <c r="D244" t="s">
        <v>1571</v>
      </c>
      <c r="E244" t="s">
        <v>1852</v>
      </c>
      <c r="F244" t="s">
        <v>1828</v>
      </c>
      <c r="G244">
        <v>75040</v>
      </c>
      <c r="H244" s="10"/>
      <c r="I244" s="10"/>
      <c r="J244" s="10">
        <v>45309</v>
      </c>
    </row>
    <row r="245" spans="1:10" x14ac:dyDescent="0.3">
      <c r="A245">
        <v>1774897</v>
      </c>
      <c r="B245" t="s">
        <v>1576</v>
      </c>
      <c r="C245" t="s">
        <v>27</v>
      </c>
      <c r="D245" t="s">
        <v>1577</v>
      </c>
      <c r="E245" t="s">
        <v>1848</v>
      </c>
      <c r="F245" t="s">
        <v>1828</v>
      </c>
      <c r="G245">
        <v>75115</v>
      </c>
      <c r="H245" s="10"/>
      <c r="I245" s="10">
        <v>45309</v>
      </c>
      <c r="J245" s="10"/>
    </row>
    <row r="246" spans="1:10" x14ac:dyDescent="0.3">
      <c r="A246">
        <v>1784379</v>
      </c>
      <c r="B246" t="s">
        <v>1608</v>
      </c>
      <c r="C246" t="s">
        <v>27</v>
      </c>
      <c r="D246" t="s">
        <v>1609</v>
      </c>
      <c r="E246" t="s">
        <v>1829</v>
      </c>
      <c r="F246" t="s">
        <v>1828</v>
      </c>
      <c r="G246">
        <v>75217</v>
      </c>
      <c r="H246" s="10"/>
      <c r="I246" s="10"/>
      <c r="J246" s="10">
        <v>45313</v>
      </c>
    </row>
    <row r="247" spans="1:10" x14ac:dyDescent="0.3">
      <c r="A247">
        <v>1785167</v>
      </c>
      <c r="B247" t="s">
        <v>1614</v>
      </c>
      <c r="C247" t="s">
        <v>15</v>
      </c>
      <c r="D247" t="s">
        <v>1895</v>
      </c>
      <c r="E247" t="s">
        <v>1858</v>
      </c>
      <c r="F247" t="s">
        <v>1828</v>
      </c>
      <c r="G247">
        <v>75104</v>
      </c>
      <c r="H247" s="10">
        <v>45301</v>
      </c>
      <c r="I247" s="10"/>
      <c r="J247" s="10">
        <v>45320</v>
      </c>
    </row>
    <row r="248" spans="1:10" x14ac:dyDescent="0.3">
      <c r="A248">
        <v>1786519</v>
      </c>
      <c r="B248" t="s">
        <v>65</v>
      </c>
      <c r="D248" t="s">
        <v>1896</v>
      </c>
      <c r="E248" t="s">
        <v>1829</v>
      </c>
      <c r="F248" t="s">
        <v>1828</v>
      </c>
      <c r="G248">
        <v>75214</v>
      </c>
      <c r="H248" s="10"/>
      <c r="I248" s="10">
        <v>45322</v>
      </c>
      <c r="J248" s="10"/>
    </row>
    <row r="249" spans="1:10" x14ac:dyDescent="0.3">
      <c r="A249">
        <v>1787836</v>
      </c>
      <c r="B249" t="s">
        <v>1633</v>
      </c>
      <c r="C249" t="s">
        <v>175</v>
      </c>
      <c r="D249" t="s">
        <v>1897</v>
      </c>
      <c r="E249" t="s">
        <v>1831</v>
      </c>
      <c r="F249" t="s">
        <v>1828</v>
      </c>
      <c r="G249">
        <v>75061</v>
      </c>
      <c r="H249" s="10">
        <v>45322</v>
      </c>
      <c r="I249" s="10"/>
      <c r="J249" s="10"/>
    </row>
    <row r="250" spans="1:10" x14ac:dyDescent="0.3">
      <c r="A250">
        <v>868838810</v>
      </c>
      <c r="B250" t="s">
        <v>1898</v>
      </c>
      <c r="C250" t="s">
        <v>15</v>
      </c>
      <c r="D250" t="s">
        <v>1899</v>
      </c>
      <c r="E250" t="s">
        <v>1849</v>
      </c>
      <c r="F250" t="s">
        <v>1828</v>
      </c>
      <c r="G250">
        <v>75052</v>
      </c>
      <c r="H250" s="10"/>
      <c r="I250" s="10"/>
      <c r="J250" s="10">
        <v>45299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290367C7BF9D4EBB444E4F1EC0916F" ma:contentTypeVersion="6" ma:contentTypeDescription="Create a new document." ma:contentTypeScope="" ma:versionID="9913aad9d6c8f997eca1845c7982d4cd">
  <xsd:schema xmlns:xsd="http://www.w3.org/2001/XMLSchema" xmlns:xs="http://www.w3.org/2001/XMLSchema" xmlns:p="http://schemas.microsoft.com/office/2006/metadata/properties" xmlns:ns2="128501c3-b59c-490f-bd1c-78d47dc6670c" xmlns:ns3="f5f151de-bea7-49a2-b2e8-1f99fc16c33e" targetNamespace="http://schemas.microsoft.com/office/2006/metadata/properties" ma:root="true" ma:fieldsID="3478434026eef51a285cebc22c1638b9" ns2:_="" ns3:_="">
    <xsd:import namespace="128501c3-b59c-490f-bd1c-78d47dc6670c"/>
    <xsd:import namespace="f5f151de-bea7-49a2-b2e8-1f99fc16c3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8501c3-b59c-490f-bd1c-78d47dc667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f151de-bea7-49a2-b2e8-1f99fc16c33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916131-D29E-4F89-928B-E2C7D255148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FC407D7-2AC8-4D21-AD4D-914B7D063DB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7328A1A-017E-44A9-A5E2-EF9FAAB8AE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8501c3-b59c-490f-bd1c-78d47dc6670c"/>
    <ds:schemaRef ds:uri="f5f151de-bea7-49a2-b2e8-1f99fc16c3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ZCTA</vt:lpstr>
      <vt:lpstr>Snapshot1</vt:lpstr>
      <vt:lpstr>Snapshot2</vt:lpstr>
      <vt:lpstr>Grant437</vt:lpstr>
      <vt:lpstr>ASQ</vt:lpstr>
      <vt:lpstr>LessonPlan</vt:lpstr>
      <vt:lpstr>Assessments</vt:lpstr>
      <vt:lpstr>Visits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Yan Li</dc:creator>
  <cp:keywords/>
  <dc:description/>
  <cp:lastModifiedBy>Jeffrey Sullivan</cp:lastModifiedBy>
  <cp:revision/>
  <dcterms:created xsi:type="dcterms:W3CDTF">2024-03-07T04:42:19Z</dcterms:created>
  <dcterms:modified xsi:type="dcterms:W3CDTF">2024-03-15T17:26:44Z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0x010100F9290367C7BF9D4EBB444E4F1EC0916F</vt:lpwstr>
  </property>
</Properties>
</file>