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5" i="1"/>
  <c r="G95" s="1"/>
  <c r="E191"/>
  <c r="E190"/>
  <c r="F190"/>
  <c r="F191"/>
  <c r="F192"/>
  <c r="F193"/>
  <c r="F194"/>
  <c r="F195"/>
  <c r="F196"/>
  <c r="F197"/>
  <c r="F198"/>
  <c r="F189"/>
  <c r="D212"/>
  <c r="H212" s="1"/>
  <c r="B212"/>
  <c r="D211"/>
  <c r="G211" s="1"/>
  <c r="B211"/>
  <c r="D210"/>
  <c r="H210" s="1"/>
  <c r="B210"/>
  <c r="D209"/>
  <c r="G209" s="1"/>
  <c r="B209"/>
  <c r="D208"/>
  <c r="H208" s="1"/>
  <c r="B208"/>
  <c r="D207"/>
  <c r="G207" s="1"/>
  <c r="B207"/>
  <c r="D206"/>
  <c r="H206" s="1"/>
  <c r="B206"/>
  <c r="D205"/>
  <c r="G205" s="1"/>
  <c r="B205"/>
  <c r="D204"/>
  <c r="H204" s="1"/>
  <c r="B204"/>
  <c r="D203"/>
  <c r="G203" s="1"/>
  <c r="B203"/>
  <c r="F203" l="1"/>
  <c r="H203"/>
  <c r="E204"/>
  <c r="G204"/>
  <c r="F205"/>
  <c r="H205"/>
  <c r="E206"/>
  <c r="G206"/>
  <c r="F207"/>
  <c r="H207"/>
  <c r="E208"/>
  <c r="G208"/>
  <c r="F209"/>
  <c r="H209"/>
  <c r="E210"/>
  <c r="G210"/>
  <c r="F211"/>
  <c r="H211"/>
  <c r="E212"/>
  <c r="G212"/>
  <c r="E203"/>
  <c r="F204"/>
  <c r="E205"/>
  <c r="F206"/>
  <c r="E207"/>
  <c r="F208"/>
  <c r="E209"/>
  <c r="F210"/>
  <c r="E211"/>
  <c r="F212"/>
  <c r="I211" l="1"/>
  <c r="I209"/>
  <c r="I207"/>
  <c r="I205"/>
  <c r="I203"/>
  <c r="I212"/>
  <c r="I210"/>
  <c r="I208"/>
  <c r="I206"/>
  <c r="I204"/>
  <c r="H47" l="1"/>
  <c r="B95" l="1"/>
  <c r="B89"/>
  <c r="B87"/>
  <c r="B91"/>
  <c r="G103"/>
  <c r="B99" l="1"/>
  <c r="B97"/>
  <c r="G99"/>
  <c r="B101"/>
  <c r="B105"/>
  <c r="G101"/>
  <c r="G97"/>
  <c r="B103"/>
  <c r="B73"/>
</calcChain>
</file>

<file path=xl/comments1.xml><?xml version="1.0" encoding="utf-8"?>
<comments xmlns="http://schemas.openxmlformats.org/spreadsheetml/2006/main">
  <authors>
    <author>作者</author>
  </authors>
  <commentList>
    <comment ref="A1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底层规则还是需要
很好的考虑的
要很好的考虑技能组合的
各种问题和影响</t>
        </r>
      </text>
    </comment>
    <comment ref="B20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为黑暗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为光明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为大地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为水源</t>
        </r>
        <r>
          <rPr>
            <sz val="9"/>
            <color indexed="81"/>
            <rFont val="Tahoma"/>
            <family val="2"/>
          </rPr>
          <t xml:space="preserve">    
</t>
        </r>
        <r>
          <rPr>
            <sz val="9"/>
            <color indexed="81"/>
            <rFont val="宋体"/>
            <family val="3"/>
            <charset val="134"/>
          </rPr>
          <t>职业限制</t>
        </r>
      </text>
    </comment>
  </commentList>
</comments>
</file>

<file path=xl/sharedStrings.xml><?xml version="1.0" encoding="utf-8"?>
<sst xmlns="http://schemas.openxmlformats.org/spreadsheetml/2006/main" count="231" uniqueCount="178">
  <si>
    <t xml:space="preserve">  攻击附加眩晕</t>
    <phoneticPr fontId="1" type="noConversion"/>
  </si>
  <si>
    <t xml:space="preserve">  范围攻击</t>
    <phoneticPr fontId="1" type="noConversion"/>
  </si>
  <si>
    <t xml:space="preserve">  范围诅咒</t>
    <phoneticPr fontId="1" type="noConversion"/>
  </si>
  <si>
    <t xml:space="preserve">  对方中毒，我单体慢慢恢复</t>
    <phoneticPr fontId="1" type="noConversion"/>
  </si>
  <si>
    <t xml:space="preserve">  范围恢复</t>
    <phoneticPr fontId="1" type="noConversion"/>
  </si>
  <si>
    <t>宝石</t>
    <phoneticPr fontId="1" type="noConversion"/>
  </si>
  <si>
    <t>名字</t>
    <phoneticPr fontId="1" type="noConversion"/>
  </si>
  <si>
    <t>效果</t>
    <phoneticPr fontId="1" type="noConversion"/>
  </si>
  <si>
    <t>需求</t>
    <phoneticPr fontId="1" type="noConversion"/>
  </si>
  <si>
    <t>光明</t>
    <phoneticPr fontId="1" type="noConversion"/>
  </si>
  <si>
    <t>黑暗</t>
    <phoneticPr fontId="1" type="noConversion"/>
  </si>
  <si>
    <t>大地</t>
    <phoneticPr fontId="1" type="noConversion"/>
  </si>
  <si>
    <t>水源</t>
    <phoneticPr fontId="1" type="noConversion"/>
  </si>
  <si>
    <t>圣炎</t>
    <phoneticPr fontId="1" type="noConversion"/>
  </si>
  <si>
    <t>剧毒</t>
    <phoneticPr fontId="1" type="noConversion"/>
  </si>
  <si>
    <t>地裂</t>
    <phoneticPr fontId="1" type="noConversion"/>
  </si>
  <si>
    <t>痊愈</t>
    <phoneticPr fontId="1" type="noConversion"/>
  </si>
  <si>
    <t>圣光闪耀</t>
    <phoneticPr fontId="1" type="noConversion"/>
  </si>
  <si>
    <t>天崩地裂</t>
    <phoneticPr fontId="1" type="noConversion"/>
  </si>
  <si>
    <t>群体石化</t>
    <phoneticPr fontId="1" type="noConversion"/>
  </si>
  <si>
    <t>暗黑之水</t>
    <phoneticPr fontId="1" type="noConversion"/>
  </si>
  <si>
    <t>圣泽雨润</t>
    <phoneticPr fontId="1" type="noConversion"/>
  </si>
  <si>
    <t xml:space="preserve">  范围攻击持续伤害</t>
    <phoneticPr fontId="1" type="noConversion"/>
  </si>
  <si>
    <t>大地之怒</t>
    <phoneticPr fontId="1" type="noConversion"/>
  </si>
  <si>
    <t xml:space="preserve">  单体复活</t>
    <phoneticPr fontId="1" type="noConversion"/>
  </si>
  <si>
    <t>群体吸血</t>
    <phoneticPr fontId="1" type="noConversion"/>
  </si>
  <si>
    <t>10光</t>
    <phoneticPr fontId="1" type="noConversion"/>
  </si>
  <si>
    <t>10暗</t>
    <phoneticPr fontId="1" type="noConversion"/>
  </si>
  <si>
    <t>10地</t>
    <phoneticPr fontId="1" type="noConversion"/>
  </si>
  <si>
    <t>10水</t>
    <phoneticPr fontId="1" type="noConversion"/>
  </si>
  <si>
    <t>光15暗15</t>
    <phoneticPr fontId="1" type="noConversion"/>
  </si>
  <si>
    <t>光15地15</t>
    <phoneticPr fontId="1" type="noConversion"/>
  </si>
  <si>
    <t>光15水15</t>
    <phoneticPr fontId="1" type="noConversion"/>
  </si>
  <si>
    <t>暗15地15</t>
    <phoneticPr fontId="1" type="noConversion"/>
  </si>
  <si>
    <t>暗15水15</t>
    <phoneticPr fontId="1" type="noConversion"/>
  </si>
  <si>
    <t>地15水15</t>
    <phoneticPr fontId="1" type="noConversion"/>
  </si>
  <si>
    <t>光暗地30</t>
    <phoneticPr fontId="1" type="noConversion"/>
  </si>
  <si>
    <t>光地水30</t>
    <phoneticPr fontId="1" type="noConversion"/>
  </si>
  <si>
    <t>暗地水30</t>
    <phoneticPr fontId="1" type="noConversion"/>
  </si>
  <si>
    <t>等级</t>
    <phoneticPr fontId="1" type="noConversion"/>
  </si>
  <si>
    <t>*等级</t>
    <phoneticPr fontId="1" type="noConversion"/>
  </si>
  <si>
    <t>全30</t>
    <phoneticPr fontId="1" type="noConversion"/>
  </si>
  <si>
    <t xml:space="preserve">  光属性伤害120点</t>
    <phoneticPr fontId="1" type="noConversion"/>
  </si>
  <si>
    <t xml:space="preserve">  暗属性持续3伤害40</t>
    <phoneticPr fontId="1" type="noConversion"/>
  </si>
  <si>
    <t xml:space="preserve">  地属性范围4伤害30</t>
    <phoneticPr fontId="1" type="noConversion"/>
  </si>
  <si>
    <t xml:space="preserve">  水属性单体恢复100 </t>
    <phoneticPr fontId="1" type="noConversion"/>
  </si>
  <si>
    <t>至高之光</t>
    <phoneticPr fontId="1" type="noConversion"/>
  </si>
  <si>
    <t>生命之祈</t>
    <phoneticPr fontId="1" type="noConversion"/>
  </si>
  <si>
    <t xml:space="preserve">  范围复活</t>
    <phoneticPr fontId="1" type="noConversion"/>
  </si>
  <si>
    <t>致命泥泽</t>
    <phoneticPr fontId="1" type="noConversion"/>
  </si>
  <si>
    <t xml:space="preserve">  吸收对方全体恢复我方1人</t>
    <phoneticPr fontId="1" type="noConversion"/>
  </si>
  <si>
    <t xml:space="preserve">  吸收对方群体恢复我方群体</t>
    <phoneticPr fontId="1" type="noConversion"/>
  </si>
  <si>
    <t>随机数</t>
    <phoneticPr fontId="1" type="noConversion"/>
  </si>
  <si>
    <t>攻</t>
    <phoneticPr fontId="1" type="noConversion"/>
  </si>
  <si>
    <t>防</t>
    <phoneticPr fontId="1" type="noConversion"/>
  </si>
  <si>
    <t xml:space="preserve">敏 </t>
    <phoneticPr fontId="1" type="noConversion"/>
  </si>
  <si>
    <t xml:space="preserve">智 </t>
    <phoneticPr fontId="1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</si>
  <si>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</si>
  <si>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</si>
  <si>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</si>
  <si>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</si>
  <si>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</si>
  <si>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</si>
  <si>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</si>
  <si>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</si>
  <si>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1-9</t>
  </si>
  <si>
    <t>声望等级</t>
    <phoneticPr fontId="1" type="noConversion"/>
  </si>
  <si>
    <t>职业限制</t>
    <phoneticPr fontId="1" type="noConversion"/>
  </si>
  <si>
    <t>等级限制</t>
    <phoneticPr fontId="1" type="noConversion"/>
  </si>
  <si>
    <t>1-10</t>
    <phoneticPr fontId="1" type="noConversion"/>
  </si>
  <si>
    <t>价值</t>
    <phoneticPr fontId="1" type="noConversion"/>
  </si>
  <si>
    <t>声望限制-购买到更好的武器（按F9刷新 模拟）</t>
    <phoneticPr fontId="1" type="noConversion"/>
  </si>
  <si>
    <t>光明（力）</t>
    <phoneticPr fontId="1" type="noConversion"/>
  </si>
  <si>
    <t>黑暗（强）</t>
    <phoneticPr fontId="1" type="noConversion"/>
  </si>
  <si>
    <t>大地（智）</t>
    <phoneticPr fontId="1" type="noConversion"/>
  </si>
  <si>
    <t>水源（敏）</t>
    <phoneticPr fontId="1" type="noConversion"/>
  </si>
  <si>
    <t>宝石系数</t>
    <phoneticPr fontId="1" type="noConversion"/>
  </si>
  <si>
    <t>初始选择</t>
    <phoneticPr fontId="1" type="noConversion"/>
  </si>
  <si>
    <t>光明Lv3</t>
  </si>
  <si>
    <t>光明加点</t>
    <phoneticPr fontId="1" type="noConversion"/>
  </si>
  <si>
    <t>黑暗加点</t>
    <phoneticPr fontId="1" type="noConversion"/>
  </si>
  <si>
    <t>大地加点</t>
    <phoneticPr fontId="1" type="noConversion"/>
  </si>
  <si>
    <t>水源加点</t>
    <phoneticPr fontId="1" type="noConversion"/>
  </si>
  <si>
    <t>等级</t>
    <phoneticPr fontId="1" type="noConversion"/>
  </si>
  <si>
    <t>一级
属性</t>
    <phoneticPr fontId="1" type="noConversion"/>
  </si>
  <si>
    <t>圣洁</t>
    <phoneticPr fontId="1" type="noConversion"/>
  </si>
  <si>
    <t>道德</t>
    <phoneticPr fontId="1" type="noConversion"/>
  </si>
  <si>
    <t>攻击</t>
    <phoneticPr fontId="1" type="noConversion"/>
  </si>
  <si>
    <t>防御</t>
    <phoneticPr fontId="1" type="noConversion"/>
  </si>
  <si>
    <t>躲闪</t>
    <phoneticPr fontId="1" type="noConversion"/>
  </si>
  <si>
    <t>暴击</t>
    <phoneticPr fontId="1" type="noConversion"/>
  </si>
  <si>
    <t>敏捷</t>
    <phoneticPr fontId="1" type="noConversion"/>
  </si>
  <si>
    <t>HP</t>
    <phoneticPr fontId="1" type="noConversion"/>
  </si>
  <si>
    <t>MP</t>
    <phoneticPr fontId="1" type="noConversion"/>
  </si>
  <si>
    <t>魔伤</t>
    <phoneticPr fontId="1" type="noConversion"/>
  </si>
  <si>
    <t>健康</t>
    <phoneticPr fontId="1" type="noConversion"/>
  </si>
  <si>
    <t>疲劳</t>
    <phoneticPr fontId="1" type="noConversion"/>
  </si>
  <si>
    <t>版本</t>
    <phoneticPr fontId="1" type="noConversion"/>
  </si>
  <si>
    <t>内容</t>
    <phoneticPr fontId="1" type="noConversion"/>
  </si>
  <si>
    <t>责任人</t>
    <phoneticPr fontId="1" type="noConversion"/>
  </si>
  <si>
    <t>日期</t>
    <phoneticPr fontId="1" type="noConversion"/>
  </si>
  <si>
    <t>创建文档</t>
    <phoneticPr fontId="1" type="noConversion"/>
  </si>
  <si>
    <t xml:space="preserve">☑ 草稿  □ 正文 </t>
    <phoneticPr fontId="1" type="noConversion"/>
  </si>
  <si>
    <t>文档号：yyyx-00001</t>
    <phoneticPr fontId="1" type="noConversion"/>
  </si>
  <si>
    <t xml:space="preserve">first class know  formula </t>
    <phoneticPr fontId="1" type="noConversion"/>
  </si>
  <si>
    <t>夜雨莹心</t>
    <phoneticPr fontId="1" type="noConversion"/>
  </si>
  <si>
    <t>一、读取单元格</t>
    <phoneticPr fontId="1" type="noConversion"/>
  </si>
  <si>
    <t>而他的实际意义是，“圣洁”=“光明”。</t>
    <phoneticPr fontId="1" type="noConversion"/>
  </si>
  <si>
    <t>在我们的表格中，是可以用循环嵌套的，比如A1=C1=D1=F1=某列！H1=F1 这样的形式，这样的嵌套是可以做出来相当复杂</t>
    <phoneticPr fontId="1" type="noConversion"/>
  </si>
  <si>
    <t>的一个数据模型，比如当我们在某个“战斗”公式中需要读取数据的时候，就可以直接在功利力一栏直接写上Excel表相应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</si>
  <si>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例1</t>
    </r>
    <r>
      <rPr>
        <sz val="9"/>
        <color theme="1"/>
        <rFont val="宋体"/>
        <family val="3"/>
        <charset val="134"/>
        <scheme val="minor"/>
      </rPr>
      <t>比如本表格中“圣洁”一栏，你点取圣洁后面的血槽就会发现他实际上读取的“B81”的数据，表现手法就是“=B81”</t>
    </r>
    <phoneticPr fontId="1" type="noConversion"/>
  </si>
  <si>
    <t>数值的地址。这样一个模型完成的时候，由于都是读取“异地”数据。只要修改就会牵一发而动全身，最基本的数据模型</t>
    <phoneticPr fontId="1" type="noConversion"/>
  </si>
  <si>
    <t>就是那么来的。</t>
    <phoneticPr fontId="1" type="noConversion"/>
  </si>
  <si>
    <t>1、读取单元格的简单应用——Excel表中最常见，也最简单的功能就是读取单元格。</t>
    <phoneticPr fontId="1" type="noConversion"/>
  </si>
  <si>
    <t>2、读取单元格的复杂应用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</si>
  <si>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例2</t>
    </r>
    <r>
      <rPr>
        <sz val="9"/>
        <color theme="1"/>
        <rFont val="宋体"/>
        <family val="3"/>
        <charset val="134"/>
        <scheme val="minor"/>
      </rPr>
      <t>我们再看一下“道德”和“攻击”这两个血槽，你不难发现，道德其实是等于“光明”减去“黑暗”的，由于我没有加</t>
    </r>
    <phoneticPr fontId="1" type="noConversion"/>
  </si>
  <si>
    <t>函数限制，道德可以为负数，比如当黑暗加点大于光明时，那么你的道德就是负数了。这是加减法。而攻击就是更复杂的</t>
    <phoneticPr fontId="1" type="noConversion"/>
  </si>
  <si>
    <t>一套算法了，从攻击上我们看出，攻击=int(把光明黑暗等各种属性都加了一遍)，他的意思是攻击和所有的属性都有关系</t>
    <phoneticPr fontId="1" type="noConversion"/>
  </si>
  <si>
    <t>当他们按照一定的影响相乘并求和后，用INT这个函数取整数。</t>
    <phoneticPr fontId="1" type="noConversion"/>
  </si>
  <si>
    <t>3、想一想</t>
    <phoneticPr fontId="1" type="noConversion"/>
  </si>
  <si>
    <t>那么你再看一看其他的HP ，MP其实都是和攻击力一样只不过有一套复杂的“公式”影响罢了，它的道理就是读取单元格</t>
    <phoneticPr fontId="1" type="noConversion"/>
  </si>
  <si>
    <t>二、数据有效性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</si>
  <si>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例3</t>
    </r>
    <r>
      <rPr>
        <sz val="9"/>
        <color theme="1"/>
        <rFont val="宋体"/>
        <family val="3"/>
        <charset val="134"/>
        <scheme val="minor"/>
      </rPr>
      <t>比如本表格中宝石系数一栏，你将鼠标放上去，他会有提示框，你如果故意输入一个“11”，他还会弹出警告。为什么</t>
    </r>
    <phoneticPr fontId="1" type="noConversion"/>
  </si>
  <si>
    <t>会这样呢？</t>
    <phoneticPr fontId="1" type="noConversion"/>
  </si>
  <si>
    <t>点到你的单元格时显示的提示内容。“出错报告”就是当别人输入了不符合你的条件的时候弹出的信息。试一下吧？</t>
    <phoneticPr fontId="1" type="noConversion"/>
  </si>
  <si>
    <t>1、限制——数据有效性在数值中是非常常见的一种功能</t>
    <phoneticPr fontId="1" type="noConversion"/>
  </si>
  <si>
    <t>2、下拉菜单——数据模型中常用的选择功能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</si>
  <si>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例4</t>
    </r>
    <r>
      <rPr>
        <sz val="9"/>
        <color theme="1"/>
        <rFont val="宋体"/>
        <family val="3"/>
        <charset val="134"/>
        <scheme val="minor"/>
      </rPr>
      <t>首先我介绍一下上面模型的功能，我根据封面图片设计了一个小系统，某宠物升级可以加点到4大属性中，并且这个宠</t>
    </r>
    <phoneticPr fontId="1" type="noConversion"/>
  </si>
  <si>
    <t>有12个插槽，可以插宝石，每个宝石对应增加他的属性。你可以插全光，也可以混插，这样属性就会变化，当你满足一定</t>
    <phoneticPr fontId="1" type="noConversion"/>
  </si>
  <si>
    <t>条件的时候就会学会新的技能。</t>
    <phoneticPr fontId="1" type="noConversion"/>
  </si>
  <si>
    <t>现在我们随便在那个圈中点一个“光明LV3”是否发现了有下拉菜单？你把光明LV3换成水LV3看看？结果是不是下面的属性</t>
    <phoneticPr fontId="1" type="noConversion"/>
  </si>
  <si>
    <t>都产生了变化？光的属性降低了，水的属性提高了，HP，MP，攻，防，敏，魔都改变了。我们先不要追求它为什么会改变</t>
    <phoneticPr fontId="1" type="noConversion"/>
  </si>
  <si>
    <t>这是一个“数据模型”么，它当然要变来变去的。但是我们现在的重点是——下拉菜单是如何制作的。</t>
    <phoneticPr fontId="1" type="noConversion"/>
  </si>
  <si>
    <r>
      <t>让我们点一下菜单栏上的“数据”--“数据有效性”按钮，点一下设置，选择“</t>
    </r>
    <r>
      <rPr>
        <b/>
        <sz val="9"/>
        <color theme="1"/>
        <rFont val="宋体"/>
        <family val="3"/>
        <charset val="134"/>
        <scheme val="minor"/>
      </rPr>
      <t>整数</t>
    </r>
    <r>
      <rPr>
        <sz val="9"/>
        <color theme="1"/>
        <rFont val="宋体"/>
        <family val="3"/>
        <charset val="134"/>
        <scheme val="minor"/>
      </rPr>
      <t>”，输入范围。输入信息就是当别人</t>
    </r>
    <phoneticPr fontId="1" type="noConversion"/>
  </si>
  <si>
    <r>
      <t>还是那句话：让我们点一下菜单栏上的“数据”--“数据有效性”按钮，点一下设置，选择“</t>
    </r>
    <r>
      <rPr>
        <b/>
        <sz val="9"/>
        <color theme="1"/>
        <rFont val="宋体"/>
        <family val="3"/>
        <charset val="134"/>
        <scheme val="minor"/>
      </rPr>
      <t>序列</t>
    </r>
    <r>
      <rPr>
        <sz val="9"/>
        <color theme="1"/>
        <rFont val="宋体"/>
        <family val="2"/>
        <charset val="134"/>
        <scheme val="minor"/>
      </rPr>
      <t>”，这个时候你就可以</t>
    </r>
    <phoneticPr fontId="1" type="noConversion"/>
  </si>
  <si>
    <t>在下面的框框中输入你想要输入的内容了呢。我们随便输入看看，记得数据和数据之间要用英文的逗号“,”分开。比如</t>
    <phoneticPr fontId="1" type="noConversion"/>
  </si>
  <si>
    <t>我们输入“江苏,湖北,浙江,云南,东北,广西,”这样就会产生了一个选择省份的下拉菜单了呢。</t>
    <phoneticPr fontId="1" type="noConversion"/>
  </si>
  <si>
    <t>三、常用函数（1）</t>
    <phoneticPr fontId="1" type="noConversion"/>
  </si>
  <si>
    <t>1、int 这是一个去整函数，在很多时候我们都会用到它，因为他可以把一些小数点给去整。但是他并不是唯一的做法。</t>
    <phoneticPr fontId="1" type="noConversion"/>
  </si>
  <si>
    <t xml:space="preserve">    |-- ROUNDDOWN(数值,位数)   向下取整函数</t>
    <phoneticPr fontId="1" type="noConversion"/>
  </si>
  <si>
    <t xml:space="preserve">    |-- ROUNDUP(数值,位数)     向上取整函数     可以写成 “=ROUNDUP(A3,2)” 把A3向上取整数保留两位小数 </t>
    <phoneticPr fontId="1" type="noConversion"/>
  </si>
  <si>
    <t xml:space="preserve">    |-- 设置单元格格式         更多的时候我们为了保证数值的精确性可以用设置单元格式-数值-保留0位小数 </t>
    <phoneticPr fontId="1" type="noConversion"/>
  </si>
  <si>
    <t>2、sum 求和函数——这是一个简单而常用的函数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</si>
  <si>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例5</t>
    </r>
    <r>
      <rPr>
        <sz val="9"/>
        <color theme="1"/>
        <rFont val="宋体"/>
        <family val="2"/>
        <charset val="134"/>
        <scheme val="minor"/>
      </rPr>
      <t xml:space="preserve"> 我们可以看到等级那一个单元格下，实际上就是用了一个求和函数，他把四属性加点都求和了。可以直接算出等级。</t>
    </r>
    <phoneticPr fontId="1" type="noConversion"/>
  </si>
  <si>
    <t xml:space="preserve">   if是一个非常实用的函数，作为条件判断，可以实现很多功能。在大家学习VBA之前可以实现大部分的数值模型的功能</t>
    <phoneticPr fontId="1" type="noConversion"/>
  </si>
  <si>
    <t>3、if 函数的应用  =IF("条件","返回值","否则返回")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</si>
  <si>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例6</t>
    </r>
    <r>
      <rPr>
        <sz val="9"/>
        <color theme="1"/>
        <rFont val="宋体"/>
        <family val="2"/>
        <charset val="134"/>
        <scheme val="minor"/>
      </rPr>
      <t>我们可以用鼠标点一下光明属性下的单元格，你可能会纠结，怎么那么长，实际上他是一个很简单的东西，就是把无数</t>
    </r>
    <phoneticPr fontId="1" type="noConversion"/>
  </si>
  <si>
    <t>个IF判断写在了一起而已。我们只要看第一个就可以了，=IF(A$75="光明",10,0) 如果A75行单元格的内容是光明的话，</t>
    <phoneticPr fontId="1" type="noConversion"/>
  </si>
  <si>
    <t>那么光明属性将获得10点初始值。如果他不是光明的话，那么光明属性就是0。这样玩家在选择宠物属性的时候自动运算了</t>
    <phoneticPr fontId="1" type="noConversion"/>
  </si>
  <si>
    <t>后面的IF和IF之间的加减乘除，四则运算什么的，都是一些数学算法了。</t>
    <phoneticPr fontId="1" type="noConversion"/>
  </si>
  <si>
    <t>4、and 函数的应用  AND("条件1","条件2")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</si>
  <si>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例7</t>
    </r>
    <r>
      <rPr>
        <sz val="9"/>
        <color theme="1"/>
        <rFont val="宋体"/>
        <family val="2"/>
        <charset val="134"/>
        <scheme val="minor"/>
      </rPr>
      <t>为什么当我们宠物的属性满足技能需求的时候，那些技能会变绿？因为我们用了AND函数，在条件分歧章会重点讲解。</t>
    </r>
    <phoneticPr fontId="1" type="noConversion"/>
  </si>
  <si>
    <t>四、条件格式</t>
    <phoneticPr fontId="1" type="noConversion"/>
  </si>
  <si>
    <t>1、条件格式可以做出来很多花哨的东西</t>
    <phoneticPr fontId="1" type="noConversion"/>
  </si>
  <si>
    <t>好像血槽一样的东西？不要着急还没有完呢，这个血槽是不动的，你需要点“管理规则”，然后选择你喜欢的颜色，在</t>
    <phoneticPr fontId="1" type="noConversion"/>
  </si>
  <si>
    <t>条件上选择“数值”，把最小值设置为0，或者1，最大数值设置成你觉得最大多少合适，比如999，然后血槽就完成了。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</si>
  <si>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例8</t>
    </r>
    <r>
      <rPr>
        <sz val="9"/>
        <color theme="1"/>
        <rFont val="宋体"/>
        <family val="2"/>
        <charset val="134"/>
        <scheme val="minor"/>
      </rPr>
      <t>我们的血槽就是用条件格式做的，首先你点一个单元格，然后点“条件格式”-在数据条上点一下，是不是就出现了</t>
    </r>
    <phoneticPr fontId="1" type="noConversion"/>
  </si>
  <si>
    <t>2、条件格式的高级用法</t>
    <phoneticPr fontId="1" type="noConversion"/>
  </si>
  <si>
    <t>其实这些小红点就是用了条件格式的图标集，你是否想按照你自己的思路去改变成其他图标呢？我看移动信号的那个就很</t>
    <phoneticPr fontId="1" type="noConversion"/>
  </si>
  <si>
    <t>不错，很好玩。呵呵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</si>
  <si>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例9</t>
    </r>
    <r>
      <rPr>
        <sz val="9"/>
        <color theme="1"/>
        <rFont val="宋体"/>
        <family val="2"/>
        <charset val="134"/>
        <scheme val="minor"/>
      </rPr>
      <t>我们看一下“声望限制-购买到更好的武器（按F9刷新 模拟）”这个模型，你是否发现按住F9之后他有些点会变成红色</t>
    </r>
    <phoneticPr fontId="1" type="noConversion"/>
  </si>
  <si>
    <t>3、自己写公式的条件格式</t>
    <phoneticPr fontId="1" type="noConversion"/>
  </si>
  <si>
    <t>条件，如果符合，则技能变绿。这样就需要你点条件格式，新建规则，点最后一项，使用公式来设置条件格式。然后去写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</si>
  <si>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例10</t>
    </r>
    <r>
      <rPr>
        <sz val="9"/>
        <color theme="1"/>
        <rFont val="宋体"/>
        <family val="2"/>
        <charset val="134"/>
        <scheme val="minor"/>
      </rPr>
      <t>条件格式是允许使用者自己写公式的，比如我的技能判断，就是用了AND函数判断是否宠物的当前属性符合技能出现的</t>
    </r>
    <phoneticPr fontId="1" type="noConversion"/>
  </si>
  <si>
    <t>下你想要的公式即可，并设置出符合条件的格式。要不要你也来试一下呢？不难吧，呵呵，你看其实一切就是那么简单。</t>
    <phoneticPr fontId="1" type="noConversion"/>
  </si>
  <si>
    <t>五、Excel表的常识</t>
    <phoneticPr fontId="1" type="noConversion"/>
  </si>
  <si>
    <t>ID</t>
    <phoneticPr fontId="1" type="noConversion"/>
  </si>
  <si>
    <t>种族</t>
    <phoneticPr fontId="1" type="noConversion"/>
  </si>
  <si>
    <t>1、下拉菜单</t>
    <phoneticPr fontId="1" type="noConversion"/>
  </si>
  <si>
    <t>自动填充菜单——按照1，2，3，4，5，6下拉。你之需要拖住“有数字”的单元格1，向下拉，并选择“填充序列”即可</t>
    <phoneticPr fontId="1" type="noConversion"/>
  </si>
  <si>
    <t>自动复制——全部都是一样的，你向下拉表格，选择“复制单元格”</t>
    <phoneticPr fontId="1" type="noConversion"/>
  </si>
  <si>
    <t>攻击</t>
    <phoneticPr fontId="1" type="noConversion"/>
  </si>
  <si>
    <t>自动增加——A1输入一个数值，A2数值另外一个数，选择两个格子，向下拖动会自动按照某一个数值递增递减。</t>
    <phoneticPr fontId="1" type="noConversion"/>
  </si>
  <si>
    <t>攻速</t>
    <phoneticPr fontId="1" type="noConversion"/>
  </si>
  <si>
    <t>DPS</t>
    <phoneticPr fontId="1" type="noConversion"/>
  </si>
  <si>
    <t>附加伤害</t>
    <phoneticPr fontId="1" type="noConversion"/>
  </si>
  <si>
    <t>下拉指定——下拉时A1向下变幻，B1不动 公式为  =A1*B$1   这样下拉时，B1就被锁定了， =A2*B$1 =A3*B$1 =A4*B$1</t>
    <phoneticPr fontId="1" type="noConversion"/>
  </si>
  <si>
    <t>光明</t>
  </si>
</sst>
</file>

<file path=xl/styles.xml><?xml version="1.0" encoding="utf-8"?>
<styleSheet xmlns="http://schemas.openxmlformats.org/spreadsheetml/2006/main">
  <numFmts count="3">
    <numFmt numFmtId="176" formatCode="[$-F800]dddd\,\ mmmm\ dd\,\ yyyy"/>
    <numFmt numFmtId="177" formatCode="[DBNum1][$-804]yyyy&quot;年&quot;m&quot;月&quot;d&quot;日&quot;;@"/>
    <numFmt numFmtId="178" formatCode="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ahoma"/>
      <family val="2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49" fontId="8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7" fillId="0" borderId="6" xfId="0" applyFont="1" applyBorder="1">
      <alignment vertical="center"/>
    </xf>
    <xf numFmtId="0" fontId="0" fillId="0" borderId="6" xfId="0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177" fontId="0" fillId="14" borderId="1" xfId="0" applyNumberFormat="1" applyFill="1" applyBorder="1" applyAlignment="1">
      <alignment horizontal="center" vertical="center"/>
    </xf>
    <xf numFmtId="176" fontId="16" fillId="14" borderId="5" xfId="0" applyNumberFormat="1" applyFont="1" applyFill="1" applyBorder="1" applyAlignment="1">
      <alignment horizontal="center" vertical="center"/>
    </xf>
    <xf numFmtId="176" fontId="16" fillId="14" borderId="7" xfId="0" applyNumberFormat="1" applyFont="1" applyFill="1" applyBorder="1" applyAlignment="1">
      <alignment horizontal="center" vertical="center"/>
    </xf>
    <xf numFmtId="176" fontId="16" fillId="14" borderId="8" xfId="0" applyNumberFormat="1" applyFont="1" applyFill="1" applyBorder="1" applyAlignment="1">
      <alignment horizontal="center" vertical="center"/>
    </xf>
    <xf numFmtId="176" fontId="16" fillId="14" borderId="9" xfId="0" applyNumberFormat="1" applyFont="1" applyFill="1" applyBorder="1" applyAlignment="1">
      <alignment horizontal="center" vertical="center"/>
    </xf>
    <xf numFmtId="176" fontId="16" fillId="14" borderId="10" xfId="0" applyNumberFormat="1" applyFont="1" applyFill="1" applyBorder="1" applyAlignment="1">
      <alignment horizontal="center" vertical="center"/>
    </xf>
    <xf numFmtId="176" fontId="16" fillId="14" borderId="1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EB643F"/>
      <color rgb="FFE39743"/>
      <color rgb="FF9DC21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8</xdr:col>
      <xdr:colOff>542925</xdr:colOff>
      <xdr:row>27</xdr:row>
      <xdr:rowOff>168196</xdr:rowOff>
    </xdr:to>
    <xdr:pic>
      <xdr:nvPicPr>
        <xdr:cNvPr id="1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1500"/>
          <a:ext cx="6029325" cy="43496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767"/>
  <sheetViews>
    <sheetView tabSelected="1" view="pageLayout" topLeftCell="A140" workbookViewId="0">
      <selection activeCell="E155" sqref="E155"/>
    </sheetView>
  </sheetViews>
  <sheetFormatPr defaultRowHeight="13.5"/>
  <sheetData>
    <row r="1" spans="1:1" ht="14.25">
      <c r="A1" s="2"/>
    </row>
    <row r="2" spans="1:1" ht="15" customHeight="1">
      <c r="A2" s="3"/>
    </row>
    <row r="3" spans="1:1" ht="15">
      <c r="A3" s="3"/>
    </row>
    <row r="4" spans="1:1" ht="15">
      <c r="A4" s="3"/>
    </row>
    <row r="5" spans="1:1" ht="15">
      <c r="A5" s="3"/>
    </row>
    <row r="6" spans="1:1" ht="15">
      <c r="A6" s="3"/>
    </row>
    <row r="7" spans="1:1" ht="15">
      <c r="A7" s="3"/>
    </row>
    <row r="10" spans="1:1" ht="13.5" customHeight="1"/>
    <row r="40" spans="1:9">
      <c r="A40" s="43" t="s">
        <v>104</v>
      </c>
      <c r="B40" s="44"/>
      <c r="C40" s="44"/>
      <c r="D40" s="44"/>
      <c r="E40" s="44"/>
      <c r="F40" s="44"/>
      <c r="G40" s="44"/>
      <c r="H40" s="44"/>
      <c r="I40" s="44"/>
    </row>
    <row r="41" spans="1:9">
      <c r="A41" s="44"/>
      <c r="B41" s="44"/>
      <c r="C41" s="44"/>
      <c r="D41" s="44"/>
      <c r="E41" s="44"/>
      <c r="F41" s="44"/>
      <c r="G41" s="44"/>
      <c r="H41" s="44"/>
      <c r="I41" s="44"/>
    </row>
    <row r="42" spans="1:9">
      <c r="A42" s="44"/>
      <c r="B42" s="44"/>
      <c r="C42" s="44"/>
      <c r="D42" s="44"/>
      <c r="E42" s="44"/>
      <c r="F42" s="44"/>
      <c r="G42" s="44"/>
      <c r="H42" s="44"/>
      <c r="I42" s="44"/>
    </row>
    <row r="43" spans="1:9">
      <c r="A43" s="20"/>
      <c r="B43" s="21"/>
      <c r="C43" s="22"/>
      <c r="D43" s="23"/>
      <c r="E43" s="24"/>
      <c r="F43" s="25"/>
      <c r="G43" s="26"/>
      <c r="H43" s="25"/>
      <c r="I43" s="27"/>
    </row>
    <row r="45" spans="1:9">
      <c r="A45" s="45" t="s">
        <v>97</v>
      </c>
      <c r="B45" s="46"/>
      <c r="C45" s="47" t="s">
        <v>98</v>
      </c>
      <c r="D45" s="48"/>
      <c r="E45" s="49"/>
      <c r="F45" s="46" t="s">
        <v>99</v>
      </c>
      <c r="G45" s="46"/>
      <c r="H45" s="47" t="s">
        <v>100</v>
      </c>
      <c r="I45" s="49"/>
    </row>
    <row r="46" spans="1:9">
      <c r="A46" s="50">
        <v>1</v>
      </c>
      <c r="B46" s="50"/>
      <c r="C46" s="51" t="s">
        <v>101</v>
      </c>
      <c r="D46" s="52"/>
      <c r="E46" s="53"/>
      <c r="F46" s="50" t="s">
        <v>105</v>
      </c>
      <c r="G46" s="50"/>
      <c r="H46" s="54">
        <v>40616</v>
      </c>
      <c r="I46" s="55"/>
    </row>
    <row r="47" spans="1:9">
      <c r="A47" s="56" t="s">
        <v>102</v>
      </c>
      <c r="B47" s="56"/>
      <c r="C47" s="57" t="s">
        <v>103</v>
      </c>
      <c r="D47" s="58"/>
      <c r="E47" s="59"/>
      <c r="F47" s="66" t="s">
        <v>105</v>
      </c>
      <c r="G47" s="66"/>
      <c r="H47" s="67">
        <f ca="1">TODAY()</f>
        <v>40618</v>
      </c>
      <c r="I47" s="68"/>
    </row>
    <row r="48" spans="1:9">
      <c r="A48" s="56"/>
      <c r="B48" s="56"/>
      <c r="C48" s="60"/>
      <c r="D48" s="61"/>
      <c r="E48" s="62"/>
      <c r="F48" s="66"/>
      <c r="G48" s="66"/>
      <c r="H48" s="69"/>
      <c r="I48" s="70"/>
    </row>
    <row r="49" spans="1:9">
      <c r="A49" s="56"/>
      <c r="B49" s="56"/>
      <c r="C49" s="63"/>
      <c r="D49" s="64"/>
      <c r="E49" s="65"/>
      <c r="F49" s="66"/>
      <c r="G49" s="66"/>
      <c r="H49" s="71"/>
      <c r="I49" s="72"/>
    </row>
    <row r="54" spans="1:9" ht="13.5" customHeight="1">
      <c r="A54" s="32" t="s">
        <v>106</v>
      </c>
      <c r="B54" s="32"/>
      <c r="C54" s="32"/>
    </row>
    <row r="55" spans="1:9" ht="13.5" customHeight="1">
      <c r="A55" s="33"/>
      <c r="B55" s="33"/>
      <c r="C55" s="33"/>
    </row>
    <row r="56" spans="1:9">
      <c r="A56" s="28"/>
      <c r="B56" s="28"/>
      <c r="C56" s="29"/>
      <c r="D56" s="29"/>
      <c r="E56" s="29"/>
      <c r="F56" s="29"/>
      <c r="G56" s="29"/>
      <c r="H56" s="29"/>
      <c r="I56" s="29"/>
    </row>
    <row r="57" spans="1:9">
      <c r="A57" s="34" t="s">
        <v>113</v>
      </c>
      <c r="B57" s="34"/>
      <c r="C57" s="34"/>
      <c r="D57" s="34"/>
      <c r="E57" s="34"/>
      <c r="F57" s="34"/>
      <c r="G57" s="34"/>
      <c r="H57" s="34"/>
      <c r="I57" s="34"/>
    </row>
    <row r="58" spans="1:9">
      <c r="A58" s="34" t="s">
        <v>110</v>
      </c>
      <c r="B58" s="34"/>
      <c r="C58" s="34"/>
      <c r="D58" s="34"/>
      <c r="E58" s="34"/>
      <c r="F58" s="34"/>
      <c r="G58" s="34"/>
      <c r="H58" s="34"/>
      <c r="I58" s="34"/>
    </row>
    <row r="59" spans="1:9">
      <c r="A59" s="34" t="s">
        <v>107</v>
      </c>
      <c r="B59" s="34"/>
      <c r="C59" s="34"/>
      <c r="D59" s="34"/>
      <c r="E59" s="34"/>
      <c r="F59" s="34"/>
      <c r="G59" s="34"/>
      <c r="H59" s="34"/>
      <c r="I59" s="34"/>
    </row>
    <row r="60" spans="1:9">
      <c r="A60" s="34" t="s">
        <v>108</v>
      </c>
      <c r="B60" s="34"/>
      <c r="C60" s="34"/>
      <c r="D60" s="34"/>
      <c r="E60" s="34"/>
      <c r="F60" s="34"/>
      <c r="G60" s="34"/>
      <c r="H60" s="34"/>
      <c r="I60" s="34"/>
    </row>
    <row r="61" spans="1:9">
      <c r="A61" s="34" t="s">
        <v>109</v>
      </c>
      <c r="B61" s="34"/>
      <c r="C61" s="34"/>
      <c r="D61" s="34"/>
      <c r="E61" s="34"/>
      <c r="F61" s="34"/>
      <c r="G61" s="34"/>
      <c r="H61" s="34"/>
      <c r="I61" s="34"/>
    </row>
    <row r="62" spans="1:9">
      <c r="A62" s="34" t="s">
        <v>111</v>
      </c>
      <c r="B62" s="34"/>
      <c r="C62" s="34"/>
      <c r="D62" s="34"/>
      <c r="E62" s="34"/>
      <c r="F62" s="34"/>
      <c r="G62" s="34"/>
      <c r="H62" s="34"/>
      <c r="I62" s="34"/>
    </row>
    <row r="63" spans="1:9">
      <c r="A63" s="34" t="s">
        <v>112</v>
      </c>
      <c r="B63" s="34"/>
      <c r="C63" s="34"/>
      <c r="D63" s="34"/>
      <c r="E63" s="34"/>
      <c r="F63" s="34"/>
      <c r="G63" s="34"/>
      <c r="H63" s="34"/>
      <c r="I63" s="34"/>
    </row>
    <row r="64" spans="1:9">
      <c r="A64" s="34" t="s">
        <v>114</v>
      </c>
      <c r="B64" s="34"/>
      <c r="C64" s="34"/>
      <c r="D64" s="34"/>
      <c r="E64" s="34"/>
      <c r="F64" s="34"/>
      <c r="G64" s="34"/>
      <c r="H64" s="34"/>
      <c r="I64" s="34"/>
    </row>
    <row r="65" spans="1:11">
      <c r="A65" s="34" t="s">
        <v>115</v>
      </c>
      <c r="B65" s="34"/>
      <c r="C65" s="34"/>
      <c r="D65" s="34"/>
      <c r="E65" s="34"/>
      <c r="F65" s="34"/>
      <c r="G65" s="34"/>
      <c r="H65" s="34"/>
      <c r="I65" s="34"/>
    </row>
    <row r="66" spans="1:11">
      <c r="A66" s="34" t="s">
        <v>116</v>
      </c>
      <c r="B66" s="34"/>
      <c r="C66" s="34"/>
      <c r="D66" s="34"/>
      <c r="E66" s="34"/>
      <c r="F66" s="34"/>
      <c r="G66" s="34"/>
      <c r="H66" s="34"/>
      <c r="I66" s="34"/>
    </row>
    <row r="67" spans="1:11">
      <c r="A67" s="34" t="s">
        <v>117</v>
      </c>
      <c r="B67" s="34"/>
      <c r="C67" s="34"/>
      <c r="D67" s="34"/>
      <c r="E67" s="34"/>
      <c r="F67" s="34"/>
      <c r="G67" s="34"/>
      <c r="H67" s="34"/>
      <c r="I67" s="34"/>
      <c r="J67" s="6"/>
      <c r="K67" s="6"/>
    </row>
    <row r="68" spans="1:11">
      <c r="A68" s="34" t="s">
        <v>118</v>
      </c>
      <c r="B68" s="34"/>
      <c r="C68" s="34"/>
      <c r="D68" s="34"/>
      <c r="E68" s="34"/>
      <c r="F68" s="34"/>
      <c r="G68" s="34"/>
      <c r="H68" s="34"/>
      <c r="I68" s="34"/>
      <c r="J68" s="6"/>
      <c r="K68" s="6"/>
    </row>
    <row r="69" spans="1:11">
      <c r="A69" s="34" t="s">
        <v>119</v>
      </c>
      <c r="B69" s="34"/>
      <c r="C69" s="34"/>
      <c r="D69" s="34"/>
      <c r="E69" s="34"/>
      <c r="F69" s="34"/>
      <c r="G69" s="34"/>
      <c r="H69" s="34"/>
      <c r="I69" s="34"/>
    </row>
    <row r="70" spans="1:11">
      <c r="A70" s="34" t="s">
        <v>120</v>
      </c>
      <c r="B70" s="34"/>
      <c r="C70" s="34"/>
      <c r="D70" s="34"/>
      <c r="E70" s="34"/>
      <c r="F70" s="34"/>
      <c r="G70" s="34"/>
      <c r="H70" s="34"/>
      <c r="I70" s="34"/>
    </row>
    <row r="71" spans="1:11">
      <c r="A71" s="34"/>
      <c r="B71" s="34"/>
      <c r="C71" s="34"/>
      <c r="D71" s="34"/>
      <c r="E71" s="34"/>
      <c r="F71" s="34"/>
      <c r="G71" s="34"/>
      <c r="H71" s="34"/>
      <c r="I71" s="34"/>
    </row>
    <row r="72" spans="1:11">
      <c r="A72" s="17" t="s">
        <v>76</v>
      </c>
      <c r="B72" s="18" t="s">
        <v>83</v>
      </c>
      <c r="D72" s="6"/>
      <c r="E72" s="6"/>
      <c r="F72" s="6"/>
      <c r="G72" s="6"/>
      <c r="H72" s="6"/>
      <c r="I72" s="6"/>
    </row>
    <row r="73" spans="1:11">
      <c r="A73" s="8">
        <v>3</v>
      </c>
      <c r="B73" s="19">
        <f>SUM(A77:A83)+10</f>
        <v>57</v>
      </c>
      <c r="D73" s="6"/>
      <c r="E73" s="8" t="s">
        <v>78</v>
      </c>
      <c r="F73" s="9"/>
      <c r="G73" s="6"/>
      <c r="H73" s="6"/>
    </row>
    <row r="74" spans="1:11">
      <c r="A74" s="17" t="s">
        <v>77</v>
      </c>
      <c r="D74" s="8" t="s">
        <v>78</v>
      </c>
      <c r="F74" s="8" t="s">
        <v>78</v>
      </c>
    </row>
    <row r="75" spans="1:11">
      <c r="A75" s="8" t="s">
        <v>177</v>
      </c>
      <c r="C75" s="8" t="s">
        <v>78</v>
      </c>
      <c r="G75" s="8" t="s">
        <v>78</v>
      </c>
    </row>
    <row r="76" spans="1:11">
      <c r="A76" s="17" t="s">
        <v>79</v>
      </c>
      <c r="C76" s="10"/>
      <c r="G76" s="10"/>
    </row>
    <row r="77" spans="1:11">
      <c r="A77" s="16">
        <v>11</v>
      </c>
      <c r="C77" s="8" t="s">
        <v>78</v>
      </c>
      <c r="G77" s="8" t="s">
        <v>78</v>
      </c>
    </row>
    <row r="78" spans="1:11">
      <c r="A78" s="17" t="s">
        <v>80</v>
      </c>
      <c r="C78" s="10"/>
      <c r="G78" s="10"/>
    </row>
    <row r="79" spans="1:11">
      <c r="A79" s="8">
        <v>16</v>
      </c>
      <c r="C79" s="8" t="s">
        <v>78</v>
      </c>
      <c r="G79" s="8" t="s">
        <v>78</v>
      </c>
    </row>
    <row r="80" spans="1:11">
      <c r="A80" s="17" t="s">
        <v>81</v>
      </c>
      <c r="D80" s="8" t="s">
        <v>78</v>
      </c>
      <c r="F80" s="8" t="s">
        <v>78</v>
      </c>
    </row>
    <row r="81" spans="1:9">
      <c r="A81" s="8">
        <v>10</v>
      </c>
      <c r="E81" s="8" t="s">
        <v>78</v>
      </c>
    </row>
    <row r="82" spans="1:9">
      <c r="A82" s="17" t="s">
        <v>82</v>
      </c>
    </row>
    <row r="83" spans="1:9">
      <c r="A83" s="8">
        <v>10</v>
      </c>
    </row>
    <row r="85" spans="1:9">
      <c r="A85" s="11" t="s">
        <v>72</v>
      </c>
      <c r="B85" s="39">
        <f>IF(A$75="光明",10,0)+IF(E$73="光明Lv1",A73,IF(E$73="光明Lv2",A73*2,IF(E$73="光明Lv3",A73*3,0)))+IF(D$74="光明Lv1",A73,IF(D$74="光明Lv2",A73*2,IF(D$74="光明Lv3",A73*3,0)))+IF(C$75="光明Lv1",A73,IF(C$75="光明Lv2",A73*2,IF(C$75="光明Lv3",A73*3,0)))+IF(C$77="光明Lv1",A73,IF(C$77="光明Lv2",A73*2,IF(C$77="光明Lv3",A73*3,0)))+IF(C$79="光明Lv1",A73,IF(C$79="光明Lv2",A73*2,IF(C$79="光明Lv3",A73*3,0)))+IF(D$80="光明Lv1",A73,IF(D$80="光明Lv2",A73*2,IF(D$80="光明Lv3",A73*3,0)))+IF(E$81="光明Lv1",A73,IF(E$81="光明Lv2",A73*2,IF(E$81="光明Lv3",A73*3,0)))+IF(F$80="光明Lv1",A73,IF(F$80="光明Lv2",A73*2,IF(F$80="光明Lv3",A73*3,0)))+IF(G$79="光明Lv1",A73,IF(G$79="光明Lv2",A73*2,IF(G$79="光明Lv3",A73*3,0)))+IF(G$77="光明Lv1",A73,IF(G$77="光明Lv2",A73*2,IF(G$77="光明Lv3",A73*3,0)))+IF(G$75="光明Lv1",A73,IF(G$75="光明Lv2",A73*2,IF(G$75="光明Lv3",A73*3,0)))+IF(F$74="光明Lv1",A73,IF(F$74="光明Lv2",A73*2,IF(F$74="光明Lv3",A73*3,0)))+A77</f>
        <v>129</v>
      </c>
      <c r="C85" s="39"/>
      <c r="D85" s="39"/>
      <c r="E85" s="39"/>
      <c r="F85" s="39"/>
      <c r="G85" s="39"/>
      <c r="I85" s="37" t="s">
        <v>84</v>
      </c>
    </row>
    <row r="86" spans="1:9">
      <c r="A86" s="12"/>
      <c r="I86" s="38"/>
    </row>
    <row r="87" spans="1:9">
      <c r="A87" s="13" t="s">
        <v>73</v>
      </c>
      <c r="B87" s="40">
        <f>IF(A$75="黑暗",10,0)+IF(E$73="黑暗Lv1",A73,IF(E$73="黑暗Lv2",A73*2,IF(E$73="黑暗Lv3",A73*3,0)))+IF(D$74="黑暗Lv1",A73,IF(D$74="黑暗Lv2",A73*2,IF(D$74="黑暗Lv3",A73*3,0)))+IF(C$75="黑暗Lv1",A73,IF(C$75="黑暗Lv2",A73*2,IF(C$75="黑暗Lv3",A73*3,0)))+IF(C$77="黑暗Lv1",A73,IF(C$77="黑暗Lv2",A73*2,IF(C$77="黑暗Lv3",A73*3,0)))+IF(C$79="黑暗Lv1",A73,IF(C$79="黑暗Lv2",A73*2,IF(C$79="黑暗Lv3",A73*3,0)))+IF(D$80="黑暗Lv1",A73,IF(D$80="黑暗Lv2",A73*2,IF(D$80="黑暗Lv3",A73*3,0)))+IF(E$81="黑暗Lv1",A73,IF(E$81="黑暗Lv2",A73*2,IF(E$81="黑暗Lv3",A73*3,0)))+IF(F$80="黑暗Lv1",A73,IF(F$80="黑暗Lv2",A73*2,IF(F$80="黑暗Lv3",A73*3,0)))+IF(G$79="黑暗Lv1",A73,IF(G$79="黑暗Lv2",A73*2,IF(G$79="黑暗Lv3",A73*3,0)))+IF(G$77="黑暗Lv1",A73,IF(G$77="黑暗Lv2",A73*2,IF(G$77="黑暗Lv3",A73*3,0)))+IF(G$75="黑暗Lv1",A73,IF(G$75="黑暗Lv2",A73*2,IF(G$75="黑暗Lv3",A73*3,0)))+IF(F$74="黑暗Lv1",A73,IF(F$74="黑暗Lv2",A73*2,IF(F$74="黑暗Lv3",A73*3,0)))+A79</f>
        <v>16</v>
      </c>
      <c r="C87" s="41"/>
      <c r="D87" s="41"/>
      <c r="E87" s="41"/>
      <c r="F87" s="41"/>
      <c r="G87" s="42"/>
      <c r="I87" s="38"/>
    </row>
    <row r="88" spans="1:9">
      <c r="A88" s="12"/>
      <c r="I88" s="38"/>
    </row>
    <row r="89" spans="1:9">
      <c r="A89" s="13" t="s">
        <v>74</v>
      </c>
      <c r="B89" s="39">
        <f>IF(A$75="大地",10,0)+IF(E$73="大地Lv1",A73,IF(E$73="大地Lv2",A73*2,IF(E$73="大地Lv3",A73*3,0)))+IF(D$74="大地Lv1",A73,IF(D$74="大地Lv2",A73*2,IF(D$74="大地Lv3",A73*3,0)))+IF(C$75="大地Lv1",A73,IF(C$75="大地Lv2",A73*2,IF(C$75="大地Lv3",A73*3,0)))+IF(C$77="大地Lv1",A73,IF(C$77="大地Lv2",A73*2,IF(C$77="大地Lv3",A73*3,0)))+IF(C$79="大地Lv1",A73,IF(C$79="大地Lv2",A73*2,IF(C$79="大地Lv3",A73*3,0)))+IF(D$80="大地Lv1",A73,IF(D$80="大地Lv2",A73*2,IF(D$80="大地Lv3",A73*3,0)))+IF(E$81="大地Lv1",A73,IF(E$81="大地Lv2",A73*2,IF(E$81="大地Lv3",A73*3,0)))+IF(F$80="大地Lv1",A73,IF(F$80="大地Lv2",A73*2,IF(F$80="大地Lv3",A73*3,0)))+IF(G$79="大地Lv1",A73,IF(G$79="大地Lv2",A73*2,IF(G$79="大地Lv3",A73*3,0)))+IF(G$77="大地Lv1",A73,IF(G$77="大地Lv2",A73*2,IF(G$77="大地Lv3",A73*3,0)))+IF(G$75="大地Lv1",A73,IF(G$75="大地Lv2",A73*2,IF(G$75="大地Lv3",A73*3,0)))+IF(F$74="大地Lv1",A73,IF(F$74="大地Lv2",A73*2,IF(F$74="大地Lv3",A73*3,0)))+A81</f>
        <v>10</v>
      </c>
      <c r="C89" s="39"/>
      <c r="D89" s="39"/>
      <c r="E89" s="39"/>
      <c r="F89" s="39"/>
      <c r="G89" s="39"/>
      <c r="I89" s="38"/>
    </row>
    <row r="90" spans="1:9">
      <c r="A90" s="12"/>
      <c r="I90" s="38"/>
    </row>
    <row r="91" spans="1:9">
      <c r="A91" s="13" t="s">
        <v>75</v>
      </c>
      <c r="B91" s="39">
        <f>IF(A$75="水源",10,0)+IF(E$73="水源Lv1",A73,IF(E$73="水源Lv2",A73*2,IF(E$73="水源Lv3",A73*3,0)))+IF(D$74="水源Lv1",A73,IF(D$74="水源Lv2",A73*2,IF(D$74="水源Lv3",A73*3,0)))+IF(C$75="水源Lv1",A73,IF(C$75="水源Lv2",A73*2,IF(C$75="水源Lv3",A73*3,0)))+IF(C$77="水源Lv1",A73,IF(C$77="水源Lv2",A73*2,IF(C$77="水源Lv3",A73*3,0)))+IF(C$79="水源Lv1",A73,IF(C$79="水源Lv2",A73*2,IF(C$79="水源Lv3",A73*3,0)))+IF(D$80="水源Lv1",A73,IF(D$80="水源Lv2",A73*2,IF(D$80="水源Lv3",A73*3,0)))+IF(E$81="水源Lv1",A73,IF(E$81="水源Lv2",A73*2,IF(E$81="水源Lv3",A73*3,0)))+IF(F$80="水源Lv1",A73,IF(F$80="水源Lv2",A73*2,IF(F$80="水源Lv3",A73*3,0)))+IF(G$79="水源Lv1",A73,IF(G$79="水源Lv2",A73*2,IF(G$79="水源Lv3",A73*3,0)))+IF(G$77="水源Lv1",A73,IF(G$77="水源Lv2",A73*2,IF(G$77="水源Lv3",A73*3,0)))+IF(G$75="水源Lv1",A73,IF(G$75="水源Lv2",A73*2,IF(G$75="水源Lv3",A73*3,0)))+IF(F$74="水源Lv1",A73,IF(F$74="水源Lv2",A73*2,IF(F$74="水源Lv3",A73*3,0)))+A83</f>
        <v>10</v>
      </c>
      <c r="C91" s="39"/>
      <c r="D91" s="39"/>
      <c r="E91" s="39"/>
      <c r="F91" s="39"/>
      <c r="G91" s="39"/>
      <c r="I91" s="38"/>
    </row>
    <row r="94" spans="1:9" ht="13.5" customHeight="1"/>
    <row r="95" spans="1:9" ht="13.5" customHeight="1">
      <c r="A95" s="4" t="s">
        <v>85</v>
      </c>
      <c r="B95" s="39">
        <f>B85</f>
        <v>129</v>
      </c>
      <c r="C95" s="39"/>
      <c r="D95" s="39"/>
      <c r="F95" s="4" t="s">
        <v>92</v>
      </c>
      <c r="G95" s="39">
        <f>B85*4+B87*6+B89*1+B91*3</f>
        <v>652</v>
      </c>
      <c r="H95" s="39"/>
      <c r="I95" s="39"/>
    </row>
    <row r="96" spans="1:9" ht="13.5" customHeight="1"/>
    <row r="97" spans="1:9">
      <c r="A97" s="4" t="s">
        <v>86</v>
      </c>
      <c r="B97" s="39">
        <f>B85-B87</f>
        <v>113</v>
      </c>
      <c r="C97" s="39"/>
      <c r="D97" s="39"/>
      <c r="F97" s="4" t="s">
        <v>93</v>
      </c>
      <c r="G97" s="39">
        <f>B85*1+B87*2+B89*10+B91*3</f>
        <v>291</v>
      </c>
      <c r="H97" s="39"/>
      <c r="I97" s="39"/>
    </row>
    <row r="99" spans="1:9">
      <c r="A99" s="4" t="s">
        <v>87</v>
      </c>
      <c r="B99" s="39">
        <f>INT(B85*2+B87*0.2+B89*0.1+B91*0.1)</f>
        <v>263</v>
      </c>
      <c r="C99" s="39"/>
      <c r="D99" s="39"/>
      <c r="F99" s="4" t="s">
        <v>90</v>
      </c>
      <c r="G99" s="39">
        <f>5+INT(B85*0.1+B87*0.03+B89*0.02+B91*0.03)</f>
        <v>18</v>
      </c>
      <c r="H99" s="39"/>
      <c r="I99" s="39"/>
    </row>
    <row r="101" spans="1:9">
      <c r="A101" s="4" t="s">
        <v>88</v>
      </c>
      <c r="B101" s="39">
        <f>INT(B85*0.2+B87*2+B89*0.1+B91*0.1)</f>
        <v>59</v>
      </c>
      <c r="C101" s="39"/>
      <c r="D101" s="39"/>
      <c r="F101" s="4" t="s">
        <v>89</v>
      </c>
      <c r="G101" s="39">
        <f>5+INT(B85*0.03+B87*0.03+B89*0.02+B91*0.1)</f>
        <v>10</v>
      </c>
      <c r="H101" s="39"/>
      <c r="I101" s="39"/>
    </row>
    <row r="103" spans="1:9">
      <c r="A103" s="4" t="s">
        <v>94</v>
      </c>
      <c r="B103" s="39">
        <f>INT(B85*0.1+B87*0.2+B89*2+B91*0.1)</f>
        <v>37</v>
      </c>
      <c r="C103" s="39"/>
      <c r="D103" s="39"/>
      <c r="F103" s="4" t="s">
        <v>95</v>
      </c>
      <c r="G103" s="39">
        <f>100</f>
        <v>100</v>
      </c>
      <c r="H103" s="39"/>
      <c r="I103" s="39"/>
    </row>
    <row r="105" spans="1:9">
      <c r="A105" s="4" t="s">
        <v>91</v>
      </c>
      <c r="B105" s="39">
        <f>INT(B85*0.1+B87*0.2+B89*0.1+B91*2)</f>
        <v>37</v>
      </c>
      <c r="C105" s="39"/>
      <c r="D105" s="39"/>
      <c r="F105" s="4" t="s">
        <v>96</v>
      </c>
      <c r="G105" s="39">
        <v>0</v>
      </c>
      <c r="H105" s="39"/>
      <c r="I105" s="39"/>
    </row>
    <row r="107" spans="1:9">
      <c r="A107" s="32" t="s">
        <v>121</v>
      </c>
      <c r="B107" s="32"/>
      <c r="C107" s="32"/>
    </row>
    <row r="108" spans="1:9">
      <c r="A108" s="33"/>
      <c r="B108" s="33"/>
      <c r="C108" s="33"/>
    </row>
    <row r="109" spans="1:9">
      <c r="A109" s="28"/>
      <c r="B109" s="28"/>
      <c r="C109" s="29"/>
      <c r="D109" s="29"/>
      <c r="E109" s="29"/>
      <c r="F109" s="29"/>
      <c r="G109" s="29"/>
      <c r="H109" s="29"/>
      <c r="I109" s="29"/>
    </row>
    <row r="110" spans="1:9">
      <c r="A110" s="34" t="s">
        <v>125</v>
      </c>
      <c r="B110" s="34"/>
      <c r="C110" s="34"/>
      <c r="D110" s="34"/>
      <c r="E110" s="34"/>
      <c r="F110" s="34"/>
      <c r="G110" s="34"/>
      <c r="H110" s="34"/>
      <c r="I110" s="34"/>
    </row>
    <row r="111" spans="1:9">
      <c r="A111" s="34" t="s">
        <v>122</v>
      </c>
      <c r="B111" s="34"/>
      <c r="C111" s="34"/>
      <c r="D111" s="34"/>
      <c r="E111" s="34"/>
      <c r="F111" s="34"/>
      <c r="G111" s="34"/>
      <c r="H111" s="34"/>
      <c r="I111" s="34"/>
    </row>
    <row r="112" spans="1:9">
      <c r="A112" s="34" t="s">
        <v>123</v>
      </c>
      <c r="B112" s="34"/>
      <c r="C112" s="34"/>
      <c r="D112" s="34"/>
      <c r="E112" s="34"/>
      <c r="F112" s="34"/>
      <c r="G112" s="34"/>
      <c r="H112" s="34"/>
      <c r="I112" s="34"/>
    </row>
    <row r="113" spans="1:9">
      <c r="A113" s="34" t="s">
        <v>133</v>
      </c>
      <c r="B113" s="34"/>
      <c r="C113" s="34"/>
      <c r="D113" s="34"/>
      <c r="E113" s="34"/>
      <c r="F113" s="34"/>
      <c r="G113" s="34"/>
      <c r="H113" s="34"/>
      <c r="I113" s="34"/>
    </row>
    <row r="114" spans="1:9">
      <c r="A114" s="34" t="s">
        <v>124</v>
      </c>
      <c r="B114" s="34"/>
      <c r="C114" s="34"/>
      <c r="D114" s="34"/>
      <c r="E114" s="34"/>
      <c r="F114" s="34"/>
      <c r="G114" s="34"/>
      <c r="H114" s="34"/>
      <c r="I114" s="34"/>
    </row>
    <row r="115" spans="1:9">
      <c r="A115" s="34" t="s">
        <v>126</v>
      </c>
      <c r="B115" s="34"/>
      <c r="C115" s="34"/>
      <c r="D115" s="34"/>
      <c r="E115" s="34"/>
      <c r="F115" s="34"/>
      <c r="G115" s="34"/>
      <c r="H115" s="34"/>
      <c r="I115" s="34"/>
    </row>
    <row r="116" spans="1:9">
      <c r="A116" s="34" t="s">
        <v>127</v>
      </c>
      <c r="B116" s="34"/>
      <c r="C116" s="34"/>
      <c r="D116" s="34"/>
      <c r="E116" s="34"/>
      <c r="F116" s="34"/>
      <c r="G116" s="34"/>
      <c r="H116" s="34"/>
      <c r="I116" s="34"/>
    </row>
    <row r="117" spans="1:9">
      <c r="A117" s="34" t="s">
        <v>128</v>
      </c>
      <c r="B117" s="34"/>
      <c r="C117" s="34"/>
      <c r="D117" s="34"/>
      <c r="E117" s="34"/>
      <c r="F117" s="34"/>
      <c r="G117" s="34"/>
      <c r="H117" s="34"/>
      <c r="I117" s="34"/>
    </row>
    <row r="118" spans="1:9">
      <c r="A118" s="34" t="s">
        <v>129</v>
      </c>
      <c r="B118" s="34"/>
      <c r="C118" s="34"/>
      <c r="D118" s="34"/>
      <c r="E118" s="34"/>
      <c r="F118" s="34"/>
      <c r="G118" s="34"/>
      <c r="H118" s="34"/>
      <c r="I118" s="34"/>
    </row>
    <row r="119" spans="1:9">
      <c r="A119" s="35" t="s">
        <v>130</v>
      </c>
      <c r="B119" s="35"/>
      <c r="C119" s="35"/>
      <c r="D119" s="35"/>
      <c r="E119" s="35"/>
      <c r="F119" s="35"/>
      <c r="G119" s="35"/>
      <c r="H119" s="35"/>
      <c r="I119" s="35"/>
    </row>
    <row r="120" spans="1:9">
      <c r="A120" s="35" t="s">
        <v>131</v>
      </c>
      <c r="B120" s="35"/>
      <c r="C120" s="35"/>
      <c r="D120" s="35"/>
      <c r="E120" s="35"/>
      <c r="F120" s="35"/>
      <c r="G120" s="35"/>
      <c r="H120" s="35"/>
      <c r="I120" s="35"/>
    </row>
    <row r="121" spans="1:9">
      <c r="A121" s="35" t="s">
        <v>132</v>
      </c>
      <c r="B121" s="35"/>
      <c r="C121" s="35"/>
      <c r="D121" s="35"/>
      <c r="E121" s="35"/>
      <c r="F121" s="35"/>
      <c r="G121" s="35"/>
      <c r="H121" s="35"/>
      <c r="I121" s="35"/>
    </row>
    <row r="122" spans="1:9">
      <c r="A122" s="35" t="s">
        <v>134</v>
      </c>
      <c r="B122" s="35"/>
      <c r="C122" s="35"/>
      <c r="D122" s="35"/>
      <c r="E122" s="35"/>
      <c r="F122" s="35"/>
      <c r="G122" s="35"/>
      <c r="H122" s="35"/>
      <c r="I122" s="35"/>
    </row>
    <row r="123" spans="1:9">
      <c r="A123" s="35" t="s">
        <v>135</v>
      </c>
      <c r="B123" s="35"/>
      <c r="C123" s="35"/>
      <c r="D123" s="35"/>
      <c r="E123" s="35"/>
      <c r="F123" s="35"/>
      <c r="G123" s="35"/>
      <c r="H123" s="35"/>
      <c r="I123" s="35"/>
    </row>
    <row r="124" spans="1:9">
      <c r="A124" s="35" t="s">
        <v>136</v>
      </c>
      <c r="B124" s="35"/>
      <c r="C124" s="35"/>
      <c r="D124" s="35"/>
      <c r="E124" s="35"/>
      <c r="F124" s="35"/>
      <c r="G124" s="35"/>
      <c r="H124" s="35"/>
      <c r="I124" s="35"/>
    </row>
    <row r="125" spans="1:9">
      <c r="A125" s="35"/>
      <c r="B125" s="35"/>
      <c r="C125" s="35"/>
      <c r="D125" s="35"/>
      <c r="E125" s="35"/>
      <c r="F125" s="35"/>
      <c r="G125" s="35"/>
      <c r="H125" s="35"/>
      <c r="I125" s="35"/>
    </row>
    <row r="126" spans="1:9">
      <c r="A126" s="32" t="s">
        <v>137</v>
      </c>
      <c r="B126" s="32"/>
      <c r="C126" s="32"/>
    </row>
    <row r="127" spans="1:9">
      <c r="A127" s="33"/>
      <c r="B127" s="33"/>
      <c r="C127" s="33"/>
    </row>
    <row r="128" spans="1:9">
      <c r="A128" s="28"/>
      <c r="B128" s="28"/>
      <c r="C128" s="29"/>
      <c r="D128" s="29"/>
      <c r="E128" s="29"/>
      <c r="F128" s="29"/>
      <c r="G128" s="29"/>
      <c r="H128" s="29"/>
      <c r="I128" s="29"/>
    </row>
    <row r="129" spans="1:9">
      <c r="A129" s="34" t="s">
        <v>138</v>
      </c>
      <c r="B129" s="34"/>
      <c r="C129" s="34"/>
      <c r="D129" s="34"/>
      <c r="E129" s="34"/>
      <c r="F129" s="34"/>
      <c r="G129" s="34"/>
      <c r="H129" s="34"/>
      <c r="I129" s="34"/>
    </row>
    <row r="130" spans="1:9">
      <c r="A130" s="35" t="s">
        <v>140</v>
      </c>
      <c r="B130" s="35"/>
      <c r="C130" s="35"/>
      <c r="D130" s="35"/>
      <c r="E130" s="35"/>
      <c r="F130" s="35"/>
      <c r="G130" s="35"/>
      <c r="H130" s="35"/>
      <c r="I130" s="35"/>
    </row>
    <row r="131" spans="1:9">
      <c r="A131" s="35" t="s">
        <v>139</v>
      </c>
      <c r="B131" s="35"/>
      <c r="C131" s="35"/>
      <c r="D131" s="35"/>
      <c r="E131" s="35"/>
      <c r="F131" s="35"/>
      <c r="G131" s="35"/>
      <c r="H131" s="35"/>
      <c r="I131" s="35"/>
    </row>
    <row r="132" spans="1:9">
      <c r="A132" s="35" t="s">
        <v>141</v>
      </c>
      <c r="B132" s="35"/>
      <c r="C132" s="35"/>
      <c r="D132" s="35"/>
      <c r="E132" s="35"/>
      <c r="F132" s="35"/>
      <c r="G132" s="35"/>
      <c r="H132" s="35"/>
      <c r="I132" s="35"/>
    </row>
    <row r="133" spans="1:9">
      <c r="A133" s="35" t="s">
        <v>142</v>
      </c>
      <c r="B133" s="35"/>
      <c r="C133" s="35"/>
      <c r="D133" s="35"/>
      <c r="E133" s="35"/>
      <c r="F133" s="35"/>
      <c r="G133" s="35"/>
      <c r="H133" s="35"/>
      <c r="I133" s="35"/>
    </row>
    <row r="134" spans="1:9">
      <c r="A134" s="34" t="s">
        <v>143</v>
      </c>
      <c r="B134" s="35"/>
      <c r="C134" s="35"/>
      <c r="D134" s="35"/>
      <c r="E134" s="35"/>
      <c r="F134" s="35"/>
      <c r="G134" s="35"/>
      <c r="H134" s="35"/>
      <c r="I134" s="35"/>
    </row>
    <row r="135" spans="1:9">
      <c r="A135" s="35" t="s">
        <v>145</v>
      </c>
      <c r="B135" s="35"/>
      <c r="C135" s="35"/>
      <c r="D135" s="35"/>
      <c r="E135" s="35"/>
      <c r="F135" s="35"/>
      <c r="G135" s="35"/>
      <c r="H135" s="35"/>
      <c r="I135" s="35"/>
    </row>
    <row r="136" spans="1:9">
      <c r="A136" s="35" t="s">
        <v>144</v>
      </c>
      <c r="B136" s="35"/>
      <c r="C136" s="35"/>
      <c r="D136" s="35"/>
      <c r="E136" s="35"/>
      <c r="F136" s="35"/>
      <c r="G136" s="35"/>
      <c r="H136" s="35"/>
      <c r="I136" s="35"/>
    </row>
    <row r="137" spans="1:9">
      <c r="A137" s="34" t="s">
        <v>146</v>
      </c>
      <c r="B137" s="35"/>
      <c r="C137" s="35"/>
      <c r="D137" s="35"/>
      <c r="E137" s="35"/>
      <c r="F137" s="35"/>
      <c r="G137" s="35"/>
      <c r="H137" s="35"/>
      <c r="I137" s="35"/>
    </row>
    <row r="138" spans="1:9">
      <c r="A138" s="35" t="s">
        <v>147</v>
      </c>
      <c r="B138" s="35"/>
      <c r="C138" s="35"/>
      <c r="D138" s="35"/>
      <c r="E138" s="35"/>
      <c r="F138" s="35"/>
      <c r="G138" s="35"/>
      <c r="H138" s="35"/>
      <c r="I138" s="35"/>
    </row>
    <row r="139" spans="1:9">
      <c r="A139" s="35" t="s">
        <v>148</v>
      </c>
      <c r="B139" s="35"/>
      <c r="C139" s="35"/>
      <c r="D139" s="35"/>
      <c r="E139" s="35"/>
      <c r="F139" s="35"/>
      <c r="G139" s="35"/>
      <c r="H139" s="35"/>
      <c r="I139" s="35"/>
    </row>
    <row r="140" spans="1:9">
      <c r="A140" s="35" t="s">
        <v>149</v>
      </c>
      <c r="B140" s="35"/>
      <c r="C140" s="35"/>
      <c r="D140" s="35"/>
      <c r="E140" s="35"/>
      <c r="F140" s="35"/>
      <c r="G140" s="35"/>
      <c r="H140" s="35"/>
      <c r="I140" s="35"/>
    </row>
    <row r="141" spans="1:9">
      <c r="A141" s="35" t="s">
        <v>150</v>
      </c>
      <c r="B141" s="35"/>
      <c r="C141" s="35"/>
      <c r="D141" s="35"/>
      <c r="E141" s="35"/>
      <c r="F141" s="35"/>
      <c r="G141" s="35"/>
      <c r="H141" s="35"/>
      <c r="I141" s="35"/>
    </row>
    <row r="142" spans="1:9">
      <c r="A142" s="34" t="s">
        <v>151</v>
      </c>
      <c r="B142" s="35"/>
      <c r="C142" s="35"/>
      <c r="D142" s="35"/>
      <c r="E142" s="35"/>
      <c r="F142" s="35"/>
      <c r="G142" s="35"/>
      <c r="H142" s="35"/>
      <c r="I142" s="35"/>
    </row>
    <row r="144" spans="1:9">
      <c r="A144" s="4" t="s">
        <v>5</v>
      </c>
      <c r="B144" s="4" t="s">
        <v>5</v>
      </c>
      <c r="C144" s="4" t="s">
        <v>5</v>
      </c>
      <c r="D144" s="4" t="s">
        <v>5</v>
      </c>
      <c r="E144" s="4" t="s">
        <v>6</v>
      </c>
      <c r="F144" s="4" t="s">
        <v>7</v>
      </c>
      <c r="G144" s="4"/>
      <c r="H144" s="4" t="s">
        <v>8</v>
      </c>
      <c r="I144" s="4" t="s">
        <v>39</v>
      </c>
    </row>
    <row r="145" spans="1:9">
      <c r="A145" s="4" t="s">
        <v>9</v>
      </c>
      <c r="B145" s="4"/>
      <c r="C145" s="4"/>
      <c r="D145" s="4"/>
      <c r="E145" s="4" t="s">
        <v>13</v>
      </c>
      <c r="F145" s="4" t="s">
        <v>42</v>
      </c>
      <c r="G145" s="4"/>
      <c r="H145" s="4" t="s">
        <v>26</v>
      </c>
      <c r="I145" s="4" t="s">
        <v>40</v>
      </c>
    </row>
    <row r="146" spans="1:9">
      <c r="A146" s="4" t="s">
        <v>10</v>
      </c>
      <c r="B146" s="4"/>
      <c r="C146" s="4"/>
      <c r="D146" s="4"/>
      <c r="E146" s="4" t="s">
        <v>14</v>
      </c>
      <c r="F146" s="4" t="s">
        <v>43</v>
      </c>
      <c r="G146" s="4"/>
      <c r="H146" s="4" t="s">
        <v>27</v>
      </c>
      <c r="I146" s="4" t="s">
        <v>40</v>
      </c>
    </row>
    <row r="147" spans="1:9">
      <c r="A147" s="4" t="s">
        <v>11</v>
      </c>
      <c r="B147" s="4"/>
      <c r="C147" s="4"/>
      <c r="D147" s="4"/>
      <c r="E147" s="4" t="s">
        <v>15</v>
      </c>
      <c r="F147" s="4" t="s">
        <v>44</v>
      </c>
      <c r="G147" s="4"/>
      <c r="H147" s="4" t="s">
        <v>28</v>
      </c>
      <c r="I147" s="4" t="s">
        <v>40</v>
      </c>
    </row>
    <row r="148" spans="1:9">
      <c r="A148" s="4" t="s">
        <v>12</v>
      </c>
      <c r="B148" s="4"/>
      <c r="C148" s="4"/>
      <c r="D148" s="4"/>
      <c r="E148" s="4" t="s">
        <v>16</v>
      </c>
      <c r="F148" s="4" t="s">
        <v>45</v>
      </c>
      <c r="G148" s="4"/>
      <c r="H148" s="4" t="s">
        <v>29</v>
      </c>
      <c r="I148" s="4" t="s">
        <v>40</v>
      </c>
    </row>
    <row r="149" spans="1:9">
      <c r="A149" s="4" t="s">
        <v>9</v>
      </c>
      <c r="B149" s="4" t="s">
        <v>10</v>
      </c>
      <c r="C149" s="4"/>
      <c r="D149" s="4"/>
      <c r="E149" s="4" t="s">
        <v>17</v>
      </c>
      <c r="F149" s="4" t="s">
        <v>0</v>
      </c>
      <c r="G149" s="4"/>
      <c r="H149" s="4" t="s">
        <v>30</v>
      </c>
      <c r="I149" s="4" t="s">
        <v>40</v>
      </c>
    </row>
    <row r="150" spans="1:9">
      <c r="A150" s="4" t="s">
        <v>9</v>
      </c>
      <c r="B150" s="4" t="s">
        <v>11</v>
      </c>
      <c r="C150" s="4"/>
      <c r="D150" s="4"/>
      <c r="E150" s="4" t="s">
        <v>18</v>
      </c>
      <c r="F150" s="4" t="s">
        <v>1</v>
      </c>
      <c r="G150" s="4"/>
      <c r="H150" s="4" t="s">
        <v>31</v>
      </c>
      <c r="I150" s="4" t="s">
        <v>40</v>
      </c>
    </row>
    <row r="151" spans="1:9">
      <c r="A151" s="4" t="s">
        <v>9</v>
      </c>
      <c r="B151" s="4" t="s">
        <v>12</v>
      </c>
      <c r="C151" s="4"/>
      <c r="D151" s="4"/>
      <c r="E151" s="4" t="s">
        <v>47</v>
      </c>
      <c r="F151" s="4" t="s">
        <v>24</v>
      </c>
      <c r="G151" s="4"/>
      <c r="H151" s="4" t="s">
        <v>32</v>
      </c>
      <c r="I151" s="4" t="s">
        <v>40</v>
      </c>
    </row>
    <row r="152" spans="1:9">
      <c r="A152" s="4" t="s">
        <v>10</v>
      </c>
      <c r="B152" s="4" t="s">
        <v>11</v>
      </c>
      <c r="C152" s="4"/>
      <c r="D152" s="4"/>
      <c r="E152" s="4" t="s">
        <v>19</v>
      </c>
      <c r="F152" s="4" t="s">
        <v>2</v>
      </c>
      <c r="G152" s="4"/>
      <c r="H152" s="4" t="s">
        <v>33</v>
      </c>
      <c r="I152" s="4" t="s">
        <v>40</v>
      </c>
    </row>
    <row r="153" spans="1:9">
      <c r="A153" s="4" t="s">
        <v>10</v>
      </c>
      <c r="B153" s="4" t="s">
        <v>12</v>
      </c>
      <c r="C153" s="4"/>
      <c r="D153" s="4"/>
      <c r="E153" s="4" t="s">
        <v>20</v>
      </c>
      <c r="F153" s="4" t="s">
        <v>3</v>
      </c>
      <c r="G153" s="4"/>
      <c r="H153" s="4" t="s">
        <v>34</v>
      </c>
      <c r="I153" s="4" t="s">
        <v>40</v>
      </c>
    </row>
    <row r="154" spans="1:9">
      <c r="A154" s="4" t="s">
        <v>11</v>
      </c>
      <c r="B154" s="4" t="s">
        <v>12</v>
      </c>
      <c r="C154" s="4"/>
      <c r="D154" s="4"/>
      <c r="E154" s="4" t="s">
        <v>21</v>
      </c>
      <c r="F154" s="4" t="s">
        <v>4</v>
      </c>
      <c r="G154" s="4"/>
      <c r="H154" s="4" t="s">
        <v>35</v>
      </c>
      <c r="I154" s="4" t="s">
        <v>40</v>
      </c>
    </row>
    <row r="155" spans="1:9">
      <c r="A155" s="4" t="s">
        <v>9</v>
      </c>
      <c r="B155" s="4" t="s">
        <v>10</v>
      </c>
      <c r="C155" s="4" t="s">
        <v>11</v>
      </c>
      <c r="D155" s="4"/>
      <c r="E155" s="4" t="s">
        <v>23</v>
      </c>
      <c r="F155" s="4" t="s">
        <v>22</v>
      </c>
      <c r="G155" s="4"/>
      <c r="H155" s="4" t="s">
        <v>36</v>
      </c>
      <c r="I155" s="4" t="s">
        <v>40</v>
      </c>
    </row>
    <row r="156" spans="1:9">
      <c r="A156" s="4" t="s">
        <v>9</v>
      </c>
      <c r="B156" s="4" t="s">
        <v>11</v>
      </c>
      <c r="C156" s="4" t="s">
        <v>12</v>
      </c>
      <c r="D156" s="4"/>
      <c r="E156" s="4" t="s">
        <v>46</v>
      </c>
      <c r="F156" s="4" t="s">
        <v>48</v>
      </c>
      <c r="G156" s="4"/>
      <c r="H156" s="4" t="s">
        <v>37</v>
      </c>
      <c r="I156" s="4" t="s">
        <v>40</v>
      </c>
    </row>
    <row r="157" spans="1:9">
      <c r="A157" s="4" t="s">
        <v>10</v>
      </c>
      <c r="B157" s="4" t="s">
        <v>11</v>
      </c>
      <c r="C157" s="4" t="s">
        <v>12</v>
      </c>
      <c r="D157" s="4"/>
      <c r="E157" s="4" t="s">
        <v>49</v>
      </c>
      <c r="F157" s="4" t="s">
        <v>50</v>
      </c>
      <c r="G157" s="4"/>
      <c r="H157" s="4" t="s">
        <v>38</v>
      </c>
      <c r="I157" s="4" t="s">
        <v>40</v>
      </c>
    </row>
    <row r="158" spans="1:9">
      <c r="A158" s="4" t="s">
        <v>9</v>
      </c>
      <c r="B158" s="4" t="s">
        <v>10</v>
      </c>
      <c r="C158" s="4" t="s">
        <v>11</v>
      </c>
      <c r="D158" s="4" t="s">
        <v>12</v>
      </c>
      <c r="E158" s="4" t="s">
        <v>25</v>
      </c>
      <c r="F158" s="4" t="s">
        <v>51</v>
      </c>
      <c r="G158" s="4"/>
      <c r="H158" s="4" t="s">
        <v>41</v>
      </c>
      <c r="I158" s="4" t="s">
        <v>40</v>
      </c>
    </row>
    <row r="160" spans="1:9">
      <c r="A160" s="32" t="s">
        <v>152</v>
      </c>
      <c r="B160" s="32"/>
      <c r="C160" s="32"/>
    </row>
    <row r="161" spans="1:9">
      <c r="A161" s="33"/>
      <c r="B161" s="33"/>
      <c r="C161" s="33"/>
    </row>
    <row r="162" spans="1:9">
      <c r="A162" s="28"/>
      <c r="B162" s="28"/>
      <c r="C162" s="29"/>
      <c r="D162" s="29"/>
      <c r="E162" s="29"/>
      <c r="F162" s="29"/>
      <c r="G162" s="29"/>
      <c r="H162" s="29"/>
      <c r="I162" s="29"/>
    </row>
    <row r="163" spans="1:9">
      <c r="A163" s="34" t="s">
        <v>153</v>
      </c>
      <c r="B163" s="34"/>
      <c r="C163" s="34"/>
      <c r="D163" s="34"/>
      <c r="E163" s="34"/>
      <c r="F163" s="34"/>
      <c r="G163" s="34"/>
      <c r="H163" s="34"/>
      <c r="I163" s="34"/>
    </row>
    <row r="164" spans="1:9">
      <c r="A164" s="34" t="s">
        <v>156</v>
      </c>
      <c r="B164" s="35"/>
      <c r="C164" s="35"/>
      <c r="D164" s="35"/>
      <c r="E164" s="35"/>
      <c r="F164" s="35"/>
      <c r="G164" s="35"/>
      <c r="H164" s="35"/>
      <c r="I164" s="35"/>
    </row>
    <row r="165" spans="1:9">
      <c r="A165" s="35" t="s">
        <v>154</v>
      </c>
      <c r="B165" s="35"/>
      <c r="C165" s="35"/>
      <c r="D165" s="35"/>
      <c r="E165" s="35"/>
      <c r="F165" s="35"/>
      <c r="G165" s="35"/>
      <c r="H165" s="35"/>
      <c r="I165" s="35"/>
    </row>
    <row r="166" spans="1:9">
      <c r="A166" s="35" t="s">
        <v>155</v>
      </c>
      <c r="B166" s="35"/>
      <c r="C166" s="35"/>
      <c r="D166" s="35"/>
      <c r="E166" s="35"/>
      <c r="F166" s="35"/>
      <c r="G166" s="35"/>
      <c r="H166" s="35"/>
      <c r="I166" s="35"/>
    </row>
    <row r="167" spans="1:9">
      <c r="A167" s="35" t="s">
        <v>157</v>
      </c>
      <c r="B167" s="35"/>
      <c r="C167" s="35"/>
      <c r="D167" s="35"/>
      <c r="E167" s="35"/>
      <c r="F167" s="35"/>
      <c r="G167" s="35"/>
      <c r="H167" s="35"/>
      <c r="I167" s="35"/>
    </row>
    <row r="168" spans="1:9">
      <c r="A168" s="34" t="s">
        <v>160</v>
      </c>
      <c r="B168" s="35"/>
      <c r="C168" s="35"/>
      <c r="D168" s="35"/>
      <c r="E168" s="35"/>
      <c r="F168" s="35"/>
      <c r="G168" s="35"/>
      <c r="H168" s="35"/>
      <c r="I168" s="35"/>
    </row>
    <row r="169" spans="1:9">
      <c r="A169" s="35" t="s">
        <v>158</v>
      </c>
      <c r="B169" s="35"/>
      <c r="C169" s="35"/>
      <c r="D169" s="35"/>
      <c r="E169" s="35"/>
      <c r="F169" s="35"/>
      <c r="G169" s="35"/>
      <c r="H169" s="35"/>
      <c r="I169" s="35"/>
    </row>
    <row r="170" spans="1:9">
      <c r="A170" s="35" t="s">
        <v>159</v>
      </c>
      <c r="B170" s="35"/>
      <c r="C170" s="35"/>
      <c r="D170" s="35"/>
      <c r="E170" s="35"/>
      <c r="F170" s="35"/>
      <c r="G170" s="35"/>
      <c r="H170" s="35"/>
      <c r="I170" s="35"/>
    </row>
    <row r="171" spans="1:9">
      <c r="A171" s="35" t="s">
        <v>161</v>
      </c>
      <c r="B171" s="35"/>
      <c r="C171" s="35"/>
      <c r="D171" s="35"/>
      <c r="E171" s="35"/>
      <c r="F171" s="35"/>
      <c r="G171" s="35"/>
      <c r="H171" s="35"/>
      <c r="I171" s="35"/>
    </row>
    <row r="172" spans="1:9">
      <c r="A172" s="34" t="s">
        <v>163</v>
      </c>
      <c r="B172" s="35"/>
      <c r="C172" s="35"/>
      <c r="D172" s="35"/>
      <c r="E172" s="35"/>
      <c r="F172" s="35"/>
      <c r="G172" s="35"/>
      <c r="H172" s="35"/>
      <c r="I172" s="35"/>
    </row>
    <row r="173" spans="1:9">
      <c r="A173" s="35" t="s">
        <v>162</v>
      </c>
      <c r="B173" s="35"/>
      <c r="C173" s="35"/>
      <c r="D173" s="35"/>
      <c r="E173" s="35"/>
      <c r="F173" s="35"/>
      <c r="G173" s="35"/>
      <c r="H173" s="35"/>
      <c r="I173" s="35"/>
    </row>
    <row r="174" spans="1:9">
      <c r="A174" s="35" t="s">
        <v>164</v>
      </c>
      <c r="B174" s="35"/>
      <c r="C174" s="35"/>
      <c r="D174" s="35"/>
      <c r="E174" s="35"/>
      <c r="F174" s="35"/>
      <c r="G174" s="35"/>
      <c r="H174" s="35"/>
      <c r="I174" s="35"/>
    </row>
    <row r="175" spans="1:9">
      <c r="A175" s="35"/>
      <c r="B175" s="35"/>
      <c r="C175" s="35"/>
      <c r="D175" s="35"/>
      <c r="E175" s="35"/>
      <c r="F175" s="35"/>
      <c r="G175" s="35"/>
      <c r="H175" s="35"/>
      <c r="I175" s="35"/>
    </row>
    <row r="176" spans="1:9">
      <c r="A176" s="35"/>
      <c r="B176" s="35"/>
      <c r="C176" s="35"/>
      <c r="D176" s="35"/>
      <c r="E176" s="35"/>
      <c r="F176" s="35"/>
      <c r="G176" s="35"/>
      <c r="H176" s="35"/>
      <c r="I176" s="35"/>
    </row>
    <row r="177" spans="1:9">
      <c r="A177" s="32" t="s">
        <v>165</v>
      </c>
      <c r="B177" s="32"/>
      <c r="C177" s="32"/>
    </row>
    <row r="178" spans="1:9">
      <c r="A178" s="33"/>
      <c r="B178" s="33"/>
      <c r="C178" s="33"/>
    </row>
    <row r="179" spans="1:9">
      <c r="A179" s="28"/>
      <c r="B179" s="28"/>
      <c r="C179" s="29"/>
      <c r="D179" s="29"/>
      <c r="E179" s="29"/>
      <c r="F179" s="29"/>
      <c r="G179" s="29"/>
      <c r="H179" s="29"/>
      <c r="I179" s="29"/>
    </row>
    <row r="180" spans="1:9">
      <c r="A180" s="34" t="s">
        <v>168</v>
      </c>
      <c r="B180" s="34"/>
      <c r="C180" s="34"/>
      <c r="D180" s="34"/>
      <c r="E180" s="34"/>
      <c r="F180" s="34"/>
      <c r="G180" s="34"/>
      <c r="H180" s="34"/>
      <c r="I180" s="34"/>
    </row>
    <row r="181" spans="1:9">
      <c r="A181" s="35" t="s">
        <v>169</v>
      </c>
      <c r="B181" s="35"/>
      <c r="C181" s="35"/>
      <c r="D181" s="35"/>
      <c r="E181" s="35"/>
      <c r="F181" s="35"/>
      <c r="G181" s="35"/>
      <c r="H181" s="35"/>
      <c r="I181" s="35"/>
    </row>
    <row r="182" spans="1:9">
      <c r="A182" s="35" t="s">
        <v>170</v>
      </c>
      <c r="B182" s="35"/>
      <c r="C182" s="35"/>
      <c r="D182" s="35"/>
      <c r="E182" s="35"/>
      <c r="F182" s="35"/>
      <c r="G182" s="35"/>
      <c r="H182" s="35"/>
      <c r="I182" s="35"/>
    </row>
    <row r="183" spans="1:9">
      <c r="A183" s="35" t="s">
        <v>172</v>
      </c>
      <c r="B183" s="35"/>
      <c r="C183" s="35"/>
      <c r="D183" s="35"/>
      <c r="E183" s="35"/>
      <c r="F183" s="35"/>
      <c r="G183" s="35"/>
      <c r="H183" s="35"/>
      <c r="I183" s="35"/>
    </row>
    <row r="184" spans="1:9">
      <c r="A184" s="35" t="s">
        <v>176</v>
      </c>
      <c r="B184" s="35"/>
      <c r="C184" s="35"/>
      <c r="D184" s="35"/>
      <c r="E184" s="35"/>
      <c r="F184" s="35"/>
      <c r="G184" s="35"/>
      <c r="H184" s="35"/>
      <c r="I184" s="35"/>
    </row>
    <row r="185" spans="1:9">
      <c r="A185" s="35"/>
      <c r="B185" s="35"/>
      <c r="C185" s="35"/>
      <c r="D185" s="35"/>
      <c r="E185" s="35"/>
      <c r="F185" s="35"/>
      <c r="G185" s="35"/>
      <c r="H185" s="35"/>
      <c r="I185" s="35"/>
    </row>
    <row r="186" spans="1:9">
      <c r="A186" s="35"/>
      <c r="B186" s="35"/>
      <c r="C186" s="35"/>
      <c r="D186" s="35"/>
      <c r="E186" s="35"/>
      <c r="F186" s="35"/>
      <c r="G186" s="35"/>
      <c r="H186" s="35"/>
      <c r="I186" s="35"/>
    </row>
    <row r="188" spans="1:9">
      <c r="A188" s="4" t="s">
        <v>166</v>
      </c>
      <c r="B188" s="4" t="s">
        <v>167</v>
      </c>
      <c r="C188" s="4" t="s">
        <v>171</v>
      </c>
      <c r="D188" s="4" t="s">
        <v>173</v>
      </c>
      <c r="E188" s="4" t="s">
        <v>175</v>
      </c>
      <c r="F188" s="4" t="s">
        <v>174</v>
      </c>
    </row>
    <row r="189" spans="1:9">
      <c r="A189" s="4">
        <v>1</v>
      </c>
      <c r="B189" s="4">
        <v>1</v>
      </c>
      <c r="C189" s="4">
        <v>20</v>
      </c>
      <c r="D189" s="4">
        <v>2</v>
      </c>
      <c r="E189" s="4">
        <v>1.1920999999999999</v>
      </c>
      <c r="F189" s="4">
        <f>C189/D$189</f>
        <v>10</v>
      </c>
    </row>
    <row r="190" spans="1:9">
      <c r="A190" s="4">
        <v>2</v>
      </c>
      <c r="B190" s="4">
        <v>1</v>
      </c>
      <c r="C190" s="4">
        <v>26</v>
      </c>
      <c r="D190" s="4">
        <v>2</v>
      </c>
      <c r="E190" s="4">
        <f>INT(1.2333)</f>
        <v>1</v>
      </c>
      <c r="F190" s="4">
        <f t="shared" ref="F190:F198" si="0">C190/D$189</f>
        <v>13</v>
      </c>
    </row>
    <row r="191" spans="1:9">
      <c r="A191" s="4">
        <v>3</v>
      </c>
      <c r="B191" s="4">
        <v>1</v>
      </c>
      <c r="C191" s="4">
        <v>32</v>
      </c>
      <c r="D191" s="4">
        <v>2</v>
      </c>
      <c r="E191" s="4">
        <f>ROUNDDOWN(1.2745,2)</f>
        <v>1.27</v>
      </c>
      <c r="F191" s="4">
        <f t="shared" si="0"/>
        <v>16</v>
      </c>
    </row>
    <row r="192" spans="1:9">
      <c r="A192" s="4">
        <v>4</v>
      </c>
      <c r="B192" s="4">
        <v>1</v>
      </c>
      <c r="C192" s="4">
        <v>38</v>
      </c>
      <c r="D192" s="4">
        <v>2</v>
      </c>
      <c r="E192" s="30">
        <v>1.3157000000000001</v>
      </c>
      <c r="F192" s="4">
        <f t="shared" si="0"/>
        <v>19</v>
      </c>
    </row>
    <row r="193" spans="1:9">
      <c r="A193" s="4">
        <v>5</v>
      </c>
      <c r="B193" s="4">
        <v>1</v>
      </c>
      <c r="C193" s="4">
        <v>44</v>
      </c>
      <c r="D193" s="4">
        <v>2</v>
      </c>
      <c r="E193" s="30">
        <v>1.3569</v>
      </c>
      <c r="F193" s="4">
        <f t="shared" si="0"/>
        <v>22</v>
      </c>
    </row>
    <row r="194" spans="1:9">
      <c r="A194" s="4">
        <v>6</v>
      </c>
      <c r="B194" s="4">
        <v>1</v>
      </c>
      <c r="C194" s="4">
        <v>50</v>
      </c>
      <c r="D194" s="4">
        <v>2</v>
      </c>
      <c r="E194" s="30">
        <v>1.3980999999999999</v>
      </c>
      <c r="F194" s="4">
        <f t="shared" si="0"/>
        <v>25</v>
      </c>
    </row>
    <row r="195" spans="1:9">
      <c r="A195" s="4">
        <v>7</v>
      </c>
      <c r="B195" s="4">
        <v>1</v>
      </c>
      <c r="C195" s="4">
        <v>56</v>
      </c>
      <c r="D195" s="4">
        <v>2</v>
      </c>
      <c r="E195" s="30">
        <v>1.4393</v>
      </c>
      <c r="F195" s="4">
        <f t="shared" si="0"/>
        <v>28</v>
      </c>
    </row>
    <row r="196" spans="1:9">
      <c r="A196" s="4">
        <v>8</v>
      </c>
      <c r="B196" s="4">
        <v>1</v>
      </c>
      <c r="C196" s="4">
        <v>62</v>
      </c>
      <c r="D196" s="4">
        <v>2</v>
      </c>
      <c r="E196" s="30">
        <v>1.4804999999999999</v>
      </c>
      <c r="F196" s="4">
        <f t="shared" si="0"/>
        <v>31</v>
      </c>
    </row>
    <row r="197" spans="1:9">
      <c r="A197" s="4">
        <v>9</v>
      </c>
      <c r="B197" s="4">
        <v>1</v>
      </c>
      <c r="C197" s="4">
        <v>68</v>
      </c>
      <c r="D197" s="4">
        <v>2</v>
      </c>
      <c r="E197" s="30">
        <v>1.5217000000000001</v>
      </c>
      <c r="F197" s="4">
        <f t="shared" si="0"/>
        <v>34</v>
      </c>
    </row>
    <row r="198" spans="1:9">
      <c r="A198" s="4">
        <v>10</v>
      </c>
      <c r="B198" s="4">
        <v>1</v>
      </c>
      <c r="C198" s="4">
        <v>74</v>
      </c>
      <c r="D198" s="4">
        <v>2</v>
      </c>
      <c r="E198" s="30">
        <v>1.5629</v>
      </c>
      <c r="F198" s="4">
        <f t="shared" si="0"/>
        <v>37</v>
      </c>
    </row>
    <row r="201" spans="1:9">
      <c r="A201" s="31" t="s">
        <v>71</v>
      </c>
      <c r="B201" s="31"/>
      <c r="C201" s="31"/>
      <c r="D201" s="31"/>
      <c r="E201" s="31"/>
      <c r="F201" s="31"/>
      <c r="G201" s="31"/>
      <c r="H201" s="31"/>
      <c r="I201" s="31"/>
    </row>
    <row r="202" spans="1:9">
      <c r="A202" s="14" t="s">
        <v>66</v>
      </c>
      <c r="B202" s="15" t="s">
        <v>67</v>
      </c>
      <c r="C202" s="15" t="s">
        <v>68</v>
      </c>
      <c r="D202" s="15" t="s">
        <v>52</v>
      </c>
      <c r="E202" s="15" t="s">
        <v>53</v>
      </c>
      <c r="F202" s="15" t="s">
        <v>54</v>
      </c>
      <c r="G202" s="15" t="s">
        <v>55</v>
      </c>
      <c r="H202" s="15" t="s">
        <v>56</v>
      </c>
      <c r="I202" s="15" t="s">
        <v>70</v>
      </c>
    </row>
    <row r="203" spans="1:9">
      <c r="A203" s="5">
        <v>1</v>
      </c>
      <c r="B203" s="5">
        <f ca="1">INT(RAND()*4+1)</f>
        <v>4</v>
      </c>
      <c r="C203" s="7" t="s">
        <v>57</v>
      </c>
      <c r="D203" s="5">
        <f ca="1">IF(A203=1,RANDBETWEEN(1,999),IF(A203=2,RANDBETWEEN(30,999),IF(A203=3,RANDBETWEEN(70,999),IF(A203=4,RANDBETWEEN(120,999),IF(A203=5,RANDBETWEEN(180,999),IF(A203=6,RANDBETWEEN(250,999),IF(A203=7,RANDBETWEEN(330,999),IF(A203=8,RANDBETWEEN(420,999),IF(A203=9,RANDBETWEEN(520,999),IF(A203=10,RANDBETWEEN(630,999)))))))))))</f>
        <v>100</v>
      </c>
      <c r="E203" s="5">
        <f ca="1">IF(D203&gt;(1000-A203),INT(RAND()*3+9),IF(D203&gt;(1000-A203*5),INT(RAND()*2+7),IF(D203&gt;(1000-A203*10),INT(RAND()*3+4),INT(RAND()*4+1))))</f>
        <v>4</v>
      </c>
      <c r="F203" s="5">
        <f ca="1">IF(D203&gt;(1000-A203),INT(RAND()*3+9),IF(D203&gt;(1000-A203*5),INT(RAND()*2+7),IF(D203&gt;(1000-A203*10),INT(RAND()*3+4),INT(RAND()*3+1))))</f>
        <v>3</v>
      </c>
      <c r="G203" s="5">
        <f ca="1">IF(D203&gt;(1000-A203),INT(RAND()*3+9),IF(D203&gt;(1000-A203*5),INT(RAND()*2+7),IF(D203&gt;(1000-A203*10),INT(RAND()*3+4),INT(RAND()*3+1))))</f>
        <v>1</v>
      </c>
      <c r="H203" s="5">
        <f ca="1">IF(D203&gt;(1000-A203),INT(RAND()*3+9),IF(D203&gt;(1000-A203*5),INT(RAND()*2+7),IF(D203&gt;(1000-A203*10),INT(RAND()*3+4),INT(RAND()*3+1))))</f>
        <v>3</v>
      </c>
      <c r="I203" s="5">
        <f ca="1">SUM(E203:H203)</f>
        <v>11</v>
      </c>
    </row>
    <row r="204" spans="1:9">
      <c r="A204" s="5">
        <v>2</v>
      </c>
      <c r="B204" s="5">
        <f t="shared" ref="B204:B212" ca="1" si="1">INT(RAND()*4+1)</f>
        <v>2</v>
      </c>
      <c r="C204" s="7" t="s">
        <v>58</v>
      </c>
      <c r="D204" s="5">
        <f t="shared" ref="D204:D211" ca="1" si="2">IF(A204=1,RANDBETWEEN(1,999),IF(A204=2,RANDBETWEEN(30,999),IF(A204=3,RANDBETWEEN(70,999),IF(A204=4,RANDBETWEEN(120,999),IF(A204=5,RANDBETWEEN(180,999),IF(A204=6,RANDBETWEEN(250,999),IF(A204=7,RANDBETWEEN(330,999),IF(A204=8,RANDBETWEEN(420,999),IF(A204=9,RANDBETWEEN(520,999),IF(A204=10,RANDBETWEEN(630,999)))))))))))</f>
        <v>254</v>
      </c>
      <c r="E204" s="5">
        <f t="shared" ref="E204:E212" ca="1" si="3">IF(D204&gt;(1000-A204),INT(RAND()*3+9),IF(D204&gt;(1000-A204*5),INT(RAND()*2+7),IF(D204&gt;(1000-A204*10),INT(RAND()*3+4),INT(RAND()*4+1))))</f>
        <v>4</v>
      </c>
      <c r="F204" s="5">
        <f t="shared" ref="F204:F212" ca="1" si="4">IF(D204&gt;(1000-A204),INT(RAND()*3+9),IF(D204&gt;(1000-A204*5),INT(RAND()*2+7),IF(D204&gt;(1000-A204*10),INT(RAND()*3+4),INT(RAND()*3+1))))</f>
        <v>3</v>
      </c>
      <c r="G204" s="5">
        <f t="shared" ref="G204:G212" ca="1" si="5">IF(D204&gt;(1000-A204),INT(RAND()*3+9),IF(D204&gt;(1000-A204*5),INT(RAND()*2+7),IF(D204&gt;(1000-A204*10),INT(RAND()*3+4),INT(RAND()*3+1))))</f>
        <v>2</v>
      </c>
      <c r="H204" s="5">
        <f t="shared" ref="H204:H212" ca="1" si="6">IF(D204&gt;(1000-A204),INT(RAND()*3+9),IF(D204&gt;(1000-A204*5),INT(RAND()*2+7),IF(D204&gt;(1000-A204*10),INT(RAND()*3+4),INT(RAND()*3+1))))</f>
        <v>3</v>
      </c>
      <c r="I204" s="5">
        <f t="shared" ref="I204:I212" ca="1" si="7">SUM(E204:H204)</f>
        <v>12</v>
      </c>
    </row>
    <row r="205" spans="1:9">
      <c r="A205" s="5">
        <v>3</v>
      </c>
      <c r="B205" s="5">
        <f t="shared" ca="1" si="1"/>
        <v>2</v>
      </c>
      <c r="C205" s="7" t="s">
        <v>59</v>
      </c>
      <c r="D205" s="5">
        <f t="shared" ca="1" si="2"/>
        <v>998</v>
      </c>
      <c r="E205" s="5">
        <f t="shared" ca="1" si="3"/>
        <v>10</v>
      </c>
      <c r="F205" s="5">
        <f t="shared" ca="1" si="4"/>
        <v>10</v>
      </c>
      <c r="G205" s="5">
        <f t="shared" ca="1" si="5"/>
        <v>9</v>
      </c>
      <c r="H205" s="5">
        <f t="shared" ca="1" si="6"/>
        <v>10</v>
      </c>
      <c r="I205" s="5">
        <f t="shared" ca="1" si="7"/>
        <v>39</v>
      </c>
    </row>
    <row r="206" spans="1:9">
      <c r="A206" s="5">
        <v>4</v>
      </c>
      <c r="B206" s="5">
        <f t="shared" ca="1" si="1"/>
        <v>3</v>
      </c>
      <c r="C206" s="7" t="s">
        <v>60</v>
      </c>
      <c r="D206" s="5">
        <f t="shared" ca="1" si="2"/>
        <v>498</v>
      </c>
      <c r="E206" s="5">
        <f ca="1">IF(D206&gt;(1000-A206),INT(RAND()*3+9),IF(D206&gt;(1000-A206*5),INT(RAND()*2+7),IF(D206&gt;(1000-A206*10),INT(RAND()*3+4),INT(RAND()*4+1))))</f>
        <v>1</v>
      </c>
      <c r="F206" s="5">
        <f t="shared" ca="1" si="4"/>
        <v>3</v>
      </c>
      <c r="G206" s="5">
        <f t="shared" ca="1" si="5"/>
        <v>2</v>
      </c>
      <c r="H206" s="5">
        <f t="shared" ca="1" si="6"/>
        <v>2</v>
      </c>
      <c r="I206" s="5">
        <f t="shared" ca="1" si="7"/>
        <v>8</v>
      </c>
    </row>
    <row r="207" spans="1:9">
      <c r="A207" s="5">
        <v>5</v>
      </c>
      <c r="B207" s="5">
        <f t="shared" ca="1" si="1"/>
        <v>3</v>
      </c>
      <c r="C207" s="7" t="s">
        <v>61</v>
      </c>
      <c r="D207" s="5">
        <f t="shared" ca="1" si="2"/>
        <v>650</v>
      </c>
      <c r="E207" s="5">
        <f t="shared" ca="1" si="3"/>
        <v>1</v>
      </c>
      <c r="F207" s="5">
        <f t="shared" ca="1" si="4"/>
        <v>3</v>
      </c>
      <c r="G207" s="5">
        <f t="shared" ca="1" si="5"/>
        <v>2</v>
      </c>
      <c r="H207" s="5">
        <f t="shared" ca="1" si="6"/>
        <v>1</v>
      </c>
      <c r="I207" s="5">
        <f t="shared" ca="1" si="7"/>
        <v>7</v>
      </c>
    </row>
    <row r="208" spans="1:9">
      <c r="A208" s="5">
        <v>6</v>
      </c>
      <c r="B208" s="5">
        <f t="shared" ca="1" si="1"/>
        <v>1</v>
      </c>
      <c r="C208" s="7" t="s">
        <v>62</v>
      </c>
      <c r="D208" s="5">
        <f t="shared" ca="1" si="2"/>
        <v>420</v>
      </c>
      <c r="E208" s="5">
        <f t="shared" ca="1" si="3"/>
        <v>2</v>
      </c>
      <c r="F208" s="5">
        <f t="shared" ca="1" si="4"/>
        <v>2</v>
      </c>
      <c r="G208" s="5">
        <f t="shared" ca="1" si="5"/>
        <v>2</v>
      </c>
      <c r="H208" s="5">
        <f t="shared" ca="1" si="6"/>
        <v>3</v>
      </c>
      <c r="I208" s="5">
        <f t="shared" ca="1" si="7"/>
        <v>9</v>
      </c>
    </row>
    <row r="209" spans="1:9">
      <c r="A209" s="5">
        <v>7</v>
      </c>
      <c r="B209" s="5">
        <f t="shared" ca="1" si="1"/>
        <v>3</v>
      </c>
      <c r="C209" s="7" t="s">
        <v>63</v>
      </c>
      <c r="D209" s="5">
        <f t="shared" ca="1" si="2"/>
        <v>911</v>
      </c>
      <c r="E209" s="5">
        <f t="shared" ca="1" si="3"/>
        <v>3</v>
      </c>
      <c r="F209" s="5">
        <f t="shared" ca="1" si="4"/>
        <v>3</v>
      </c>
      <c r="G209" s="5">
        <f t="shared" ca="1" si="5"/>
        <v>3</v>
      </c>
      <c r="H209" s="5">
        <f t="shared" ca="1" si="6"/>
        <v>2</v>
      </c>
      <c r="I209" s="5">
        <f t="shared" ca="1" si="7"/>
        <v>11</v>
      </c>
    </row>
    <row r="210" spans="1:9">
      <c r="A210" s="5">
        <v>8</v>
      </c>
      <c r="B210" s="5">
        <f t="shared" ca="1" si="1"/>
        <v>4</v>
      </c>
      <c r="C210" s="7" t="s">
        <v>64</v>
      </c>
      <c r="D210" s="5">
        <f t="shared" ca="1" si="2"/>
        <v>503</v>
      </c>
      <c r="E210" s="5">
        <f t="shared" ca="1" si="3"/>
        <v>3</v>
      </c>
      <c r="F210" s="5">
        <f t="shared" ca="1" si="4"/>
        <v>2</v>
      </c>
      <c r="G210" s="5">
        <f t="shared" ca="1" si="5"/>
        <v>3</v>
      </c>
      <c r="H210" s="5">
        <f t="shared" ca="1" si="6"/>
        <v>1</v>
      </c>
      <c r="I210" s="5">
        <f t="shared" ca="1" si="7"/>
        <v>9</v>
      </c>
    </row>
    <row r="211" spans="1:9">
      <c r="A211" s="5">
        <v>9</v>
      </c>
      <c r="B211" s="5">
        <f ca="1">INT(RAND()*4+1)</f>
        <v>2</v>
      </c>
      <c r="C211" s="7" t="s">
        <v>65</v>
      </c>
      <c r="D211" s="5">
        <f t="shared" ca="1" si="2"/>
        <v>576</v>
      </c>
      <c r="E211" s="5">
        <f t="shared" ca="1" si="3"/>
        <v>3</v>
      </c>
      <c r="F211" s="5">
        <f t="shared" ca="1" si="4"/>
        <v>3</v>
      </c>
      <c r="G211" s="5">
        <f t="shared" ca="1" si="5"/>
        <v>1</v>
      </c>
      <c r="H211" s="5">
        <f t="shared" ca="1" si="6"/>
        <v>2</v>
      </c>
      <c r="I211" s="5">
        <f t="shared" ca="1" si="7"/>
        <v>9</v>
      </c>
    </row>
    <row r="212" spans="1:9">
      <c r="A212" s="5">
        <v>10</v>
      </c>
      <c r="B212" s="5">
        <f t="shared" ca="1" si="1"/>
        <v>1</v>
      </c>
      <c r="C212" s="7" t="s">
        <v>69</v>
      </c>
      <c r="D212" s="5">
        <f ca="1">IF(A212=1,RANDBETWEEN(1,999),IF(A212=2,RANDBETWEEN(30,999),IF(A212=3,RANDBETWEEN(70,999),IF(A212=4,RANDBETWEEN(120,999),IF(A212=5,RANDBETWEEN(180,999),IF(A212=6,RANDBETWEEN(250,999),IF(A212=7,RANDBETWEEN(330,999),IF(A212=8,RANDBETWEEN(420,999),IF(A212=9,RANDBETWEEN(520,999),IF(A212=10,RANDBETWEEN(630,999)))))))))))</f>
        <v>943</v>
      </c>
      <c r="E212" s="5">
        <f t="shared" ca="1" si="3"/>
        <v>5</v>
      </c>
      <c r="F212" s="5">
        <f t="shared" ca="1" si="4"/>
        <v>6</v>
      </c>
      <c r="G212" s="5">
        <f t="shared" ca="1" si="5"/>
        <v>4</v>
      </c>
      <c r="H212" s="5">
        <f t="shared" ca="1" si="6"/>
        <v>6</v>
      </c>
      <c r="I212" s="5">
        <f t="shared" ca="1" si="7"/>
        <v>21</v>
      </c>
    </row>
    <row r="213" spans="1:9" ht="13.5" customHeight="1"/>
    <row r="214" spans="1:9" ht="13.5" customHeight="1"/>
    <row r="266" ht="13.5" customHeight="1"/>
    <row r="267" ht="13.5" customHeight="1"/>
    <row r="322" spans="1:9">
      <c r="A322" s="36"/>
      <c r="B322" s="36"/>
      <c r="C322" s="36"/>
      <c r="D322" s="36"/>
      <c r="E322" s="36"/>
      <c r="F322" s="36"/>
      <c r="G322" s="36"/>
      <c r="H322" s="36"/>
      <c r="I322" s="36"/>
    </row>
    <row r="323" spans="1:9">
      <c r="A323" s="36"/>
      <c r="B323" s="36"/>
      <c r="C323" s="36"/>
      <c r="D323" s="36"/>
      <c r="E323" s="36"/>
      <c r="F323" s="36"/>
      <c r="G323" s="36"/>
      <c r="H323" s="36"/>
      <c r="I323" s="36"/>
    </row>
    <row r="324" spans="1:9">
      <c r="A324" s="36"/>
      <c r="B324" s="36"/>
      <c r="C324" s="36"/>
      <c r="D324" s="36"/>
      <c r="E324" s="36"/>
      <c r="F324" s="36"/>
      <c r="G324" s="36"/>
      <c r="H324" s="36"/>
      <c r="I324" s="36"/>
    </row>
    <row r="325" spans="1:9">
      <c r="A325" s="36"/>
      <c r="B325" s="36"/>
      <c r="C325" s="36"/>
      <c r="D325" s="36"/>
      <c r="E325" s="36"/>
      <c r="F325" s="36"/>
      <c r="G325" s="36"/>
      <c r="H325" s="36"/>
      <c r="I325" s="36"/>
    </row>
    <row r="432" ht="13.5" customHeight="1"/>
    <row r="478" ht="13.5" customHeight="1"/>
    <row r="479" ht="13.5" customHeight="1"/>
    <row r="482" ht="13.5" customHeight="1"/>
    <row r="531" ht="13.5" customHeight="1"/>
    <row r="532" ht="13.5" customHeight="1"/>
    <row r="544" ht="13.5" customHeight="1"/>
    <row r="580" ht="13.5" customHeight="1"/>
    <row r="581" ht="13.5" customHeight="1"/>
    <row r="582" ht="13.5" customHeight="1"/>
    <row r="584" ht="13.5" customHeight="1"/>
    <row r="603" ht="14.25" customHeight="1"/>
    <row r="604" ht="14.25" customHeight="1"/>
    <row r="605" ht="14.25" customHeight="1"/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81" ht="15.75" customHeight="1"/>
    <row r="682" ht="13.5" customHeight="1"/>
    <row r="683" ht="13.5" customHeight="1"/>
    <row r="742" ht="13.5" customHeight="1"/>
    <row r="743" ht="13.5" customHeight="1"/>
    <row r="760" ht="13.5" customHeight="1"/>
    <row r="761" ht="13.5" customHeight="1"/>
    <row r="766" ht="13.5" customHeight="1"/>
    <row r="767" ht="13.5" customHeight="1"/>
  </sheetData>
  <mergeCells count="106">
    <mergeCell ref="A47:B49"/>
    <mergeCell ref="C47:E49"/>
    <mergeCell ref="F47:G49"/>
    <mergeCell ref="H47:I49"/>
    <mergeCell ref="B85:G85"/>
    <mergeCell ref="A54:C55"/>
    <mergeCell ref="A57:I57"/>
    <mergeCell ref="A58:I58"/>
    <mergeCell ref="A59:I59"/>
    <mergeCell ref="A60:I60"/>
    <mergeCell ref="A66:I66"/>
    <mergeCell ref="A71:I71"/>
    <mergeCell ref="A67:I67"/>
    <mergeCell ref="A68:I68"/>
    <mergeCell ref="A40:I42"/>
    <mergeCell ref="A45:B45"/>
    <mergeCell ref="C45:E45"/>
    <mergeCell ref="F45:G45"/>
    <mergeCell ref="H45:I45"/>
    <mergeCell ref="A46:B46"/>
    <mergeCell ref="C46:E46"/>
    <mergeCell ref="F46:G46"/>
    <mergeCell ref="H46:I46"/>
    <mergeCell ref="A322:I322"/>
    <mergeCell ref="A323:I323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30:I130"/>
    <mergeCell ref="A119:I119"/>
    <mergeCell ref="A120:I120"/>
    <mergeCell ref="A160:C161"/>
    <mergeCell ref="A163:I163"/>
    <mergeCell ref="A164:I164"/>
    <mergeCell ref="A136:I136"/>
    <mergeCell ref="A137:I137"/>
    <mergeCell ref="A138:I138"/>
    <mergeCell ref="A139:I139"/>
    <mergeCell ref="A140:I140"/>
    <mergeCell ref="A170:I170"/>
    <mergeCell ref="A171:I171"/>
    <mergeCell ref="A172:I172"/>
    <mergeCell ref="A324:I324"/>
    <mergeCell ref="A325:I325"/>
    <mergeCell ref="I85:I91"/>
    <mergeCell ref="B95:D95"/>
    <mergeCell ref="B97:D97"/>
    <mergeCell ref="B99:D99"/>
    <mergeCell ref="B101:D101"/>
    <mergeCell ref="B103:D103"/>
    <mergeCell ref="B105:D105"/>
    <mergeCell ref="G99:I99"/>
    <mergeCell ref="G101:I101"/>
    <mergeCell ref="G95:I95"/>
    <mergeCell ref="G97:I97"/>
    <mergeCell ref="G103:I103"/>
    <mergeCell ref="A107:C108"/>
    <mergeCell ref="A110:I110"/>
    <mergeCell ref="B87:G87"/>
    <mergeCell ref="B89:G89"/>
    <mergeCell ref="B91:G91"/>
    <mergeCell ref="A133:I133"/>
    <mergeCell ref="A134:I134"/>
    <mergeCell ref="A135:I135"/>
    <mergeCell ref="A141:I141"/>
    <mergeCell ref="A142:I142"/>
    <mergeCell ref="A69:I69"/>
    <mergeCell ref="A70:I70"/>
    <mergeCell ref="A61:I61"/>
    <mergeCell ref="A62:I62"/>
    <mergeCell ref="A63:I63"/>
    <mergeCell ref="A64:I64"/>
    <mergeCell ref="A65:I65"/>
    <mergeCell ref="A131:I131"/>
    <mergeCell ref="A132:I132"/>
    <mergeCell ref="A129:I129"/>
    <mergeCell ref="A126:C127"/>
    <mergeCell ref="A121:I121"/>
    <mergeCell ref="A122:I122"/>
    <mergeCell ref="A123:I123"/>
    <mergeCell ref="A124:I124"/>
    <mergeCell ref="A125:I125"/>
    <mergeCell ref="G105:I105"/>
    <mergeCell ref="A173:I173"/>
    <mergeCell ref="A174:I174"/>
    <mergeCell ref="A165:I165"/>
    <mergeCell ref="A166:I166"/>
    <mergeCell ref="A167:I167"/>
    <mergeCell ref="A168:I168"/>
    <mergeCell ref="A169:I169"/>
    <mergeCell ref="A175:I175"/>
    <mergeCell ref="A176:I176"/>
    <mergeCell ref="A201:I201"/>
    <mergeCell ref="A177:C178"/>
    <mergeCell ref="A180:I180"/>
    <mergeCell ref="A181:I181"/>
    <mergeCell ref="A182:I182"/>
    <mergeCell ref="A183:I183"/>
    <mergeCell ref="A184:I184"/>
    <mergeCell ref="A185:I185"/>
    <mergeCell ref="A186:I186"/>
  </mergeCells>
  <phoneticPr fontId="1" type="noConversion"/>
  <conditionalFormatting sqref="A75 E73:F73 D74 C75 C77 C79 D80 E81 F80 G79 G77 G75 F74">
    <cfRule type="cellIs" dxfId="20" priority="113" operator="equal">
      <formula>"水"</formula>
    </cfRule>
    <cfRule type="containsText" dxfId="19" priority="114" operator="containsText" text="大地">
      <formula>NOT(ISERROR(SEARCH("大地",A73)))</formula>
    </cfRule>
    <cfRule type="containsText" dxfId="18" priority="115" operator="containsText" text="黑暗">
      <formula>NOT(ISERROR(SEARCH("黑暗",A73)))</formula>
    </cfRule>
    <cfRule type="containsText" dxfId="17" priority="116" operator="containsText" text="光明">
      <formula>NOT(ISERROR(SEARCH("光明",A73)))</formula>
    </cfRule>
  </conditionalFormatting>
  <conditionalFormatting sqref="A75 E73 D74 C75 C77 C79 D80 E81 F80 G79 G77 G75 F74">
    <cfRule type="containsText" dxfId="16" priority="112" operator="containsText" text="水源">
      <formula>NOT(ISERROR(SEARCH("水源",A73)))</formula>
    </cfRule>
  </conditionalFormatting>
  <conditionalFormatting sqref="B73">
    <cfRule type="cellIs" dxfId="15" priority="39" operator="greaterThan">
      <formula>100</formula>
    </cfRule>
    <cfRule type="cellIs" dxfId="14" priority="40" operator="between">
      <formula>0</formula>
      <formula>99</formula>
    </cfRule>
  </conditionalFormatting>
  <conditionalFormatting sqref="B85:G85">
    <cfRule type="dataBar" priority="37">
      <dataBar>
        <cfvo type="num" val="1"/>
        <cfvo type="num" val="200"/>
        <color rgb="FFFFFF00"/>
      </dataBar>
    </cfRule>
  </conditionalFormatting>
  <conditionalFormatting sqref="B87:G87">
    <cfRule type="dataBar" priority="35">
      <dataBar>
        <cfvo type="num" val="1"/>
        <cfvo type="num" val="200"/>
        <color rgb="FF7030A0"/>
      </dataBar>
    </cfRule>
  </conditionalFormatting>
  <conditionalFormatting sqref="B89:G89">
    <cfRule type="dataBar" priority="34">
      <dataBar>
        <cfvo type="num" val="1"/>
        <cfvo type="num" val="200"/>
        <color rgb="FFFFB628"/>
      </dataBar>
    </cfRule>
  </conditionalFormatting>
  <conditionalFormatting sqref="B91:G91">
    <cfRule type="dataBar" priority="33">
      <dataBar>
        <cfvo type="num" val="1"/>
        <cfvo type="num" val="200"/>
        <color rgb="FF008AEF"/>
      </dataBar>
    </cfRule>
  </conditionalFormatting>
  <conditionalFormatting sqref="B95:D95">
    <cfRule type="dataBar" priority="32">
      <dataBar>
        <cfvo type="num" val="1"/>
        <cfvo type="num" val="200"/>
        <color theme="9" tint="0.59999389629810485"/>
      </dataBar>
    </cfRule>
  </conditionalFormatting>
  <conditionalFormatting sqref="B97:D97">
    <cfRule type="dataBar" priority="31">
      <dataBar>
        <cfvo type="num" val="1"/>
        <cfvo type="num" val="200"/>
        <color rgb="FF638EC6"/>
      </dataBar>
    </cfRule>
  </conditionalFormatting>
  <conditionalFormatting sqref="G103:I103">
    <cfRule type="dataBar" priority="30">
      <dataBar>
        <cfvo type="num" val="1"/>
        <cfvo type="num" val="100"/>
        <color rgb="FF63C384"/>
      </dataBar>
    </cfRule>
  </conditionalFormatting>
  <conditionalFormatting sqref="G105:I105">
    <cfRule type="dataBar" priority="29">
      <dataBar>
        <cfvo type="num" val="1"/>
        <cfvo type="num" val="100"/>
        <color rgb="FFD6007B"/>
      </dataBar>
    </cfRule>
  </conditionalFormatting>
  <conditionalFormatting sqref="G95:I95">
    <cfRule type="dataBar" priority="28">
      <dataBar>
        <cfvo type="num" val="1"/>
        <cfvo type="num" val="1000"/>
        <color rgb="FFFF555A"/>
      </dataBar>
    </cfRule>
  </conditionalFormatting>
  <conditionalFormatting sqref="G97:I97">
    <cfRule type="dataBar" priority="27">
      <dataBar>
        <cfvo type="num" val="1"/>
        <cfvo type="num" val="1000"/>
        <color theme="8" tint="-0.499984740745262"/>
      </dataBar>
    </cfRule>
  </conditionalFormatting>
  <conditionalFormatting sqref="B99:D99">
    <cfRule type="dataBar" priority="26">
      <dataBar>
        <cfvo type="num" val="1"/>
        <cfvo type="num" val="999"/>
        <color theme="2" tint="-0.499984740745262"/>
      </dataBar>
    </cfRule>
  </conditionalFormatting>
  <conditionalFormatting sqref="B101:D101">
    <cfRule type="dataBar" priority="25">
      <dataBar>
        <cfvo type="num" val="1"/>
        <cfvo type="num" val="999"/>
        <color theme="9"/>
      </dataBar>
    </cfRule>
  </conditionalFormatting>
  <conditionalFormatting sqref="B103:D103">
    <cfRule type="dataBar" priority="24">
      <dataBar>
        <cfvo type="num" val="1"/>
        <cfvo type="num" val="999"/>
        <color theme="7" tint="-0.499984740745262"/>
      </dataBar>
    </cfRule>
  </conditionalFormatting>
  <conditionalFormatting sqref="B105:D105">
    <cfRule type="dataBar" priority="23">
      <dataBar>
        <cfvo type="num" val="1"/>
        <cfvo type="num" val="999"/>
        <color rgb="FF9DC214"/>
      </dataBar>
    </cfRule>
  </conditionalFormatting>
  <conditionalFormatting sqref="G99:I99">
    <cfRule type="dataBar" priority="22">
      <dataBar>
        <cfvo type="num" val="1"/>
        <cfvo type="num" val="99"/>
        <color rgb="FFEB643F"/>
      </dataBar>
    </cfRule>
  </conditionalFormatting>
  <conditionalFormatting sqref="G101:I101">
    <cfRule type="dataBar" priority="21">
      <dataBar>
        <cfvo type="num" val="1"/>
        <cfvo type="num" val="99"/>
        <color rgb="FFE39743"/>
      </dataBar>
    </cfRule>
  </conditionalFormatting>
  <conditionalFormatting sqref="E145">
    <cfRule type="expression" dxfId="13" priority="16">
      <formula>B85&gt;10</formula>
    </cfRule>
  </conditionalFormatting>
  <conditionalFormatting sqref="E146">
    <cfRule type="expression" dxfId="12" priority="15">
      <formula>B87&gt;10</formula>
    </cfRule>
  </conditionalFormatting>
  <conditionalFormatting sqref="E147">
    <cfRule type="expression" dxfId="11" priority="14">
      <formula>B89&gt;10</formula>
    </cfRule>
  </conditionalFormatting>
  <conditionalFormatting sqref="E148">
    <cfRule type="expression" dxfId="10" priority="13">
      <formula>B91&gt;10</formula>
    </cfRule>
  </conditionalFormatting>
  <conditionalFormatting sqref="E149">
    <cfRule type="expression" dxfId="9" priority="11">
      <formula>AND(B85&gt;15,B87&gt;15)</formula>
    </cfRule>
  </conditionalFormatting>
  <conditionalFormatting sqref="E150">
    <cfRule type="expression" dxfId="8" priority="10">
      <formula>AND(B85&gt;15,B89&gt;15)</formula>
    </cfRule>
  </conditionalFormatting>
  <conditionalFormatting sqref="E151">
    <cfRule type="expression" dxfId="7" priority="9">
      <formula>AND(B85&gt;15,B91&gt;15)</formula>
    </cfRule>
  </conditionalFormatting>
  <conditionalFormatting sqref="E152">
    <cfRule type="expression" dxfId="6" priority="8">
      <formula>AND(B87&gt;15,B89&gt;15)</formula>
    </cfRule>
  </conditionalFormatting>
  <conditionalFormatting sqref="E153">
    <cfRule type="expression" dxfId="5" priority="7">
      <formula>AND(B87&gt;15,B91&gt;15)</formula>
    </cfRule>
  </conditionalFormatting>
  <conditionalFormatting sqref="E154">
    <cfRule type="expression" dxfId="4" priority="6">
      <formula>AND(B89&gt;15,B91&gt;15)</formula>
    </cfRule>
  </conditionalFormatting>
  <conditionalFormatting sqref="E155">
    <cfRule type="expression" dxfId="3" priority="5">
      <formula>AND(B85&gt;30,B87&gt;30,B89&gt;30)</formula>
    </cfRule>
  </conditionalFormatting>
  <conditionalFormatting sqref="E156">
    <cfRule type="expression" dxfId="2" priority="4">
      <formula>AND(B85&gt;30,B89&gt;30,B91&gt;30)</formula>
    </cfRule>
  </conditionalFormatting>
  <conditionalFormatting sqref="E157">
    <cfRule type="expression" dxfId="1" priority="3">
      <formula>AND(B87&gt;30,B89&gt;30,B91&gt;30)</formula>
    </cfRule>
  </conditionalFormatting>
  <conditionalFormatting sqref="E158">
    <cfRule type="expression" dxfId="0" priority="2">
      <formula>AND(B85&gt;30,B87&gt;30,B89&gt;30,B91&gt;30)</formula>
    </cfRule>
  </conditionalFormatting>
  <conditionalFormatting sqref="I203:I212">
    <cfRule type="iconSet" priority="1">
      <iconSet iconSet="4TrafficLights">
        <cfvo type="percent" val="0"/>
        <cfvo type="num" val="16"/>
        <cfvo type="num" val="26"/>
        <cfvo type="num" val="36"/>
      </iconSet>
    </cfRule>
  </conditionalFormatting>
  <dataValidations count="4">
    <dataValidation type="list" allowBlank="1" showInputMessage="1" showErrorMessage="1" sqref="A75">
      <formula1>"无,光明,黑暗,大地,水源,"</formula1>
    </dataValidation>
    <dataValidation type="list" allowBlank="1" showInputMessage="1" showErrorMessage="1" sqref="E73 F74 G75 G77 G79 F80 D74 C75 C77 C79 D80 E81">
      <formula1>"无,光明Lv1,黑暗Lv1,大地Lv1,水源Lv1,光明Lv2,黑暗Lv2,大地Lv2,水源Lv2,光明Lv3,黑暗Lv3,大地Lv3,水源Lv3,"</formula1>
    </dataValidation>
    <dataValidation type="whole" errorStyle="warning" allowBlank="1" showInputMessage="1" showErrorMessage="1" errorTitle="等级警告！" error="本游戏最高99级，&#10;请重新调整数值" sqref="B73">
      <formula1>0</formula1>
      <formula2>99</formula2>
    </dataValidation>
    <dataValidation type="whole" errorStyle="information" allowBlank="1" showInputMessage="1" showErrorMessage="1" errorTitle="数据异常" error="请您填写0-10之间的数值" promptTitle="请输入10以内的有效数值" prompt="否则可能会造成数据溢出" sqref="A73">
      <formula1>0</formula1>
      <formula2>10</formula2>
    </dataValidation>
  </dataValidations>
  <pageMargins left="0.7" right="0.7" top="0.75" bottom="0.75" header="0.3" footer="0.3"/>
  <pageSetup paperSize="9" orientation="portrait" horizontalDpi="200" verticalDpi="200" r:id="rId1"/>
  <headerFooter>
    <oddHeader xml:space="preserve">&amp;C
</oddHeader>
    <oddFooter>&amp;C苏州工业园区蜗牛游戏公司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2011-03-16T04:53:38Z</dcterms:modified>
</cp:coreProperties>
</file>