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spire 7\Documents\"/>
    </mc:Choice>
  </mc:AlternateContent>
  <xr:revisionPtr revIDLastSave="0" documentId="8_{F9B6A976-08B6-424A-8CFB-0D085668CCDA}" xr6:coauthVersionLast="47" xr6:coauthVersionMax="47" xr10:uidLastSave="{00000000-0000-0000-0000-000000000000}"/>
  <bookViews>
    <workbookView xWindow="-108" yWindow="-108" windowWidth="23256" windowHeight="12456" activeTab="5" xr2:uid="{3A8C20DB-2053-4FFA-8434-B5C536CF699B}"/>
  </bookViews>
  <sheets>
    <sheet name="Dashboard" sheetId="17" r:id="rId1"/>
    <sheet name="Product Name " sheetId="4" r:id="rId2"/>
    <sheet name="startup capital" sheetId="7" r:id="rId3"/>
    <sheet name="Item List" sheetId="6" r:id="rId4"/>
    <sheet name="Stock" sheetId="10" r:id="rId5"/>
    <sheet name="Transaction" sheetId="19" r:id="rId6"/>
    <sheet name="help sheet" sheetId="16" r:id="rId7"/>
  </sheets>
  <definedNames>
    <definedName name="Slicer_product_name">#N/A</definedName>
    <definedName name="Slicer_product_name2">#N/A</definedName>
    <definedName name="Slicer_Transaction_Date1">#N/A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 i="10" l="1"/>
  <c r="G10" i="10"/>
  <c r="G9" i="10"/>
  <c r="G8" i="10"/>
  <c r="G6" i="10"/>
  <c r="G7" i="10"/>
  <c r="F6" i="6"/>
  <c r="F7" i="6"/>
  <c r="F8" i="6"/>
  <c r="F9" i="6"/>
  <c r="F10" i="6"/>
  <c r="F11" i="6"/>
  <c r="J6" i="19"/>
  <c r="K6" i="19" s="1"/>
  <c r="D21" i="7"/>
  <c r="F18" i="7"/>
  <c r="F17" i="7"/>
  <c r="F16" i="7"/>
  <c r="F15" i="7"/>
  <c r="F19" i="7" s="1"/>
  <c r="D12" i="7"/>
  <c r="F10" i="7"/>
  <c r="F9" i="7"/>
  <c r="F8" i="7"/>
  <c r="F7" i="7"/>
  <c r="F12" i="7" s="1"/>
  <c r="S27" i="16"/>
  <c r="S28" i="16"/>
  <c r="S29" i="16"/>
  <c r="S30" i="16"/>
  <c r="S31" i="16"/>
  <c r="R28" i="16"/>
  <c r="R29" i="16"/>
  <c r="R30" i="16"/>
  <c r="R31" i="16"/>
  <c r="R27" i="16"/>
  <c r="J7" i="19"/>
  <c r="J8" i="19"/>
  <c r="J9" i="19"/>
  <c r="J10" i="19"/>
  <c r="J11" i="19"/>
  <c r="J12" i="19"/>
  <c r="K12" i="19" s="1"/>
  <c r="J13" i="19"/>
  <c r="J14" i="19"/>
  <c r="J15" i="19"/>
  <c r="J16" i="19"/>
  <c r="J17" i="19"/>
  <c r="J18" i="19"/>
  <c r="J19" i="19"/>
  <c r="J20" i="19"/>
  <c r="K20" i="19" s="1"/>
  <c r="J21" i="19"/>
  <c r="J22" i="19"/>
  <c r="J23" i="19"/>
  <c r="J24" i="19"/>
  <c r="J25" i="19"/>
  <c r="J26" i="19"/>
  <c r="J27" i="19"/>
  <c r="J28" i="19"/>
  <c r="K28" i="19" s="1"/>
  <c r="J29" i="19"/>
  <c r="J30" i="19"/>
  <c r="K30" i="19" s="1"/>
  <c r="J31" i="19"/>
  <c r="J32" i="19"/>
  <c r="K32" i="19" s="1"/>
  <c r="J33" i="19"/>
  <c r="J34" i="19"/>
  <c r="J35" i="19"/>
  <c r="J36" i="19"/>
  <c r="K36" i="19" s="1"/>
  <c r="J37" i="19"/>
  <c r="J38" i="19"/>
  <c r="J39" i="19"/>
  <c r="J40" i="19"/>
  <c r="J41" i="19"/>
  <c r="J42" i="19"/>
  <c r="J43" i="19"/>
  <c r="J44" i="19"/>
  <c r="K44" i="19" s="1"/>
  <c r="J45" i="19"/>
  <c r="J46" i="19"/>
  <c r="K46" i="19" s="1"/>
  <c r="J47" i="19"/>
  <c r="K47" i="19" s="1"/>
  <c r="J48" i="19"/>
  <c r="K48" i="19" s="1"/>
  <c r="L12" i="4"/>
  <c r="L11" i="4"/>
  <c r="I11" i="4"/>
  <c r="J11" i="4" s="1"/>
  <c r="L10" i="4"/>
  <c r="I10" i="4"/>
  <c r="J10" i="4" s="1"/>
  <c r="L9" i="4"/>
  <c r="I9" i="4"/>
  <c r="J9" i="4" s="1"/>
  <c r="L8" i="4"/>
  <c r="I8" i="4"/>
  <c r="J8" i="4" s="1"/>
  <c r="L7" i="4"/>
  <c r="I7" i="4"/>
  <c r="J7" i="4" s="1"/>
  <c r="L6" i="4"/>
  <c r="I6" i="4"/>
  <c r="J6" i="4" s="1"/>
  <c r="K45" i="19"/>
  <c r="K43" i="19"/>
  <c r="K42" i="19"/>
  <c r="K41" i="19"/>
  <c r="K40" i="19"/>
  <c r="K39" i="19"/>
  <c r="K38" i="19"/>
  <c r="K37" i="19"/>
  <c r="K35" i="19"/>
  <c r="K34" i="19"/>
  <c r="K33" i="19"/>
  <c r="K31" i="19"/>
  <c r="K29" i="19"/>
  <c r="K27" i="19"/>
  <c r="K26" i="19"/>
  <c r="K25" i="19"/>
  <c r="K24" i="19"/>
  <c r="K23" i="19"/>
  <c r="K22" i="19"/>
  <c r="K21" i="19"/>
  <c r="K19" i="19"/>
  <c r="K18" i="19"/>
  <c r="K17" i="19"/>
  <c r="K16" i="19"/>
  <c r="K15" i="19"/>
  <c r="K14" i="19"/>
  <c r="K13" i="19"/>
  <c r="K11" i="19"/>
  <c r="K10" i="19"/>
  <c r="K9" i="19"/>
  <c r="K8" i="19"/>
  <c r="K7" i="19"/>
</calcChain>
</file>

<file path=xl/sharedStrings.xml><?xml version="1.0" encoding="utf-8"?>
<sst xmlns="http://schemas.openxmlformats.org/spreadsheetml/2006/main" count="422" uniqueCount="97">
  <si>
    <t>product id</t>
  </si>
  <si>
    <t>product name</t>
  </si>
  <si>
    <t>customer name</t>
  </si>
  <si>
    <t>mahawira</t>
  </si>
  <si>
    <t>sadhara</t>
  </si>
  <si>
    <t>dega</t>
  </si>
  <si>
    <t>monyong</t>
  </si>
  <si>
    <t>gian</t>
  </si>
  <si>
    <t>abisena</t>
  </si>
  <si>
    <t>aksara</t>
  </si>
  <si>
    <t>baskara</t>
  </si>
  <si>
    <t>deehan</t>
  </si>
  <si>
    <t>dhaninjaya</t>
  </si>
  <si>
    <t>mahari</t>
  </si>
  <si>
    <t>dhaneswara</t>
  </si>
  <si>
    <t>jimin</t>
  </si>
  <si>
    <t>jungkook</t>
  </si>
  <si>
    <t>taehyung</t>
  </si>
  <si>
    <t>seokjin</t>
  </si>
  <si>
    <t>yoongi</t>
  </si>
  <si>
    <t>namjoon</t>
  </si>
  <si>
    <t>hoseok</t>
  </si>
  <si>
    <t>raja</t>
  </si>
  <si>
    <t>bramanta</t>
  </si>
  <si>
    <t>pramudya</t>
  </si>
  <si>
    <t>atmadja</t>
  </si>
  <si>
    <t>teci</t>
  </si>
  <si>
    <t>lean</t>
  </si>
  <si>
    <t>weer</t>
  </si>
  <si>
    <t>total purchase</t>
  </si>
  <si>
    <t>hasha</t>
  </si>
  <si>
    <t>aby</t>
  </si>
  <si>
    <t>arik</t>
  </si>
  <si>
    <t>ulaq</t>
  </si>
  <si>
    <t>kanda</t>
  </si>
  <si>
    <t>panca</t>
  </si>
  <si>
    <t>desta</t>
  </si>
  <si>
    <t>adnan</t>
  </si>
  <si>
    <t>anya</t>
  </si>
  <si>
    <t>ciho</t>
  </si>
  <si>
    <t>naniay</t>
  </si>
  <si>
    <t>ojan</t>
  </si>
  <si>
    <t>agus</t>
  </si>
  <si>
    <t>Product id</t>
  </si>
  <si>
    <t>First Stock</t>
  </si>
  <si>
    <t>Golden Festival Priority</t>
  </si>
  <si>
    <t>Festival Priority</t>
  </si>
  <si>
    <t>CAT 1</t>
  </si>
  <si>
    <t>CAT 2</t>
  </si>
  <si>
    <t>CAT 3</t>
  </si>
  <si>
    <t>CAT 4</t>
  </si>
  <si>
    <t>GFP1</t>
  </si>
  <si>
    <t>FP02</t>
  </si>
  <si>
    <t>C001</t>
  </si>
  <si>
    <t>C002</t>
  </si>
  <si>
    <t>C003</t>
  </si>
  <si>
    <t>C004</t>
  </si>
  <si>
    <t>Transaction Date</t>
  </si>
  <si>
    <t>Left Stock</t>
  </si>
  <si>
    <t>Selling Price per Unit</t>
  </si>
  <si>
    <t xml:space="preserve">Precentage Purchase Price </t>
  </si>
  <si>
    <t>Precentage Profit per Unit</t>
  </si>
  <si>
    <t>Profit per Unit</t>
  </si>
  <si>
    <t>Purchase Price per Unit</t>
  </si>
  <si>
    <t>satria</t>
  </si>
  <si>
    <t>Total Purchase Price</t>
  </si>
  <si>
    <t>Printer (TSC TDP 225W Wristband Thermal)</t>
  </si>
  <si>
    <t>stock</t>
  </si>
  <si>
    <t>price per unit</t>
  </si>
  <si>
    <t>total price</t>
  </si>
  <si>
    <t>Products</t>
  </si>
  <si>
    <t>CPU + Monitor ( Dell CPU Optiplex 7000 Series 7090 MT with 22inch Monitor E2222H 1set)</t>
  </si>
  <si>
    <t>Keyboard + Mouse (Dell Wireless Keyboard &amp; Mouse KM636 Black 1set)</t>
  </si>
  <si>
    <t>Wristband paper (LMC 110 DS PET Film Clear Synthetic Paper)</t>
  </si>
  <si>
    <t>operational name</t>
  </si>
  <si>
    <t>rent shop house monthly</t>
  </si>
  <si>
    <t>internet cost monthly</t>
  </si>
  <si>
    <t>GRAND TOTAL</t>
  </si>
  <si>
    <t>Duration</t>
  </si>
  <si>
    <t>electricity cost monthly</t>
  </si>
  <si>
    <t>price per duration</t>
  </si>
  <si>
    <t>Total price</t>
  </si>
  <si>
    <t>employee salary (@25 employees) per monthly</t>
  </si>
  <si>
    <t>capital expenses</t>
  </si>
  <si>
    <t>operational expenses</t>
  </si>
  <si>
    <t>Selling  Price per Item</t>
  </si>
  <si>
    <t>Row Labels</t>
  </si>
  <si>
    <t>Grand Total</t>
  </si>
  <si>
    <t>Sum of Selling Price per Unit</t>
  </si>
  <si>
    <t>Sum of total purchase</t>
  </si>
  <si>
    <t>Total Price</t>
  </si>
  <si>
    <t>Sum of Total Price</t>
  </si>
  <si>
    <t>Product Name</t>
  </si>
  <si>
    <t>(All)</t>
  </si>
  <si>
    <t>Count of Transaction Date</t>
  </si>
  <si>
    <t xml:space="preserve">Sum of Profit </t>
  </si>
  <si>
    <t>GRAND TOTAL START UP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</si>
</sst>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Rp&quot;* #,##0.00_-;\-&quot;Rp&quot;* #,##0.00_-;_-&quot;Rp&quot;* &quot;-&quot;??_-;_-@_-"/>
  </numFmts>
  <fonts count="7" x14ac:knownFonts="1">
    <font>
      <sz val="11"/>
      <color theme="1"/>
      <name val="Calibri"/>
      <family val="2"/>
      <scheme val="minor"/>
    </font>
    <font>
      <sz val="11"/>
      <color theme="1"/>
      <name val="Calibri"/>
      <family val="2"/>
      <scheme val="minor"/>
    </font>
    <font>
      <sz val="11"/>
      <name val="Calibri"/>
      <family val="2"/>
      <scheme val="minor"/>
    </font>
    <font>
      <sz val="18"/>
      <color theme="1"/>
      <name val="Bahnschrift SemiBold"/>
      <family val="2"/>
    </font>
    <font>
      <b/>
      <sz val="11"/>
      <color theme="1"/>
      <name val="Calibri"/>
      <family val="2"/>
      <scheme val="minor"/>
    </font>
    <font>
      <sz val="11"/>
      <color rgb="FF5D072E"/>
      <name val="Calibri"/>
      <family val="2"/>
      <scheme val="minor"/>
    </font>
    <font>
      <b/>
      <sz val="14"/>
      <color theme="1"/>
      <name val="Calibri"/>
      <family val="2"/>
      <scheme val="minor"/>
    </font>
  </fonts>
  <fills count="5">
    <fill>
      <patternFill patternType="none"/>
    </fill>
    <fill>
      <patternFill patternType="gray125"/>
    </fill>
    <fill>
      <patternFill patternType="solid">
        <fgColor rgb="FFF3A7D1"/>
        <bgColor indexed="64"/>
      </patternFill>
    </fill>
    <fill>
      <patternFill patternType="solid">
        <fgColor theme="4" tint="0.79998168889431442"/>
        <bgColor theme="4" tint="0.79998168889431442"/>
      </patternFill>
    </fill>
    <fill>
      <patternFill patternType="solid">
        <fgColor theme="6"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theme="4" tint="0.39997558519241921"/>
      </top>
      <bottom/>
      <diagonal/>
    </border>
    <border>
      <left/>
      <right/>
      <top/>
      <bottom style="thin">
        <color theme="4" tint="0.39997558519241921"/>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4">
    <xf numFmtId="0" fontId="0" fillId="0" borderId="0" xfId="0"/>
    <xf numFmtId="44" fontId="0" fillId="0" borderId="0" xfId="1" applyFont="1"/>
    <xf numFmtId="0" fontId="0" fillId="0" borderId="1" xfId="0" applyBorder="1"/>
    <xf numFmtId="0" fontId="0" fillId="0" borderId="2"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44" fontId="0" fillId="0" borderId="1" xfId="1" applyFont="1" applyBorder="1"/>
    <xf numFmtId="44" fontId="0" fillId="0" borderId="8" xfId="1" applyFont="1" applyBorder="1"/>
    <xf numFmtId="44" fontId="0" fillId="0" borderId="3" xfId="1" applyFont="1" applyBorder="1"/>
    <xf numFmtId="44" fontId="0" fillId="0" borderId="9" xfId="1" applyFont="1" applyBorder="1"/>
    <xf numFmtId="14" fontId="0" fillId="0" borderId="1" xfId="0" applyNumberFormat="1" applyBorder="1"/>
    <xf numFmtId="14" fontId="0" fillId="0" borderId="8" xfId="0" applyNumberFormat="1" applyBorder="1"/>
    <xf numFmtId="0" fontId="0" fillId="0" borderId="0" xfId="0" pivotButton="1"/>
    <xf numFmtId="0" fontId="0" fillId="0" borderId="0" xfId="0" applyAlignment="1">
      <alignment horizontal="left"/>
    </xf>
    <xf numFmtId="44" fontId="0" fillId="0" borderId="3" xfId="0" applyNumberFormat="1" applyBorder="1"/>
    <xf numFmtId="44" fontId="2" fillId="0" borderId="3" xfId="1" applyFont="1" applyFill="1" applyBorder="1"/>
    <xf numFmtId="44" fontId="0" fillId="0" borderId="9" xfId="0" applyNumberFormat="1" applyBorder="1"/>
    <xf numFmtId="44" fontId="0" fillId="0" borderId="5" xfId="0" applyNumberFormat="1" applyBorder="1"/>
    <xf numFmtId="44" fontId="0" fillId="0" borderId="1" xfId="0" applyNumberFormat="1" applyBorder="1"/>
    <xf numFmtId="44" fontId="0" fillId="0" borderId="8" xfId="0" applyNumberFormat="1" applyBorder="1"/>
    <xf numFmtId="44" fontId="0" fillId="0" borderId="0" xfId="0" applyNumberFormat="1"/>
    <xf numFmtId="0" fontId="0" fillId="2" borderId="0" xfId="0" applyFill="1"/>
    <xf numFmtId="9" fontId="0" fillId="0" borderId="0" xfId="2" applyFont="1"/>
    <xf numFmtId="14" fontId="0" fillId="0" borderId="0" xfId="0" applyNumberFormat="1" applyAlignment="1">
      <alignment horizontal="left"/>
    </xf>
    <xf numFmtId="0" fontId="5" fillId="2" borderId="0" xfId="0" applyFont="1" applyFill="1"/>
    <xf numFmtId="44" fontId="4" fillId="3" borderId="11" xfId="1" applyFont="1" applyFill="1" applyBorder="1"/>
    <xf numFmtId="44" fontId="0" fillId="0" borderId="0" xfId="1" applyFont="1" applyAlignment="1">
      <alignment horizontal="left"/>
    </xf>
    <xf numFmtId="44" fontId="4" fillId="3" borderId="10" xfId="1" applyFont="1" applyFill="1" applyBorder="1"/>
    <xf numFmtId="0" fontId="6" fillId="4" borderId="1" xfId="0" applyFont="1" applyFill="1" applyBorder="1"/>
    <xf numFmtId="44" fontId="6" fillId="4" borderId="1" xfId="0" applyNumberFormat="1" applyFont="1" applyFill="1" applyBorder="1"/>
    <xf numFmtId="0" fontId="3" fillId="2" borderId="0" xfId="0" applyFont="1" applyFill="1" applyAlignment="1">
      <alignment horizontal="left" vertical="center"/>
    </xf>
  </cellXfs>
  <cellStyles count="3">
    <cellStyle name="Currency" xfId="1" builtinId="4"/>
    <cellStyle name="Normal" xfId="0" builtinId="0"/>
    <cellStyle name="Percent" xfId="2" builtinId="5"/>
  </cellStyles>
  <dxfs count="42">
    <dxf>
      <numFmt numFmtId="34" formatCode="_-&quot;Rp&quot;* #,##0.00_-;\-&quot;Rp&quot;* #,##0.00_-;_-&quot;Rp&quot;* &quot;-&quot;??_-;_-@_-"/>
    </dxf>
    <dxf>
      <numFmt numFmtId="34" formatCode="_-&quot;Rp&quot;* #,##0.00_-;\-&quot;Rp&quot;* #,##0.00_-;_-&quot;Rp&quot;* &quot;-&quot;??_-;_-@_-"/>
    </dxf>
    <dxf>
      <numFmt numFmtId="34" formatCode="_-&quot;Rp&quot;* #,##0.00_-;\-&quot;Rp&quot;* #,##0.00_-;_-&quot;Rp&quot;* &quot;-&quot;??_-;_-@_-"/>
    </dxf>
    <dxf>
      <numFmt numFmtId="34" formatCode="_-&quot;Rp&quot;* #,##0.00_-;\-&quot;Rp&quot;* #,##0.00_-;_-&quot;Rp&quot;* &quot;-&quot;??_-;_-@_-"/>
    </dxf>
    <dxf>
      <numFmt numFmtId="34" formatCode="_-&quot;Rp&quot;* #,##0.00_-;\-&quot;Rp&quot;* #,##0.00_-;_-&quot;Rp&quot;* &quot;-&quot;??_-;_-@_-"/>
    </dxf>
    <dxf>
      <numFmt numFmtId="34" formatCode="_-&quot;Rp&quot;* #,##0.00_-;\-&quot;Rp&quot;* #,##0.00_-;_-&quot;Rp&quot;* &quot;-&quot;??_-;_-@_-"/>
    </dxf>
    <dxf>
      <numFmt numFmtId="34" formatCode="_-&quot;Rp&quot;* #,##0.00_-;\-&quot;Rp&quot;* #,##0.00_-;_-&quot;Rp&quot;* &quot;-&quot;??_-;_-@_-"/>
    </dxf>
    <dxf>
      <numFmt numFmtId="34" formatCode="_-&quot;Rp&quot;* #,##0.00_-;\-&quot;Rp&quot;* #,##0.00_-;_-&quot;Rp&quot;* &quot;-&quot;??_-;_-@_-"/>
    </dxf>
    <dxf>
      <numFmt numFmtId="34" formatCode="_-&quot;Rp&quot;* #,##0.00_-;\-&quot;Rp&quot;* #,##0.00_-;_-&quot;Rp&quot;* &quot;-&quot;??_-;_-@_-"/>
    </dxf>
    <dxf>
      <numFmt numFmtId="34" formatCode="_-&quot;Rp&quot;* #,##0.00_-;\-&quot;Rp&quot;* #,##0.00_-;_-&quot;Rp&quot;* &quot;-&quot;??_-;_-@_-"/>
    </dxf>
    <dxf>
      <numFmt numFmtId="34" formatCode="_-&quot;Rp&quot;* #,##0.00_-;\-&quot;Rp&quot;* #,##0.00_-;_-&quot;Rp&quot;* &quot;-&quot;??_-;_-@_-"/>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4" formatCode="_-&quot;Rp&quot;* #,##0.00_-;\-&quot;Rp&quot;* #,##0.00_-;_-&quot;Rp&quot;* &quot;-&quot;??_-;_-@_-"/>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numFmt numFmtId="0" formatCode="General"/>
    </dxf>
    <dxf>
      <numFmt numFmtId="34" formatCode="_-&quot;Rp&quot;* #,##0.00_-;\-&quot;Rp&quot;* #,##0.00_-;_-&quot;Rp&quot;* &quot;-&quot;??_-;_-@_-"/>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numFmt numFmtId="34" formatCode="_-&quot;Rp&quot;* #,##0.00_-;\-&quot;Rp&quot;* #,##0.00_-;_-&quot;Rp&quot;* &quot;-&quot;??_-;_-@_-"/>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dxf>
    <dxf>
      <fill>
        <patternFill>
          <bgColor rgb="FFF3A7D1"/>
        </patternFill>
      </fill>
      <border>
        <left style="thin">
          <color theme="0"/>
        </left>
        <right style="thin">
          <color theme="0"/>
        </right>
        <top style="thin">
          <color theme="0"/>
        </top>
        <bottom style="thin">
          <color theme="0"/>
        </bottom>
      </border>
    </dxf>
    <dxf>
      <fill>
        <patternFill>
          <bgColor rgb="FFF3A7D1"/>
        </patternFill>
      </fill>
    </dxf>
  </dxfs>
  <tableStyles count="2" defaultTableStyle="TableStyleMedium2" defaultPivotStyle="PivotStyleLight16">
    <tableStyle name="Slicer Style 1" pivot="0" table="0" count="1" xr9:uid="{F70AA066-4491-4A64-A228-5DD92E4F6F33}">
      <tableStyleElement type="wholeTable" dxfId="41"/>
    </tableStyle>
    <tableStyle name="Slicer Style 2" pivot="0" table="0" count="5" xr9:uid="{675D3703-7FD1-4F53-9AAA-E4892C49F63E}">
      <tableStyleElement type="wholeTable" dxfId="40"/>
    </tableStyle>
  </tableStyles>
  <colors>
    <mruColors>
      <color rgb="FFF3A7D1"/>
      <color rgb="FF5D072E"/>
      <color rgb="FF655F61"/>
      <color rgb="FFF6DAEA"/>
      <color rgb="FFE52781"/>
      <color rgb="FFEB5FAC"/>
    </mruColors>
  </colors>
  <extLst>
    <ext xmlns:x14="http://schemas.microsoft.com/office/spreadsheetml/2009/9/main" uri="{46F421CA-312F-682f-3DD2-61675219B42D}">
      <x14:dxfs count="4">
        <dxf>
          <font>
            <color theme="0"/>
          </font>
          <fill>
            <patternFill>
              <bgColor rgb="FF5D072E"/>
            </patternFill>
          </fill>
        </dxf>
        <dxf>
          <font>
            <color theme="0"/>
          </font>
          <fill>
            <patternFill>
              <bgColor rgb="FF5D072E"/>
            </patternFill>
          </fill>
        </dxf>
        <dxf>
          <fill>
            <patternFill>
              <bgColor theme="0" tint="-0.499984740745262"/>
            </patternFill>
          </fill>
        </dxf>
        <dxf>
          <font>
            <color theme="0"/>
          </font>
          <fill>
            <patternFill>
              <bgColor rgb="FF5D072E"/>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Data" dxfId="3"/>
            <x14:slicerStyleElement type="hoveredUnselectedItemWithData" dxfId="2"/>
            <x14:slicerStyleElement type="hoveredSelectedItemWithData" dxfId="1"/>
            <x14:slicerStyleElement type="hoveredUn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316501198219787"/>
          <c:y val="0.19359299268970662"/>
          <c:w val="0.74697991555403398"/>
          <c:h val="0.72467621951559602"/>
        </c:manualLayout>
      </c:layout>
      <c:barChart>
        <c:barDir val="bar"/>
        <c:grouping val="clustered"/>
        <c:varyColors val="0"/>
        <c:ser>
          <c:idx val="0"/>
          <c:order val="0"/>
          <c:spPr>
            <a:solidFill>
              <a:srgbClr val="5D072E"/>
            </a:solidFill>
            <a:ln>
              <a:noFill/>
            </a:ln>
            <a:effectLst>
              <a:outerShdw blurRad="57150" dist="19050" dir="5400000" algn="ctr" rotWithShape="0">
                <a:srgbClr val="000000">
                  <a:alpha val="63000"/>
                </a:srgbClr>
              </a:outerShdw>
            </a:effectLst>
          </c:spPr>
          <c:invertIfNegative val="0"/>
          <c:cat>
            <c:strRef>
              <c:f>'help sheet'!$R$27:$R$31</c:f>
              <c:strCache>
                <c:ptCount val="5"/>
                <c:pt idx="0">
                  <c:v>atmadja</c:v>
                </c:pt>
                <c:pt idx="1">
                  <c:v>dega</c:v>
                </c:pt>
                <c:pt idx="2">
                  <c:v>teci</c:v>
                </c:pt>
                <c:pt idx="3">
                  <c:v>gian</c:v>
                </c:pt>
                <c:pt idx="4">
                  <c:v>desta</c:v>
                </c:pt>
              </c:strCache>
            </c:strRef>
          </c:cat>
          <c:val>
            <c:numRef>
              <c:f>'help sheet'!$S$27:$S$31</c:f>
              <c:numCache>
                <c:formatCode>_("Rp"* #,##0.00_);_("Rp"* \(#,##0.00\);_("Rp"* "-"??_);_(@_)</c:formatCode>
                <c:ptCount val="5"/>
                <c:pt idx="0">
                  <c:v>73750000</c:v>
                </c:pt>
                <c:pt idx="1">
                  <c:v>5850000</c:v>
                </c:pt>
                <c:pt idx="2">
                  <c:v>5500000</c:v>
                </c:pt>
                <c:pt idx="3">
                  <c:v>3000000</c:v>
                </c:pt>
                <c:pt idx="4">
                  <c:v>2950000</c:v>
                </c:pt>
              </c:numCache>
            </c:numRef>
          </c:val>
          <c:extLst>
            <c:ext xmlns:c16="http://schemas.microsoft.com/office/drawing/2014/chart" uri="{C3380CC4-5D6E-409C-BE32-E72D297353CC}">
              <c16:uniqueId val="{00000000-8075-47BF-95C2-FC892906D963}"/>
            </c:ext>
          </c:extLst>
        </c:ser>
        <c:dLbls>
          <c:showLegendKey val="0"/>
          <c:showVal val="0"/>
          <c:showCatName val="0"/>
          <c:showSerName val="0"/>
          <c:showPercent val="0"/>
          <c:showBubbleSize val="0"/>
        </c:dLbls>
        <c:gapWidth val="115"/>
        <c:overlap val="-20"/>
        <c:axId val="847072495"/>
        <c:axId val="847068751"/>
      </c:barChart>
      <c:catAx>
        <c:axId val="847072495"/>
        <c:scaling>
          <c:orientation val="minMax"/>
        </c:scaling>
        <c:delete val="0"/>
        <c:axPos val="l"/>
        <c:numFmt formatCode="General" sourceLinked="1"/>
        <c:majorTickMark val="none"/>
        <c:minorTickMark val="none"/>
        <c:tickLblPos val="nextTo"/>
        <c:spPr>
          <a:noFill/>
          <a:ln w="12700" cap="flat" cmpd="sng" algn="ctr">
            <a:solidFill>
              <a:srgbClr val="5D072E">
                <a:alpha val="54000"/>
              </a:srgbClr>
            </a:solidFill>
            <a:round/>
          </a:ln>
          <a:effectLst/>
        </c:spPr>
        <c:txPr>
          <a:bodyPr rot="-60000000" spcFirstLastPara="1" vertOverflow="ellipsis" vert="horz" wrap="square" anchor="ctr" anchorCtr="1"/>
          <a:lstStyle/>
          <a:p>
            <a:pPr>
              <a:defRPr sz="1200" b="1" i="0" u="none" strike="noStrike" kern="1200" baseline="0">
                <a:solidFill>
                  <a:srgbClr val="5D072E"/>
                </a:solidFill>
                <a:latin typeface="+mn-lt"/>
                <a:ea typeface="+mn-ea"/>
                <a:cs typeface="+mn-cs"/>
              </a:defRPr>
            </a:pPr>
            <a:endParaRPr lang="en-US"/>
          </a:p>
        </c:txPr>
        <c:crossAx val="847068751"/>
        <c:crosses val="autoZero"/>
        <c:auto val="1"/>
        <c:lblAlgn val="ctr"/>
        <c:lblOffset val="100"/>
        <c:noMultiLvlLbl val="0"/>
      </c:catAx>
      <c:valAx>
        <c:axId val="847068751"/>
        <c:scaling>
          <c:orientation val="minMax"/>
        </c:scaling>
        <c:delete val="1"/>
        <c:axPos val="b"/>
        <c:majorGridlines>
          <c:spPr>
            <a:ln w="9525" cap="flat" cmpd="sng" algn="ctr">
              <a:solidFill>
                <a:schemeClr val="lt1">
                  <a:lumMod val="95000"/>
                  <a:alpha val="10000"/>
                </a:schemeClr>
              </a:solidFill>
              <a:round/>
            </a:ln>
            <a:effectLst/>
          </c:spPr>
        </c:majorGridlines>
        <c:numFmt formatCode="_(&quot;Rp&quot;* #,##0.00_);_(&quot;Rp&quot;* \(#,##0.00\);_(&quot;Rp&quot;* &quot;-&quot;??_);_(@_)" sourceLinked="1"/>
        <c:majorTickMark val="none"/>
        <c:minorTickMark val="none"/>
        <c:tickLblPos val="nextTo"/>
        <c:crossAx val="847072495"/>
        <c:crosses val="autoZero"/>
        <c:crossBetween val="between"/>
      </c:valAx>
      <c:spPr>
        <a:noFill/>
        <a:ln>
          <a:noFill/>
        </a:ln>
        <a:effectLst/>
      </c:spPr>
    </c:plotArea>
    <c:plotVisOnly val="1"/>
    <c:dispBlanksAs val="gap"/>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KEL 7 - TICKET CONCERT.xlsx]help sheet!PivotTable22</c:name>
    <c:fmtId val="2"/>
  </c:pivotSource>
  <c:chart>
    <c:autoTitleDeleted val="1"/>
    <c:pivotFmts>
      <c:pivotFmt>
        <c:idx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rgbClr val="F3A7D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7"/>
        <c:spPr>
          <a:solidFill>
            <a:srgbClr val="E52781"/>
          </a:solidFill>
          <a:ln>
            <a:noFill/>
          </a:ln>
          <a:effectLst>
            <a:outerShdw blurRad="88900" sx="102000" sy="102000" algn="ctr" rotWithShape="0">
              <a:prstClr val="black">
                <a:alpha val="20000"/>
              </a:prstClr>
            </a:outerShdw>
          </a:effectLst>
          <a:scene3d>
            <a:camera prst="orthographicFront"/>
            <a:lightRig rig="threePt" dir="t"/>
          </a:scene3d>
          <a:sp3d prstMaterial="matte"/>
        </c:spPr>
        <c:dLbl>
          <c:idx val="0"/>
          <c:layout>
            <c:manualLayout>
              <c:x val="-2.4857134203962371E-2"/>
              <c:y val="-0.1046546939234257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rgbClr val="EB5FAC"/>
          </a:solidFill>
          <a:ln>
            <a:noFill/>
          </a:ln>
          <a:effectLst>
            <a:outerShdw blurRad="88900" sx="102000" sy="102000" algn="ctr" rotWithShape="0">
              <a:prstClr val="black">
                <a:alpha val="20000"/>
              </a:prstClr>
            </a:outerShdw>
          </a:effectLst>
          <a:scene3d>
            <a:camera prst="orthographicFront"/>
            <a:lightRig rig="threePt" dir="t"/>
          </a:scene3d>
          <a:sp3d prstMaterial="matte"/>
        </c:spPr>
        <c:dLbl>
          <c:idx val="0"/>
          <c:layout>
            <c:manualLayout>
              <c:x val="6.3252308206124638E-2"/>
              <c:y val="5.625867263790845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24171017340445974"/>
          <c:w val="0.93888888888888888"/>
          <c:h val="0.75474518810148727"/>
        </c:manualLayout>
      </c:layout>
      <c:pie3DChart>
        <c:varyColors val="1"/>
        <c:ser>
          <c:idx val="0"/>
          <c:order val="0"/>
          <c:tx>
            <c:strRef>
              <c:f>'help sheet'!$W$37</c:f>
              <c:strCache>
                <c:ptCount val="1"/>
                <c:pt idx="0">
                  <c:v>Total</c:v>
                </c:pt>
              </c:strCache>
            </c:strRef>
          </c:tx>
          <c:dPt>
            <c:idx val="0"/>
            <c:bubble3D val="0"/>
            <c:spPr>
              <a:solidFill>
                <a:srgbClr val="F3A7D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E0BC-4924-8473-CE60059E1DD6}"/>
              </c:ext>
            </c:extLst>
          </c:dPt>
          <c:dPt>
            <c:idx val="1"/>
            <c:bubble3D val="0"/>
            <c:spPr>
              <a:solidFill>
                <a:srgbClr val="E5278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E0BC-4924-8473-CE60059E1DD6}"/>
              </c:ext>
            </c:extLst>
          </c:dPt>
          <c:dPt>
            <c:idx val="2"/>
            <c:bubble3D val="0"/>
            <c:spPr>
              <a:solidFill>
                <a:srgbClr val="EB5FAC"/>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E0BC-4924-8473-CE60059E1DD6}"/>
              </c:ext>
            </c:extLst>
          </c:dPt>
          <c:dLbls>
            <c:dLbl>
              <c:idx val="1"/>
              <c:layout>
                <c:manualLayout>
                  <c:x val="-2.4857134203962371E-2"/>
                  <c:y val="-0.1046546939234257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0BC-4924-8473-CE60059E1DD6}"/>
                </c:ext>
              </c:extLst>
            </c:dLbl>
            <c:dLbl>
              <c:idx val="2"/>
              <c:layout>
                <c:manualLayout>
                  <c:x val="6.3252308206124638E-2"/>
                  <c:y val="5.625867263790845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0BC-4924-8473-CE60059E1DD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22225" cap="flat" cmpd="sng" algn="ctr">
                  <a:solidFill>
                    <a:srgbClr val="5D072E"/>
                  </a:solidFill>
                  <a:round/>
                </a:ln>
                <a:effectLst/>
              </c:spPr>
            </c:leaderLines>
            <c:extLst>
              <c:ext xmlns:c15="http://schemas.microsoft.com/office/drawing/2012/chart" uri="{CE6537A1-D6FC-4f65-9D91-7224C49458BB}"/>
            </c:extLst>
          </c:dLbls>
          <c:cat>
            <c:strRef>
              <c:f>'help sheet'!$V$38:$V$41</c:f>
              <c:strCache>
                <c:ptCount val="3"/>
                <c:pt idx="0">
                  <c:v>23/12/2023</c:v>
                </c:pt>
                <c:pt idx="1">
                  <c:v>24/12/2023</c:v>
                </c:pt>
                <c:pt idx="2">
                  <c:v>25/12/2023</c:v>
                </c:pt>
              </c:strCache>
            </c:strRef>
          </c:cat>
          <c:val>
            <c:numRef>
              <c:f>'help sheet'!$W$38:$W$41</c:f>
              <c:numCache>
                <c:formatCode>General</c:formatCode>
                <c:ptCount val="3"/>
                <c:pt idx="0">
                  <c:v>447300000</c:v>
                </c:pt>
                <c:pt idx="1">
                  <c:v>19850000</c:v>
                </c:pt>
                <c:pt idx="2">
                  <c:v>114500000</c:v>
                </c:pt>
              </c:numCache>
            </c:numRef>
          </c:val>
          <c:extLst>
            <c:ext xmlns:c16="http://schemas.microsoft.com/office/drawing/2014/chart" uri="{C3380CC4-5D6E-409C-BE32-E72D297353CC}">
              <c16:uniqueId val="{00000006-E0BC-4924-8473-CE60059E1DD6}"/>
            </c:ext>
          </c:extLst>
        </c:ser>
        <c:dLbls>
          <c:dLblPos val="in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KEL 7 - TICKET CONCERT.xlsx]help sheet!PivotTable23</c:name>
    <c:fmtId val="2"/>
  </c:pivotSource>
  <c:chart>
    <c:autoTitleDeleted val="1"/>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52781"/>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3A7D1"/>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b" anchorCtr="1">
              <a:spAutoFit/>
            </a:bodyPr>
            <a:lstStyle/>
            <a:p>
              <a:pPr>
                <a:defRPr sz="900" b="1" i="0" u="none" strike="noStrike" kern="1200" baseline="0">
                  <a:solidFill>
                    <a:srgbClr val="5D072E"/>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E52781"/>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4.0749955628015038E-3"/>
              <c:y val="-2.057457899883729E-2"/>
            </c:manualLayout>
          </c:layout>
          <c:spPr>
            <a:solidFill>
              <a:srgbClr val="F3A7D1"/>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b" anchorCtr="1">
              <a:noAutofit/>
            </a:bodyPr>
            <a:lstStyle/>
            <a:p>
              <a:pPr>
                <a:defRPr sz="900" b="1" i="0" u="none" strike="noStrike" kern="1200" baseline="0">
                  <a:solidFill>
                    <a:srgbClr val="5D072E"/>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1047997149368392"/>
                  <c:h val="0.10493368824247429"/>
                </c:manualLayout>
              </c15:layout>
            </c:ext>
          </c:extLst>
        </c:dLbl>
      </c:pivotFmt>
      <c:pivotFmt>
        <c:idx val="4"/>
        <c:spPr>
          <a:solidFill>
            <a:srgbClr val="E52781"/>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5.3545830171178007E-3"/>
              <c:y val="-8.8300746980616046E-2"/>
            </c:manualLayout>
          </c:layout>
          <c:spPr>
            <a:solidFill>
              <a:srgbClr val="F3A7D1"/>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b" anchorCtr="1">
              <a:spAutoFit/>
            </a:bodyPr>
            <a:lstStyle/>
            <a:p>
              <a:pPr>
                <a:defRPr sz="900" b="1" i="0" u="none" strike="noStrike" kern="1200" baseline="0">
                  <a:solidFill>
                    <a:srgbClr val="5D072E"/>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E52781"/>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2.1418332068471203E-2"/>
              <c:y val="-3.7843177277406881E-2"/>
            </c:manualLayout>
          </c:layout>
          <c:spPr>
            <a:solidFill>
              <a:srgbClr val="F3A7D1"/>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b" anchorCtr="1">
              <a:spAutoFit/>
            </a:bodyPr>
            <a:lstStyle/>
            <a:p>
              <a:pPr>
                <a:defRPr sz="900" b="1" i="0" u="none" strike="noStrike" kern="1200" baseline="0">
                  <a:solidFill>
                    <a:srgbClr val="5D072E"/>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52781"/>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2.6669735436224474E-3"/>
              <c:y val="-0.18720030768491142"/>
            </c:manualLayout>
          </c:layout>
          <c:spPr>
            <a:solidFill>
              <a:srgbClr val="F3A7D1"/>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b" anchorCtr="1">
              <a:spAutoFit/>
            </a:bodyPr>
            <a:lstStyle/>
            <a:p>
              <a:pPr>
                <a:defRPr sz="900" b="1" i="0" u="none" strike="noStrike" kern="1200" baseline="0">
                  <a:solidFill>
                    <a:srgbClr val="5D072E"/>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E52781"/>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8.0318745256767014E-3"/>
              <c:y val="-5.6764765916110377E-2"/>
            </c:manualLayout>
          </c:layout>
          <c:spPr>
            <a:solidFill>
              <a:srgbClr val="F3A7D1"/>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b" anchorCtr="1">
              <a:spAutoFit/>
            </a:bodyPr>
            <a:lstStyle/>
            <a:p>
              <a:pPr>
                <a:defRPr sz="900" b="1" i="0" u="none" strike="noStrike" kern="1200" baseline="0">
                  <a:solidFill>
                    <a:srgbClr val="5D072E"/>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E52781"/>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2.0182929486273381E-2"/>
              <c:y val="2.8659963292319013E-7"/>
            </c:manualLayout>
          </c:layout>
          <c:spPr>
            <a:solidFill>
              <a:srgbClr val="F3A7D1"/>
            </a:solidFill>
            <a:ln>
              <a:noFill/>
              <a:round/>
            </a:ln>
            <a:effectLst>
              <a:outerShdw blurRad="63500" dist="88900" dir="2700000" algn="tl" rotWithShape="0">
                <a:prstClr val="black">
                  <a:alpha val="40000"/>
                </a:prstClr>
              </a:outerShdw>
            </a:effectLst>
          </c:spPr>
          <c:txPr>
            <a:bodyPr rot="0" spcFirstLastPara="1" vertOverflow="overflow" horzOverflow="overflow" vert="horz" wrap="square" lIns="38100" tIns="19050" rIns="38100" bIns="19050" anchor="b" anchorCtr="1">
              <a:noAutofit/>
            </a:bodyPr>
            <a:lstStyle/>
            <a:p>
              <a:pPr>
                <a:defRPr sz="900" b="1" i="0" u="none" strike="noStrike" kern="1200" baseline="0">
                  <a:solidFill>
                    <a:srgbClr val="5D072E"/>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4710098311074849"/>
                  <c:h val="0.10702697457791578"/>
                </c:manualLayout>
              </c15:layout>
            </c:ext>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5627441123424264E-3"/>
          <c:y val="0.28737657519522597"/>
          <c:w val="0.93321288513815259"/>
          <c:h val="0.69478019165067384"/>
        </c:manualLayout>
      </c:layout>
      <c:bar3DChart>
        <c:barDir val="col"/>
        <c:grouping val="clustered"/>
        <c:varyColors val="0"/>
        <c:ser>
          <c:idx val="0"/>
          <c:order val="0"/>
          <c:tx>
            <c:strRef>
              <c:f>'help sheet'!$P$59</c:f>
              <c:strCache>
                <c:ptCount val="1"/>
                <c:pt idx="0">
                  <c:v>Total</c:v>
                </c:pt>
              </c:strCache>
            </c:strRef>
          </c:tx>
          <c:spPr>
            <a:solidFill>
              <a:srgbClr val="E52781"/>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Pt>
            <c:idx val="0"/>
            <c:invertIfNegative val="0"/>
            <c:bubble3D val="0"/>
            <c:spPr>
              <a:solidFill>
                <a:srgbClr val="E52781"/>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extLst>
              <c:ext xmlns:c16="http://schemas.microsoft.com/office/drawing/2014/chart" uri="{C3380CC4-5D6E-409C-BE32-E72D297353CC}">
                <c16:uniqueId val="{00000002-5503-4D62-80A4-B5E66C41E77E}"/>
              </c:ext>
            </c:extLst>
          </c:dPt>
          <c:dPt>
            <c:idx val="1"/>
            <c:invertIfNegative val="0"/>
            <c:bubble3D val="0"/>
            <c:spPr>
              <a:solidFill>
                <a:srgbClr val="E52781"/>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extLst>
              <c:ext xmlns:c16="http://schemas.microsoft.com/office/drawing/2014/chart" uri="{C3380CC4-5D6E-409C-BE32-E72D297353CC}">
                <c16:uniqueId val="{00000003-5503-4D62-80A4-B5E66C41E77E}"/>
              </c:ext>
            </c:extLst>
          </c:dPt>
          <c:dPt>
            <c:idx val="2"/>
            <c:invertIfNegative val="0"/>
            <c:bubble3D val="0"/>
            <c:spPr>
              <a:solidFill>
                <a:srgbClr val="E52781"/>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extLst>
              <c:ext xmlns:c16="http://schemas.microsoft.com/office/drawing/2014/chart" uri="{C3380CC4-5D6E-409C-BE32-E72D297353CC}">
                <c16:uniqueId val="{00000004-5503-4D62-80A4-B5E66C41E77E}"/>
              </c:ext>
            </c:extLst>
          </c:dPt>
          <c:dPt>
            <c:idx val="3"/>
            <c:invertIfNegative val="0"/>
            <c:bubble3D val="0"/>
            <c:spPr>
              <a:solidFill>
                <a:srgbClr val="E52781"/>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extLst>
              <c:ext xmlns:c16="http://schemas.microsoft.com/office/drawing/2014/chart" uri="{C3380CC4-5D6E-409C-BE32-E72D297353CC}">
                <c16:uniqueId val="{00000005-5503-4D62-80A4-B5E66C41E77E}"/>
              </c:ext>
            </c:extLst>
          </c:dPt>
          <c:dPt>
            <c:idx val="4"/>
            <c:invertIfNegative val="0"/>
            <c:bubble3D val="0"/>
            <c:spPr>
              <a:solidFill>
                <a:srgbClr val="E52781"/>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extLst>
              <c:ext xmlns:c16="http://schemas.microsoft.com/office/drawing/2014/chart" uri="{C3380CC4-5D6E-409C-BE32-E72D297353CC}">
                <c16:uniqueId val="{00000006-5503-4D62-80A4-B5E66C41E77E}"/>
              </c:ext>
            </c:extLst>
          </c:dPt>
          <c:dPt>
            <c:idx val="5"/>
            <c:invertIfNegative val="0"/>
            <c:bubble3D val="0"/>
            <c:spPr>
              <a:solidFill>
                <a:srgbClr val="E52781"/>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extLst>
              <c:ext xmlns:c16="http://schemas.microsoft.com/office/drawing/2014/chart" uri="{C3380CC4-5D6E-409C-BE32-E72D297353CC}">
                <c16:uniqueId val="{00000007-5503-4D62-80A4-B5E66C41E77E}"/>
              </c:ext>
            </c:extLst>
          </c:dPt>
          <c:dLbls>
            <c:dLbl>
              <c:idx val="0"/>
              <c:layout>
                <c:manualLayout>
                  <c:x val="4.0749955628015038E-3"/>
                  <c:y val="-2.057457899883729E-2"/>
                </c:manualLayout>
              </c:layout>
              <c:spPr>
                <a:solidFill>
                  <a:srgbClr val="F3A7D1"/>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b" anchorCtr="1">
                  <a:noAutofit/>
                </a:bodyPr>
                <a:lstStyle/>
                <a:p>
                  <a:pPr>
                    <a:defRPr sz="900" b="1" i="0" u="none" strike="noStrike" kern="1200" baseline="0">
                      <a:solidFill>
                        <a:srgbClr val="5D072E"/>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1047997149368392"/>
                      <c:h val="0.10493368824247429"/>
                    </c:manualLayout>
                  </c15:layout>
                </c:ext>
                <c:ext xmlns:c16="http://schemas.microsoft.com/office/drawing/2014/chart" uri="{C3380CC4-5D6E-409C-BE32-E72D297353CC}">
                  <c16:uniqueId val="{00000002-5503-4D62-80A4-B5E66C41E77E}"/>
                </c:ext>
              </c:extLst>
            </c:dLbl>
            <c:dLbl>
              <c:idx val="1"/>
              <c:layout>
                <c:manualLayout>
                  <c:x val="5.3545830171178007E-3"/>
                  <c:y val="-8.83007469806160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503-4D62-80A4-B5E66C41E77E}"/>
                </c:ext>
              </c:extLst>
            </c:dLbl>
            <c:dLbl>
              <c:idx val="2"/>
              <c:layout>
                <c:manualLayout>
                  <c:x val="2.1418332068471203E-2"/>
                  <c:y val="-3.78431772774068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503-4D62-80A4-B5E66C41E77E}"/>
                </c:ext>
              </c:extLst>
            </c:dLbl>
            <c:dLbl>
              <c:idx val="3"/>
              <c:layout>
                <c:manualLayout>
                  <c:x val="-2.6669735436224474E-3"/>
                  <c:y val="-0.1872003076849114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503-4D62-80A4-B5E66C41E77E}"/>
                </c:ext>
              </c:extLst>
            </c:dLbl>
            <c:dLbl>
              <c:idx val="4"/>
              <c:layout>
                <c:manualLayout>
                  <c:x val="8.0318745256767014E-3"/>
                  <c:y val="-5.676476591611037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503-4D62-80A4-B5E66C41E77E}"/>
                </c:ext>
              </c:extLst>
            </c:dLbl>
            <c:dLbl>
              <c:idx val="5"/>
              <c:layout>
                <c:manualLayout>
                  <c:x val="2.0182929486273381E-2"/>
                  <c:y val="2.8659963292319013E-7"/>
                </c:manualLayout>
              </c:layout>
              <c:spPr>
                <a:solidFill>
                  <a:srgbClr val="F3A7D1"/>
                </a:solidFill>
                <a:ln>
                  <a:noFill/>
                  <a:round/>
                </a:ln>
                <a:effectLst>
                  <a:outerShdw blurRad="63500" dist="88900" dir="2700000" algn="tl" rotWithShape="0">
                    <a:prstClr val="black">
                      <a:alpha val="40000"/>
                    </a:prstClr>
                  </a:outerShdw>
                </a:effectLst>
              </c:spPr>
              <c:txPr>
                <a:bodyPr rot="0" spcFirstLastPara="1" vertOverflow="overflow" horzOverflow="overflow" vert="horz" wrap="square" lIns="38100" tIns="19050" rIns="38100" bIns="19050" anchor="b" anchorCtr="1">
                  <a:noAutofit/>
                </a:bodyPr>
                <a:lstStyle/>
                <a:p>
                  <a:pPr>
                    <a:defRPr sz="900" b="1" i="0" u="none" strike="noStrike" kern="1200" baseline="0">
                      <a:solidFill>
                        <a:srgbClr val="5D072E"/>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4710098311074849"/>
                      <c:h val="0.10702697457791578"/>
                    </c:manualLayout>
                  </c15:layout>
                </c:ext>
                <c:ext xmlns:c16="http://schemas.microsoft.com/office/drawing/2014/chart" uri="{C3380CC4-5D6E-409C-BE32-E72D297353CC}">
                  <c16:uniqueId val="{00000007-5503-4D62-80A4-B5E66C41E77E}"/>
                </c:ext>
              </c:extLst>
            </c:dLbl>
            <c:spPr>
              <a:solidFill>
                <a:srgbClr val="F3A7D1"/>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b" anchorCtr="1">
                <a:spAutoFit/>
              </a:bodyPr>
              <a:lstStyle/>
              <a:p>
                <a:pPr>
                  <a:defRPr sz="900" b="1" i="0" u="none" strike="noStrike" kern="1200" baseline="0">
                    <a:solidFill>
                      <a:srgbClr val="5D072E"/>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'help sheet'!$O$60:$O$66</c:f>
              <c:strCache>
                <c:ptCount val="6"/>
                <c:pt idx="0">
                  <c:v>CAT 1</c:v>
                </c:pt>
                <c:pt idx="1">
                  <c:v>CAT 2</c:v>
                </c:pt>
                <c:pt idx="2">
                  <c:v>CAT 3</c:v>
                </c:pt>
                <c:pt idx="3">
                  <c:v>CAT 4</c:v>
                </c:pt>
                <c:pt idx="4">
                  <c:v>Festival Priority</c:v>
                </c:pt>
                <c:pt idx="5">
                  <c:v>Golden Festival Priority</c:v>
                </c:pt>
              </c:strCache>
            </c:strRef>
          </c:cat>
          <c:val>
            <c:numRef>
              <c:f>'help sheet'!$P$60:$P$66</c:f>
              <c:numCache>
                <c:formatCode>_("Rp"* #,##0.00_);_("Rp"* \(#,##0.00\);_("Rp"* "-"??_);_(@_)</c:formatCode>
                <c:ptCount val="6"/>
                <c:pt idx="0">
                  <c:v>179950000</c:v>
                </c:pt>
                <c:pt idx="1">
                  <c:v>44850000</c:v>
                </c:pt>
                <c:pt idx="2">
                  <c:v>11500000</c:v>
                </c:pt>
                <c:pt idx="3">
                  <c:v>36100000</c:v>
                </c:pt>
                <c:pt idx="4">
                  <c:v>15000000</c:v>
                </c:pt>
                <c:pt idx="5">
                  <c:v>294250000</c:v>
                </c:pt>
              </c:numCache>
            </c:numRef>
          </c:val>
          <c:extLst>
            <c:ext xmlns:c16="http://schemas.microsoft.com/office/drawing/2014/chart" uri="{C3380CC4-5D6E-409C-BE32-E72D297353CC}">
              <c16:uniqueId val="{00000000-5503-4D62-80A4-B5E66C41E77E}"/>
            </c:ext>
          </c:extLst>
        </c:ser>
        <c:dLbls>
          <c:showLegendKey val="0"/>
          <c:showVal val="1"/>
          <c:showCatName val="0"/>
          <c:showSerName val="0"/>
          <c:showPercent val="0"/>
          <c:showBubbleSize val="0"/>
        </c:dLbls>
        <c:gapWidth val="84"/>
        <c:gapDepth val="53"/>
        <c:shape val="box"/>
        <c:axId val="859253119"/>
        <c:axId val="859243967"/>
        <c:axId val="0"/>
      </c:bar3DChart>
      <c:catAx>
        <c:axId val="85925311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rgbClr val="5D072E"/>
                </a:solidFill>
                <a:latin typeface="+mn-lt"/>
                <a:ea typeface="+mn-ea"/>
                <a:cs typeface="+mn-cs"/>
              </a:defRPr>
            </a:pPr>
            <a:endParaRPr lang="en-US"/>
          </a:p>
        </c:txPr>
        <c:crossAx val="859243967"/>
        <c:crosses val="autoZero"/>
        <c:auto val="1"/>
        <c:lblAlgn val="ctr"/>
        <c:lblOffset val="100"/>
        <c:noMultiLvlLbl val="0"/>
      </c:catAx>
      <c:valAx>
        <c:axId val="859243967"/>
        <c:scaling>
          <c:orientation val="minMax"/>
        </c:scaling>
        <c:delete val="1"/>
        <c:axPos val="l"/>
        <c:numFmt formatCode="_(&quot;Rp&quot;* #,##0.00_);_(&quot;Rp&quot;* \(#,##0.00\);_(&quot;Rp&quot;* &quot;-&quot;??_);_(@_)" sourceLinked="1"/>
        <c:majorTickMark val="out"/>
        <c:minorTickMark val="none"/>
        <c:tickLblPos val="nextTo"/>
        <c:crossAx val="85925311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635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KEL 7 - TICKET CONCERT.xlsx]help sheet!PivotTable28</c:name>
    <c:fmtId val="2"/>
  </c:pivotSource>
  <c:chart>
    <c:autoTitleDeleted val="1"/>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5D072E"/>
          </a:solidFill>
          <a:ln w="9525" cap="flat" cmpd="sng" algn="ctr">
            <a:noFill/>
            <a:round/>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900" b="1" i="0" u="none" strike="noStrike" kern="1200" baseline="0">
                  <a:solidFill>
                    <a:srgbClr val="5D072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D072E"/>
          </a:solidFill>
          <a:ln w="9525" cap="flat" cmpd="sng" algn="ctr">
            <a:noFill/>
            <a:round/>
          </a:ln>
          <a:effectLst/>
        </c:spPr>
        <c:dLbl>
          <c:idx val="0"/>
          <c:layout>
            <c:manualLayout>
              <c:x val="-1.2028828013998899E-2"/>
              <c:y val="3.4988176881239695E-2"/>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1" i="0" u="none" strike="noStrike" kern="1200" baseline="0">
                  <a:solidFill>
                    <a:srgbClr val="5D072E"/>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1269604478985665"/>
                  <c:h val="0.23881308127235462"/>
                </c:manualLayout>
              </c15:layout>
            </c:ext>
          </c:extLst>
        </c:dLbl>
      </c:pivotFmt>
      <c:pivotFmt>
        <c:idx val="4"/>
        <c:spPr>
          <a:solidFill>
            <a:srgbClr val="5D072E"/>
          </a:solidFill>
          <a:ln w="31750" cap="rnd" cmpd="sng" algn="ctr">
            <a:noFill/>
            <a:round/>
          </a:ln>
          <a:effectLst/>
        </c:spPr>
        <c:marker>
          <c:symbol val="none"/>
        </c:marker>
      </c:pivotFmt>
      <c:pivotFmt>
        <c:idx val="5"/>
        <c:spPr>
          <a:solidFill>
            <a:srgbClr val="5D072E"/>
          </a:solidFill>
          <a:ln w="31750" cap="rnd" cmpd="sng" algn="ctr">
            <a:noFill/>
            <a:round/>
          </a:ln>
          <a:effectLst/>
        </c:spPr>
        <c:marker>
          <c:symbol val="none"/>
        </c:marker>
      </c:pivotFmt>
      <c:pivotFmt>
        <c:idx val="6"/>
        <c:spPr>
          <a:solidFill>
            <a:srgbClr val="5D072E"/>
          </a:solidFill>
          <a:ln w="31750" cap="rnd" cmpd="sng" algn="ctr">
            <a:noFill/>
            <a:round/>
          </a:ln>
          <a:effectLst/>
        </c:spPr>
        <c:marker>
          <c:symbol val="none"/>
        </c:marker>
      </c:pivotFmt>
      <c:pivotFmt>
        <c:idx val="7"/>
        <c:spPr>
          <a:solidFill>
            <a:srgbClr val="5D072E"/>
          </a:solidFill>
          <a:ln w="31750" cap="rnd" cmpd="sng" algn="ctr">
            <a:noFill/>
            <a:round/>
          </a:ln>
          <a:effectLst/>
        </c:spPr>
        <c:marker>
          <c:symbol val="none"/>
        </c:marker>
      </c:pivotFmt>
      <c:pivotFmt>
        <c:idx val="8"/>
        <c:spPr>
          <a:solidFill>
            <a:srgbClr val="5D072E"/>
          </a:solidFill>
          <a:ln w="9525" cap="flat" cmpd="sng" algn="ctr">
            <a:noFill/>
            <a:round/>
          </a:ln>
          <a:effectLst/>
        </c:spPr>
        <c:dLbl>
          <c:idx val="0"/>
          <c:layout>
            <c:manualLayout>
              <c:x val="-3.8268327995437196E-2"/>
              <c:y val="7.1542173567074915E-2"/>
            </c:manualLayout>
          </c:layout>
          <c:spPr>
            <a:noFill/>
            <a:ln>
              <a:noFill/>
            </a:ln>
            <a:effectLst/>
          </c:spPr>
          <c:txPr>
            <a:bodyPr rot="0" spcFirstLastPara="1" vertOverflow="overflow" horzOverflow="overflow" vert="horz" wrap="square" lIns="38100" tIns="19050" rIns="38100" bIns="19050" anchor="ctr" anchorCtr="1">
              <a:noAutofit/>
            </a:bodyPr>
            <a:lstStyle/>
            <a:p>
              <a:pPr>
                <a:defRPr sz="900" b="1" i="0" u="none" strike="noStrike" kern="1200" baseline="0">
                  <a:solidFill>
                    <a:srgbClr val="5D072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205547008600575"/>
                  <c:h val="0.14295873290621078"/>
                </c:manualLayout>
              </c15:layout>
            </c:ext>
          </c:extLst>
        </c:dLbl>
      </c:pivotFmt>
    </c:pivotFmts>
    <c:plotArea>
      <c:layout/>
      <c:barChart>
        <c:barDir val="bar"/>
        <c:grouping val="clustered"/>
        <c:varyColors val="0"/>
        <c:ser>
          <c:idx val="0"/>
          <c:order val="0"/>
          <c:tx>
            <c:strRef>
              <c:f>'help sheet'!$F$235</c:f>
              <c:strCache>
                <c:ptCount val="1"/>
                <c:pt idx="0">
                  <c:v>Total</c:v>
                </c:pt>
              </c:strCache>
            </c:strRef>
          </c:tx>
          <c:spPr>
            <a:solidFill>
              <a:srgbClr val="5D072E"/>
            </a:solidFill>
            <a:ln w="9525" cap="flat" cmpd="sng" algn="ctr">
              <a:noFill/>
              <a:round/>
            </a:ln>
            <a:effectLst/>
          </c:spPr>
          <c:invertIfNegative val="0"/>
          <c:dPt>
            <c:idx val="0"/>
            <c:invertIfNegative val="0"/>
            <c:bubble3D val="0"/>
            <c:extLst>
              <c:ext xmlns:c16="http://schemas.microsoft.com/office/drawing/2014/chart" uri="{C3380CC4-5D6E-409C-BE32-E72D297353CC}">
                <c16:uniqueId val="{00000008-DC8E-4C57-8890-E88D1065C926}"/>
              </c:ext>
            </c:extLst>
          </c:dPt>
          <c:dPt>
            <c:idx val="1"/>
            <c:invertIfNegative val="0"/>
            <c:bubble3D val="0"/>
            <c:spPr>
              <a:solidFill>
                <a:srgbClr val="5D072E"/>
              </a:solidFill>
              <a:ln w="31750" cap="rnd" cmpd="sng" algn="ctr">
                <a:noFill/>
                <a:round/>
              </a:ln>
              <a:effectLst/>
            </c:spPr>
            <c:extLst>
              <c:ext xmlns:c16="http://schemas.microsoft.com/office/drawing/2014/chart" uri="{C3380CC4-5D6E-409C-BE32-E72D297353CC}">
                <c16:uniqueId val="{00000006-E4F1-499A-A737-3EC85662A498}"/>
              </c:ext>
            </c:extLst>
          </c:dPt>
          <c:dPt>
            <c:idx val="2"/>
            <c:invertIfNegative val="0"/>
            <c:bubble3D val="0"/>
            <c:spPr>
              <a:solidFill>
                <a:srgbClr val="5D072E"/>
              </a:solidFill>
              <a:ln w="31750" cap="rnd" cmpd="sng" algn="ctr">
                <a:noFill/>
                <a:round/>
              </a:ln>
              <a:effectLst/>
            </c:spPr>
            <c:extLst>
              <c:ext xmlns:c16="http://schemas.microsoft.com/office/drawing/2014/chart" uri="{C3380CC4-5D6E-409C-BE32-E72D297353CC}">
                <c16:uniqueId val="{00000005-E4F1-499A-A737-3EC85662A498}"/>
              </c:ext>
            </c:extLst>
          </c:dPt>
          <c:dPt>
            <c:idx val="3"/>
            <c:invertIfNegative val="0"/>
            <c:bubble3D val="0"/>
            <c:spPr>
              <a:solidFill>
                <a:srgbClr val="5D072E"/>
              </a:solidFill>
              <a:ln w="31750" cap="rnd" cmpd="sng" algn="ctr">
                <a:noFill/>
                <a:round/>
              </a:ln>
              <a:effectLst/>
            </c:spPr>
            <c:extLst>
              <c:ext xmlns:c16="http://schemas.microsoft.com/office/drawing/2014/chart" uri="{C3380CC4-5D6E-409C-BE32-E72D297353CC}">
                <c16:uniqueId val="{00000004-E4F1-499A-A737-3EC85662A498}"/>
              </c:ext>
            </c:extLst>
          </c:dPt>
          <c:dPt>
            <c:idx val="4"/>
            <c:invertIfNegative val="0"/>
            <c:bubble3D val="0"/>
            <c:spPr>
              <a:solidFill>
                <a:srgbClr val="5D072E"/>
              </a:solidFill>
              <a:ln w="31750" cap="rnd" cmpd="sng" algn="ctr">
                <a:noFill/>
                <a:round/>
              </a:ln>
              <a:effectLst/>
            </c:spPr>
            <c:extLst>
              <c:ext xmlns:c16="http://schemas.microsoft.com/office/drawing/2014/chart" uri="{C3380CC4-5D6E-409C-BE32-E72D297353CC}">
                <c16:uniqueId val="{00000003-E4F1-499A-A737-3EC85662A498}"/>
              </c:ext>
            </c:extLst>
          </c:dPt>
          <c:dPt>
            <c:idx val="5"/>
            <c:invertIfNegative val="0"/>
            <c:bubble3D val="0"/>
            <c:extLst>
              <c:ext xmlns:c16="http://schemas.microsoft.com/office/drawing/2014/chart" uri="{C3380CC4-5D6E-409C-BE32-E72D297353CC}">
                <c16:uniqueId val="{00000009-DC8E-4C57-8890-E88D1065C926}"/>
              </c:ext>
            </c:extLst>
          </c:dPt>
          <c:dLbls>
            <c:dLbl>
              <c:idx val="0"/>
              <c:layout>
                <c:manualLayout>
                  <c:x val="-3.8268327995437196E-2"/>
                  <c:y val="7.1542173567074915E-2"/>
                </c:manualLayout>
              </c:layout>
              <c:spPr>
                <a:noFill/>
                <a:ln>
                  <a:noFill/>
                </a:ln>
                <a:effectLst/>
              </c:spPr>
              <c:txPr>
                <a:bodyPr rot="0" spcFirstLastPara="1" vertOverflow="overflow" horzOverflow="overflow" vert="horz" wrap="square" lIns="38100" tIns="19050" rIns="38100" bIns="19050" anchor="ctr" anchorCtr="1">
                  <a:noAutofit/>
                </a:bodyPr>
                <a:lstStyle/>
                <a:p>
                  <a:pPr>
                    <a:defRPr sz="900" b="1" i="0" u="none" strike="noStrike" kern="1200" baseline="0">
                      <a:solidFill>
                        <a:srgbClr val="5D072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205547008600575"/>
                      <c:h val="0.14295873290621078"/>
                    </c:manualLayout>
                  </c15:layout>
                </c:ext>
                <c:ext xmlns:c16="http://schemas.microsoft.com/office/drawing/2014/chart" uri="{C3380CC4-5D6E-409C-BE32-E72D297353CC}">
                  <c16:uniqueId val="{00000008-DC8E-4C57-8890-E88D1065C926}"/>
                </c:ext>
              </c:extLst>
            </c:dLbl>
            <c:dLbl>
              <c:idx val="5"/>
              <c:layout>
                <c:manualLayout>
                  <c:x val="-1.2028828013998899E-2"/>
                  <c:y val="3.4988176881239695E-2"/>
                </c:manualLayout>
              </c:layout>
              <c:showLegendKey val="0"/>
              <c:showVal val="1"/>
              <c:showCatName val="0"/>
              <c:showSerName val="0"/>
              <c:showPercent val="0"/>
              <c:showBubbleSize val="0"/>
              <c:extLst>
                <c:ext xmlns:c15="http://schemas.microsoft.com/office/drawing/2012/chart" uri="{CE6537A1-D6FC-4f65-9D91-7224C49458BB}">
                  <c15:layout>
                    <c:manualLayout>
                      <c:w val="0.21269604478985665"/>
                      <c:h val="0.23881308127235462"/>
                    </c:manualLayout>
                  </c15:layout>
                </c:ext>
                <c:ext xmlns:c16="http://schemas.microsoft.com/office/drawing/2014/chart" uri="{C3380CC4-5D6E-409C-BE32-E72D297353CC}">
                  <c16:uniqueId val="{00000009-DC8E-4C57-8890-E88D1065C926}"/>
                </c:ext>
              </c:extLst>
            </c:dLbl>
            <c:spPr>
              <a:noFill/>
              <a:ln>
                <a:noFill/>
              </a:ln>
              <a:effectLst/>
            </c:spPr>
            <c:txPr>
              <a:bodyPr rot="0" spcFirstLastPara="1" vertOverflow="overflow" horzOverflow="overflow" vert="horz" wrap="square" lIns="38100" tIns="19050" rIns="38100" bIns="19050" anchor="ctr" anchorCtr="1">
                <a:spAutoFit/>
              </a:bodyPr>
              <a:lstStyle/>
              <a:p>
                <a:pPr>
                  <a:defRPr sz="900" b="1" i="0" u="none" strike="noStrike" kern="1200" baseline="0">
                    <a:solidFill>
                      <a:srgbClr val="5D072E"/>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'help sheet'!$E$236:$E$242</c:f>
              <c:strCache>
                <c:ptCount val="6"/>
                <c:pt idx="0">
                  <c:v>CAT 1</c:v>
                </c:pt>
                <c:pt idx="1">
                  <c:v>CAT 2</c:v>
                </c:pt>
                <c:pt idx="2">
                  <c:v>CAT 3</c:v>
                </c:pt>
                <c:pt idx="3">
                  <c:v>CAT 4</c:v>
                </c:pt>
                <c:pt idx="4">
                  <c:v>Festival Priority</c:v>
                </c:pt>
                <c:pt idx="5">
                  <c:v>Golden Festival Priority</c:v>
                </c:pt>
              </c:strCache>
            </c:strRef>
          </c:cat>
          <c:val>
            <c:numRef>
              <c:f>'help sheet'!$F$236:$F$242</c:f>
              <c:numCache>
                <c:formatCode>_("Rp"* #,##0.00_);_("Rp"* \(#,##0.00\);_("Rp"* "-"??_);_(@_)</c:formatCode>
                <c:ptCount val="6"/>
                <c:pt idx="0">
                  <c:v>15930000</c:v>
                </c:pt>
                <c:pt idx="1">
                  <c:v>1560000</c:v>
                </c:pt>
                <c:pt idx="2">
                  <c:v>920000</c:v>
                </c:pt>
                <c:pt idx="3">
                  <c:v>1140000</c:v>
                </c:pt>
                <c:pt idx="4">
                  <c:v>600000</c:v>
                </c:pt>
                <c:pt idx="5">
                  <c:v>2750000</c:v>
                </c:pt>
              </c:numCache>
            </c:numRef>
          </c:val>
          <c:extLst>
            <c:ext xmlns:c16="http://schemas.microsoft.com/office/drawing/2014/chart" uri="{C3380CC4-5D6E-409C-BE32-E72D297353CC}">
              <c16:uniqueId val="{00000000-E4F1-499A-A737-3EC85662A498}"/>
            </c:ext>
          </c:extLst>
        </c:ser>
        <c:dLbls>
          <c:dLblPos val="ctr"/>
          <c:showLegendKey val="0"/>
          <c:showVal val="1"/>
          <c:showCatName val="0"/>
          <c:showSerName val="0"/>
          <c:showPercent val="0"/>
          <c:showBubbleSize val="0"/>
        </c:dLbls>
        <c:gapWidth val="150"/>
        <c:axId val="2120923759"/>
        <c:axId val="2120927087"/>
      </c:barChart>
      <c:catAx>
        <c:axId val="2120923759"/>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50" b="0" i="0" u="none" strike="noStrike" kern="1200" cap="all" baseline="0">
                <a:solidFill>
                  <a:schemeClr val="dk1">
                    <a:lumMod val="75000"/>
                    <a:lumOff val="25000"/>
                  </a:schemeClr>
                </a:solidFill>
                <a:latin typeface="+mn-lt"/>
                <a:ea typeface="+mn-ea"/>
                <a:cs typeface="+mn-cs"/>
              </a:defRPr>
            </a:pPr>
            <a:endParaRPr lang="en-US"/>
          </a:p>
        </c:txPr>
        <c:crossAx val="2120927087"/>
        <c:crosses val="autoZero"/>
        <c:auto val="1"/>
        <c:lblAlgn val="ctr"/>
        <c:lblOffset val="100"/>
        <c:noMultiLvlLbl val="0"/>
      </c:catAx>
      <c:valAx>
        <c:axId val="2120927087"/>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quot;Rp&quot;* #,##0.00_);_(&quot;Rp&quot;* \(#,##0.00\);_(&quot;Rp&quot;* &quot;-&quot;??_);_(@_)" sourceLinked="1"/>
        <c:majorTickMark val="none"/>
        <c:minorTickMark val="none"/>
        <c:tickLblPos val="nextTo"/>
        <c:crossAx val="2120923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KEL 7 - TICKET CONCERT.xlsx]help sheet!PivotTable29</c:name>
    <c:fmtId val="7"/>
  </c:pivotSource>
  <c:chart>
    <c:autoTitleDeleted val="1"/>
    <c:pivotFmts>
      <c:pivotFmt>
        <c:idx val="0"/>
        <c:spPr>
          <a:solidFill>
            <a:schemeClr val="lt1">
              <a:alpha val="40000"/>
            </a:schemeClr>
          </a:solidFill>
          <a:ln>
            <a:noFill/>
          </a:ln>
          <a:effectLst>
            <a:innerShdw dist="38100" dir="16200000">
              <a:schemeClr val="accent1"/>
            </a:innerShdw>
          </a:effectLst>
          <a:sp3d/>
        </c:spPr>
        <c:marker>
          <c:symbol val="circle"/>
          <c:size val="5"/>
          <c:spPr>
            <a:solidFill>
              <a:schemeClr val="accent1"/>
            </a:solidFill>
            <a:ln w="22225">
              <a:solidFill>
                <a:schemeClr val="lt1"/>
              </a:solidFill>
              <a:round/>
            </a:ln>
            <a:effectLst/>
          </c:spPr>
        </c:marker>
        <c:dLbl>
          <c:idx val="0"/>
          <c:spPr>
            <a:solidFill>
              <a:srgbClr val="4472C4">
                <a:alpha val="50000"/>
              </a:srgb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lt1">
              <a:alpha val="40000"/>
            </a:schemeClr>
          </a:solidFill>
          <a:ln>
            <a:noFill/>
          </a:ln>
          <a:effectLst>
            <a:innerShdw dist="38100" dir="16200000">
              <a:schemeClr val="accent1"/>
            </a:innerShdw>
          </a:effectLst>
          <a:sp3d/>
        </c:spPr>
        <c:marker>
          <c:symbol val="none"/>
        </c:marker>
        <c:dLbl>
          <c:idx val="0"/>
          <c:spPr>
            <a:solidFill>
              <a:srgbClr val="4472C4">
                <a:alpha val="50000"/>
              </a:srgb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52781"/>
          </a:solidFill>
          <a:ln>
            <a:noFill/>
          </a:ln>
          <a:effectLst>
            <a:innerShdw dist="38100" dir="16200000">
              <a:schemeClr val="accent1"/>
            </a:innerShdw>
          </a:effectLst>
          <a:sp3d/>
        </c:spPr>
        <c:marker>
          <c:symbol val="none"/>
        </c:marker>
        <c:dLbl>
          <c:idx val="0"/>
          <c:spPr>
            <a:solidFill>
              <a:srgbClr val="4472C4">
                <a:alpha val="50000"/>
              </a:srgb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5D072E"/>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E52781"/>
          </a:solidFill>
          <a:ln>
            <a:noFill/>
          </a:ln>
          <a:effectLst>
            <a:innerShdw dist="38100" dir="16200000">
              <a:schemeClr val="accent1"/>
            </a:innerShdw>
          </a:effectLst>
          <a:sp3d/>
        </c:spPr>
        <c:dLbl>
          <c:idx val="0"/>
          <c:layout>
            <c:manualLayout>
              <c:x val="4.3445437118384382E-2"/>
              <c:y val="-0.2752461572290780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rgbClr val="5D072E"/>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9169131484659251"/>
                  <c:h val="0.12581053422451272"/>
                </c:manualLayout>
              </c15:layout>
            </c:ext>
          </c:extLst>
        </c:dLbl>
      </c:pivotFmt>
      <c:pivotFmt>
        <c:idx val="4"/>
        <c:spPr>
          <a:solidFill>
            <a:srgbClr val="E52781"/>
          </a:solidFill>
          <a:ln>
            <a:noFill/>
          </a:ln>
          <a:effectLst>
            <a:innerShdw dist="38100" dir="16200000">
              <a:schemeClr val="accent1"/>
            </a:innerShdw>
          </a:effectLst>
          <a:sp3d/>
        </c:spPr>
        <c:dLbl>
          <c:idx val="0"/>
          <c:layout>
            <c:manualLayout>
              <c:x val="-4.5091523606021955E-3"/>
              <c:y val="-0.12615436644342029"/>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rgbClr val="5D072E"/>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5028579345473763"/>
                  <c:h val="8.567043670529717E-2"/>
                </c:manualLayout>
              </c15:layout>
            </c:ext>
          </c:extLst>
        </c:dLbl>
      </c:pivotFmt>
      <c:pivotFmt>
        <c:idx val="5"/>
        <c:spPr>
          <a:solidFill>
            <a:srgbClr val="E52781"/>
          </a:solidFill>
          <a:ln>
            <a:noFill/>
          </a:ln>
          <a:effectLst>
            <a:innerShdw dist="38100" dir="16200000">
              <a:schemeClr val="accent1"/>
            </a:innerShdw>
          </a:effectLst>
          <a:sp3d/>
        </c:spPr>
        <c:dLbl>
          <c:idx val="0"/>
          <c:layout>
            <c:manualLayout>
              <c:x val="5.430652914143938E-2"/>
              <c:y val="-0.33832367909053107"/>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rgbClr val="5D072E"/>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8083000901830469"/>
                  <c:h val="0.13727913351571716"/>
                </c:manualLayout>
              </c15:layout>
            </c:ext>
          </c:extLst>
        </c:dLbl>
      </c:pivotFmt>
    </c:pivotFmts>
    <c:view3D>
      <c:rotX val="15"/>
      <c:rotY val="20"/>
      <c:depthPercent val="100"/>
      <c:rAngAx val="0"/>
    </c:view3D>
    <c:floor>
      <c:thickness val="0"/>
      <c:spPr>
        <a:solidFill>
          <a:schemeClr val="accent1">
            <a:alpha val="20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2.7825433778660667E-2"/>
          <c:w val="0.97367651312319203"/>
          <c:h val="0.87984681594877912"/>
        </c:manualLayout>
      </c:layout>
      <c:area3DChart>
        <c:grouping val="stacked"/>
        <c:varyColors val="0"/>
        <c:ser>
          <c:idx val="0"/>
          <c:order val="0"/>
          <c:tx>
            <c:strRef>
              <c:f>'help sheet'!$S$4</c:f>
              <c:strCache>
                <c:ptCount val="1"/>
                <c:pt idx="0">
                  <c:v>Total</c:v>
                </c:pt>
              </c:strCache>
            </c:strRef>
          </c:tx>
          <c:spPr>
            <a:solidFill>
              <a:srgbClr val="E52781"/>
            </a:solidFill>
            <a:ln>
              <a:noFill/>
            </a:ln>
            <a:effectLst>
              <a:innerShdw dist="38100" dir="16200000">
                <a:schemeClr val="accent1"/>
              </a:innerShdw>
            </a:effectLst>
            <a:sp3d/>
          </c:spPr>
          <c:dPt>
            <c:idx val="0"/>
            <c:bubble3D val="0"/>
            <c:extLst>
              <c:ext xmlns:c16="http://schemas.microsoft.com/office/drawing/2014/chart" uri="{C3380CC4-5D6E-409C-BE32-E72D297353CC}">
                <c16:uniqueId val="{00000002-F487-43E0-A375-3DDEC99B39C5}"/>
              </c:ext>
            </c:extLst>
          </c:dPt>
          <c:dPt>
            <c:idx val="1"/>
            <c:bubble3D val="0"/>
            <c:extLst>
              <c:ext xmlns:c16="http://schemas.microsoft.com/office/drawing/2014/chart" uri="{C3380CC4-5D6E-409C-BE32-E72D297353CC}">
                <c16:uniqueId val="{00000004-F487-43E0-A375-3DDEC99B39C5}"/>
              </c:ext>
            </c:extLst>
          </c:dPt>
          <c:dPt>
            <c:idx val="2"/>
            <c:bubble3D val="0"/>
            <c:extLst>
              <c:ext xmlns:c16="http://schemas.microsoft.com/office/drawing/2014/chart" uri="{C3380CC4-5D6E-409C-BE32-E72D297353CC}">
                <c16:uniqueId val="{00000003-F487-43E0-A375-3DDEC99B39C5}"/>
              </c:ext>
            </c:extLst>
          </c:dPt>
          <c:dLbls>
            <c:dLbl>
              <c:idx val="0"/>
              <c:layout>
                <c:manualLayout>
                  <c:x val="4.3445437118384382E-2"/>
                  <c:y val="-0.2752461572290780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rgbClr val="5D072E"/>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9169131484659251"/>
                      <c:h val="0.12581053422451272"/>
                    </c:manualLayout>
                  </c15:layout>
                </c:ext>
                <c:ext xmlns:c16="http://schemas.microsoft.com/office/drawing/2014/chart" uri="{C3380CC4-5D6E-409C-BE32-E72D297353CC}">
                  <c16:uniqueId val="{00000002-F487-43E0-A375-3DDEC99B39C5}"/>
                </c:ext>
              </c:extLst>
            </c:dLbl>
            <c:dLbl>
              <c:idx val="1"/>
              <c:layout>
                <c:manualLayout>
                  <c:x val="5.430652914143938E-2"/>
                  <c:y val="-0.33832367909053107"/>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rgbClr val="5D072E"/>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8083000901830469"/>
                      <c:h val="0.13727913351571716"/>
                    </c:manualLayout>
                  </c15:layout>
                </c:ext>
                <c:ext xmlns:c16="http://schemas.microsoft.com/office/drawing/2014/chart" uri="{C3380CC4-5D6E-409C-BE32-E72D297353CC}">
                  <c16:uniqueId val="{00000004-F487-43E0-A375-3DDEC99B39C5}"/>
                </c:ext>
              </c:extLst>
            </c:dLbl>
            <c:dLbl>
              <c:idx val="2"/>
              <c:layout>
                <c:manualLayout>
                  <c:x val="-4.5091523606021955E-3"/>
                  <c:y val="-0.12615436644342029"/>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rgbClr val="5D072E"/>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5028579345473763"/>
                      <c:h val="8.567043670529717E-2"/>
                    </c:manualLayout>
                  </c15:layout>
                </c:ext>
                <c:ext xmlns:c16="http://schemas.microsoft.com/office/drawing/2014/chart" uri="{C3380CC4-5D6E-409C-BE32-E72D297353CC}">
                  <c16:uniqueId val="{00000003-F487-43E0-A375-3DDEC99B39C5}"/>
                </c:ext>
              </c:extLst>
            </c:dLbl>
            <c:spPr>
              <a:solidFill>
                <a:srgbClr val="4472C4">
                  <a:alpha val="50000"/>
                </a:srgb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5D072E"/>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rgbClr val="5D072E"/>
                      </a:solidFill>
                    </a:ln>
                    <a:effectLst/>
                  </c:spPr>
                </c15:leaderLines>
              </c:ext>
            </c:extLst>
          </c:dLbls>
          <c:cat>
            <c:strRef>
              <c:f>'help sheet'!$R$5:$R$8</c:f>
              <c:strCache>
                <c:ptCount val="3"/>
                <c:pt idx="0">
                  <c:v>23/12/2023</c:v>
                </c:pt>
                <c:pt idx="1">
                  <c:v>24/12/2023</c:v>
                </c:pt>
                <c:pt idx="2">
                  <c:v>25/12/2023</c:v>
                </c:pt>
              </c:strCache>
            </c:strRef>
          </c:cat>
          <c:val>
            <c:numRef>
              <c:f>'help sheet'!$S$5:$S$8</c:f>
              <c:numCache>
                <c:formatCode>_("Rp"* #,##0.00_);_("Rp"* \(#,##0.00\);_("Rp"* "-"??_);_(@_)</c:formatCode>
                <c:ptCount val="3"/>
                <c:pt idx="0">
                  <c:v>447300000</c:v>
                </c:pt>
                <c:pt idx="1">
                  <c:v>19850000</c:v>
                </c:pt>
                <c:pt idx="2">
                  <c:v>114500000</c:v>
                </c:pt>
              </c:numCache>
            </c:numRef>
          </c:val>
          <c:extLst>
            <c:ext xmlns:c16="http://schemas.microsoft.com/office/drawing/2014/chart" uri="{C3380CC4-5D6E-409C-BE32-E72D297353CC}">
              <c16:uniqueId val="{00000000-F487-43E0-A375-3DDEC99B39C5}"/>
            </c:ext>
          </c:extLst>
        </c:ser>
        <c:dLbls>
          <c:showLegendKey val="0"/>
          <c:showVal val="1"/>
          <c:showCatName val="0"/>
          <c:showSerName val="0"/>
          <c:showPercent val="0"/>
          <c:showBubbleSize val="0"/>
        </c:dLbls>
        <c:axId val="1068526863"/>
        <c:axId val="1068519375"/>
        <c:axId val="0"/>
      </c:area3DChart>
      <c:catAx>
        <c:axId val="1068526863"/>
        <c:scaling>
          <c:orientation val="minMax"/>
        </c:scaling>
        <c:delete val="0"/>
        <c:axPos val="b"/>
        <c:numFmt formatCode="General" sourceLinked="1"/>
        <c:majorTickMark val="out"/>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rgbClr val="5D072E"/>
                </a:solidFill>
                <a:latin typeface="+mn-lt"/>
                <a:ea typeface="+mn-ea"/>
                <a:cs typeface="+mn-cs"/>
              </a:defRPr>
            </a:pPr>
            <a:endParaRPr lang="en-US"/>
          </a:p>
        </c:txPr>
        <c:crossAx val="1068519375"/>
        <c:crosses val="autoZero"/>
        <c:auto val="1"/>
        <c:lblAlgn val="ctr"/>
        <c:lblOffset val="100"/>
        <c:noMultiLvlLbl val="0"/>
      </c:catAx>
      <c:valAx>
        <c:axId val="1068519375"/>
        <c:scaling>
          <c:orientation val="minMax"/>
        </c:scaling>
        <c:delete val="1"/>
        <c:axPos val="l"/>
        <c:numFmt formatCode="_(&quot;Rp&quot;* #,##0.00_);_(&quot;Rp&quot;* \(#,##0.00\);_(&quot;Rp&quot;* &quot;-&quot;??_);_(@_)" sourceLinked="1"/>
        <c:majorTickMark val="out"/>
        <c:minorTickMark val="none"/>
        <c:tickLblPos val="nextTo"/>
        <c:crossAx val="106852686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KEL 7 - TICKET CONCERT.xlsx]help sheet!PivotTable4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'help sheet'!$B$20</c:f>
              <c:strCache>
                <c:ptCount val="1"/>
                <c:pt idx="0">
                  <c:v>Total</c:v>
                </c:pt>
              </c:strCache>
            </c:strRef>
          </c:tx>
          <c:spPr>
            <a:solidFill>
              <a:schemeClr val="accent1"/>
            </a:solidFill>
            <a:ln>
              <a:noFill/>
            </a:ln>
            <a:effectLst/>
            <a:sp3d/>
          </c:spPr>
          <c:invertIfNegative val="0"/>
          <c:cat>
            <c:strRef>
              <c:f>'help sheet'!$A$21:$A$27</c:f>
              <c:strCache>
                <c:ptCount val="6"/>
                <c:pt idx="0">
                  <c:v>CAT 1</c:v>
                </c:pt>
                <c:pt idx="1">
                  <c:v>CAT 2</c:v>
                </c:pt>
                <c:pt idx="2">
                  <c:v>CAT 3</c:v>
                </c:pt>
                <c:pt idx="3">
                  <c:v>CAT 4</c:v>
                </c:pt>
                <c:pt idx="4">
                  <c:v>Festival Priority</c:v>
                </c:pt>
                <c:pt idx="5">
                  <c:v>Golden Festival Priority</c:v>
                </c:pt>
              </c:strCache>
            </c:strRef>
          </c:cat>
          <c:val>
            <c:numRef>
              <c:f>'help sheet'!$B$21:$B$27</c:f>
              <c:numCache>
                <c:formatCode>_("Rp"* #,##0.00_);_("Rp"* \(#,##0.00\);_("Rp"* "-"??_);_(@_)</c:formatCode>
                <c:ptCount val="6"/>
                <c:pt idx="0">
                  <c:v>23600000</c:v>
                </c:pt>
                <c:pt idx="1">
                  <c:v>13650000</c:v>
                </c:pt>
                <c:pt idx="2">
                  <c:v>6900000</c:v>
                </c:pt>
                <c:pt idx="3">
                  <c:v>10450000</c:v>
                </c:pt>
                <c:pt idx="4">
                  <c:v>6000000</c:v>
                </c:pt>
                <c:pt idx="5">
                  <c:v>19250000</c:v>
                </c:pt>
              </c:numCache>
            </c:numRef>
          </c:val>
          <c:extLst>
            <c:ext xmlns:c16="http://schemas.microsoft.com/office/drawing/2014/chart" uri="{C3380CC4-5D6E-409C-BE32-E72D297353CC}">
              <c16:uniqueId val="{00000000-223E-4FF1-A498-6844F4B8124A}"/>
            </c:ext>
          </c:extLst>
        </c:ser>
        <c:dLbls>
          <c:showLegendKey val="0"/>
          <c:showVal val="0"/>
          <c:showCatName val="0"/>
          <c:showSerName val="0"/>
          <c:showPercent val="0"/>
          <c:showBubbleSize val="0"/>
        </c:dLbls>
        <c:gapWidth val="150"/>
        <c:shape val="box"/>
        <c:axId val="923142048"/>
        <c:axId val="923141632"/>
        <c:axId val="0"/>
      </c:bar3DChart>
      <c:catAx>
        <c:axId val="9231420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141632"/>
        <c:crosses val="autoZero"/>
        <c:auto val="1"/>
        <c:lblAlgn val="ctr"/>
        <c:lblOffset val="100"/>
        <c:noMultiLvlLbl val="0"/>
      </c:catAx>
      <c:valAx>
        <c:axId val="923141632"/>
        <c:scaling>
          <c:orientation val="minMax"/>
        </c:scaling>
        <c:delete val="0"/>
        <c:axPos val="l"/>
        <c:majorGridlines>
          <c:spPr>
            <a:ln w="9525" cap="flat" cmpd="sng" algn="ctr">
              <a:solidFill>
                <a:schemeClr val="tx1">
                  <a:lumMod val="15000"/>
                  <a:lumOff val="85000"/>
                </a:schemeClr>
              </a:solidFill>
              <a:round/>
            </a:ln>
            <a:effectLst/>
          </c:spPr>
        </c:majorGridlines>
        <c:numFmt formatCode="_(&quot;Rp&quot;* #,##0.00_);_(&quot;Rp&quot;* \(#,##0.00\);_(&quot;Rp&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142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KEL 7 - TICKET CONCERT.xlsx]help sheet!PivotTable14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'help sheet'!$B$56</c:f>
              <c:strCache>
                <c:ptCount val="1"/>
                <c:pt idx="0">
                  <c:v>Total</c:v>
                </c:pt>
              </c:strCache>
            </c:strRef>
          </c:tx>
          <c:spPr>
            <a:solidFill>
              <a:schemeClr val="accent1"/>
            </a:solidFill>
            <a:ln>
              <a:noFill/>
            </a:ln>
            <a:effectLst/>
            <a:sp3d/>
          </c:spPr>
          <c:invertIfNegative val="0"/>
          <c:cat>
            <c:strRef>
              <c:f>'help sheet'!$A$57:$A$58</c:f>
              <c:strCache>
                <c:ptCount val="1"/>
                <c:pt idx="0">
                  <c:v>aby</c:v>
                </c:pt>
              </c:strCache>
            </c:strRef>
          </c:cat>
          <c:val>
            <c:numRef>
              <c:f>'help sheet'!$B$57:$B$58</c:f>
              <c:numCache>
                <c:formatCode>_("Rp"* #,##0.00_);_("Rp"* \(#,##0.00\);_("Rp"* "-"??_);_(@_)</c:formatCode>
                <c:ptCount val="1"/>
                <c:pt idx="0">
                  <c:v>1950000</c:v>
                </c:pt>
              </c:numCache>
            </c:numRef>
          </c:val>
          <c:extLst>
            <c:ext xmlns:c16="http://schemas.microsoft.com/office/drawing/2014/chart" uri="{C3380CC4-5D6E-409C-BE32-E72D297353CC}">
              <c16:uniqueId val="{00000000-6C35-4DE7-B0DE-9C988B2CF40C}"/>
            </c:ext>
          </c:extLst>
        </c:ser>
        <c:dLbls>
          <c:showLegendKey val="0"/>
          <c:showVal val="0"/>
          <c:showCatName val="0"/>
          <c:showSerName val="0"/>
          <c:showPercent val="0"/>
          <c:showBubbleSize val="0"/>
        </c:dLbls>
        <c:gapWidth val="150"/>
        <c:shape val="box"/>
        <c:axId val="985411216"/>
        <c:axId val="985412048"/>
        <c:axId val="0"/>
      </c:bar3DChart>
      <c:catAx>
        <c:axId val="9854112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412048"/>
        <c:crosses val="autoZero"/>
        <c:auto val="1"/>
        <c:lblAlgn val="ctr"/>
        <c:lblOffset val="100"/>
        <c:noMultiLvlLbl val="0"/>
      </c:catAx>
      <c:valAx>
        <c:axId val="985412048"/>
        <c:scaling>
          <c:orientation val="minMax"/>
        </c:scaling>
        <c:delete val="0"/>
        <c:axPos val="l"/>
        <c:majorGridlines>
          <c:spPr>
            <a:ln w="9525" cap="flat" cmpd="sng" algn="ctr">
              <a:solidFill>
                <a:schemeClr val="tx1">
                  <a:lumMod val="15000"/>
                  <a:lumOff val="85000"/>
                </a:schemeClr>
              </a:solidFill>
              <a:round/>
            </a:ln>
            <a:effectLst/>
          </c:spPr>
        </c:majorGridlines>
        <c:numFmt formatCode="_(&quot;Rp&quot;* #,##0.00_);_(&quot;Rp&quot;* \(#,##0.00\);_(&quot;Rp&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411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KEL 7 - TICKET CONCERT.xlsx]help sheet!PivotTable16</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'help sheet'!$B$73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FB72-4CE5-B1A7-A840EFCFA79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B72-4CE5-B1A7-A840EFCFA7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'help sheet'!$A$74</c:f>
              <c:strCache>
                <c:ptCount val="1"/>
                <c:pt idx="0">
                  <c:v>Grand Total</c:v>
                </c:pt>
              </c:strCache>
            </c:strRef>
          </c:cat>
          <c:val>
            <c:numRef>
              <c:f>'help sheet'!$B$74</c:f>
              <c:numCache>
                <c:formatCode>General</c:formatCode>
                <c:ptCount val="1"/>
              </c:numCache>
            </c:numRef>
          </c:val>
          <c:extLst>
            <c:ext xmlns:c16="http://schemas.microsoft.com/office/drawing/2014/chart" uri="{C3380CC4-5D6E-409C-BE32-E72D297353CC}">
              <c16:uniqueId val="{00000000-FB72-4CE5-B1A7-A840EFCFA79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KEL 7 - TICKET CONCERT.xlsx]help sheet!PivotTable2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'help sheet'!$B$90</c:f>
              <c:strCache>
                <c:ptCount val="1"/>
                <c:pt idx="0">
                  <c:v>Total</c:v>
                </c:pt>
              </c:strCache>
            </c:strRef>
          </c:tx>
          <c:spPr>
            <a:solidFill>
              <a:schemeClr val="accent1"/>
            </a:solidFill>
            <a:ln>
              <a:noFill/>
            </a:ln>
            <a:effectLst/>
            <a:sp3d/>
          </c:spPr>
          <c:invertIfNegative val="0"/>
          <c:cat>
            <c:strRef>
              <c:f>'help sheet'!$A$91:$A$131</c:f>
              <c:strCache>
                <c:ptCount val="40"/>
                <c:pt idx="0">
                  <c:v>abisena</c:v>
                </c:pt>
                <c:pt idx="1">
                  <c:v>aby</c:v>
                </c:pt>
                <c:pt idx="2">
                  <c:v>adnan</c:v>
                </c:pt>
                <c:pt idx="3">
                  <c:v>agus</c:v>
                </c:pt>
                <c:pt idx="4">
                  <c:v>aksara</c:v>
                </c:pt>
                <c:pt idx="5">
                  <c:v>anya</c:v>
                </c:pt>
                <c:pt idx="6">
                  <c:v>arik</c:v>
                </c:pt>
                <c:pt idx="7">
                  <c:v>atmadja</c:v>
                </c:pt>
                <c:pt idx="8">
                  <c:v>baskara</c:v>
                </c:pt>
                <c:pt idx="9">
                  <c:v>bramanta</c:v>
                </c:pt>
                <c:pt idx="10">
                  <c:v>ciho</c:v>
                </c:pt>
                <c:pt idx="11">
                  <c:v>deehan</c:v>
                </c:pt>
                <c:pt idx="12">
                  <c:v>dega</c:v>
                </c:pt>
                <c:pt idx="13">
                  <c:v>desta</c:v>
                </c:pt>
                <c:pt idx="14">
                  <c:v>dhaneswara</c:v>
                </c:pt>
                <c:pt idx="15">
                  <c:v>dhaninjaya</c:v>
                </c:pt>
                <c:pt idx="16">
                  <c:v>gian</c:v>
                </c:pt>
                <c:pt idx="17">
                  <c:v>hasha</c:v>
                </c:pt>
                <c:pt idx="18">
                  <c:v>hoseok</c:v>
                </c:pt>
                <c:pt idx="19">
                  <c:v>jimin</c:v>
                </c:pt>
                <c:pt idx="20">
                  <c:v>jungkook</c:v>
                </c:pt>
                <c:pt idx="21">
                  <c:v>kanda</c:v>
                </c:pt>
                <c:pt idx="22">
                  <c:v>lean</c:v>
                </c:pt>
                <c:pt idx="23">
                  <c:v>mahari</c:v>
                </c:pt>
                <c:pt idx="24">
                  <c:v>mahawira</c:v>
                </c:pt>
                <c:pt idx="25">
                  <c:v>monyong</c:v>
                </c:pt>
                <c:pt idx="26">
                  <c:v>namjoon</c:v>
                </c:pt>
                <c:pt idx="27">
                  <c:v>naniay</c:v>
                </c:pt>
                <c:pt idx="28">
                  <c:v>ojan</c:v>
                </c:pt>
                <c:pt idx="29">
                  <c:v>panca</c:v>
                </c:pt>
                <c:pt idx="30">
                  <c:v>pramudya</c:v>
                </c:pt>
                <c:pt idx="31">
                  <c:v>raja</c:v>
                </c:pt>
                <c:pt idx="32">
                  <c:v>sadhara</c:v>
                </c:pt>
                <c:pt idx="33">
                  <c:v>satria</c:v>
                </c:pt>
                <c:pt idx="34">
                  <c:v>seokjin</c:v>
                </c:pt>
                <c:pt idx="35">
                  <c:v>taehyung</c:v>
                </c:pt>
                <c:pt idx="36">
                  <c:v>teci</c:v>
                </c:pt>
                <c:pt idx="37">
                  <c:v>ulaq</c:v>
                </c:pt>
                <c:pt idx="38">
                  <c:v>weer</c:v>
                </c:pt>
                <c:pt idx="39">
                  <c:v>yoongi</c:v>
                </c:pt>
              </c:strCache>
            </c:strRef>
          </c:cat>
          <c:val>
            <c:numRef>
              <c:f>'help sheet'!$B$91:$B$131</c:f>
              <c:numCache>
                <c:formatCode>General</c:formatCode>
                <c:ptCount val="40"/>
                <c:pt idx="0">
                  <c:v>1150000</c:v>
                </c:pt>
                <c:pt idx="1">
                  <c:v>1950000</c:v>
                </c:pt>
                <c:pt idx="2">
                  <c:v>950000</c:v>
                </c:pt>
                <c:pt idx="3">
                  <c:v>2850000</c:v>
                </c:pt>
                <c:pt idx="4">
                  <c:v>29250000</c:v>
                </c:pt>
                <c:pt idx="5">
                  <c:v>950000</c:v>
                </c:pt>
                <c:pt idx="6">
                  <c:v>1150000</c:v>
                </c:pt>
                <c:pt idx="7">
                  <c:v>73750000</c:v>
                </c:pt>
                <c:pt idx="8">
                  <c:v>950000</c:v>
                </c:pt>
                <c:pt idx="9">
                  <c:v>950000</c:v>
                </c:pt>
                <c:pt idx="10">
                  <c:v>1950000</c:v>
                </c:pt>
                <c:pt idx="11">
                  <c:v>275950000</c:v>
                </c:pt>
                <c:pt idx="12">
                  <c:v>5850000</c:v>
                </c:pt>
                <c:pt idx="13">
                  <c:v>2950000</c:v>
                </c:pt>
                <c:pt idx="14">
                  <c:v>1950000</c:v>
                </c:pt>
                <c:pt idx="15">
                  <c:v>2900000</c:v>
                </c:pt>
                <c:pt idx="16">
                  <c:v>3000000</c:v>
                </c:pt>
                <c:pt idx="17">
                  <c:v>950000</c:v>
                </c:pt>
                <c:pt idx="18">
                  <c:v>4600000</c:v>
                </c:pt>
                <c:pt idx="19">
                  <c:v>7500000</c:v>
                </c:pt>
                <c:pt idx="20">
                  <c:v>2950000</c:v>
                </c:pt>
                <c:pt idx="21">
                  <c:v>2750000</c:v>
                </c:pt>
                <c:pt idx="22">
                  <c:v>1500000</c:v>
                </c:pt>
                <c:pt idx="23">
                  <c:v>3000000</c:v>
                </c:pt>
                <c:pt idx="24">
                  <c:v>2950000</c:v>
                </c:pt>
                <c:pt idx="25">
                  <c:v>950000</c:v>
                </c:pt>
                <c:pt idx="26">
                  <c:v>1950000</c:v>
                </c:pt>
                <c:pt idx="27">
                  <c:v>2950000</c:v>
                </c:pt>
                <c:pt idx="28">
                  <c:v>2950000</c:v>
                </c:pt>
                <c:pt idx="29">
                  <c:v>2750000</c:v>
                </c:pt>
                <c:pt idx="30">
                  <c:v>2950000</c:v>
                </c:pt>
                <c:pt idx="31">
                  <c:v>1150000</c:v>
                </c:pt>
                <c:pt idx="32">
                  <c:v>1150000</c:v>
                </c:pt>
                <c:pt idx="33">
                  <c:v>2300000</c:v>
                </c:pt>
                <c:pt idx="34">
                  <c:v>112250000</c:v>
                </c:pt>
                <c:pt idx="35">
                  <c:v>2750000</c:v>
                </c:pt>
                <c:pt idx="36">
                  <c:v>5500000</c:v>
                </c:pt>
                <c:pt idx="37">
                  <c:v>2750000</c:v>
                </c:pt>
                <c:pt idx="38">
                  <c:v>1900000</c:v>
                </c:pt>
                <c:pt idx="39">
                  <c:v>2750000</c:v>
                </c:pt>
              </c:numCache>
            </c:numRef>
          </c:val>
          <c:extLst>
            <c:ext xmlns:c16="http://schemas.microsoft.com/office/drawing/2014/chart" uri="{C3380CC4-5D6E-409C-BE32-E72D297353CC}">
              <c16:uniqueId val="{00000000-FBBB-4D1B-9EC8-F465EA1CB207}"/>
            </c:ext>
          </c:extLst>
        </c:ser>
        <c:dLbls>
          <c:showLegendKey val="0"/>
          <c:showVal val="0"/>
          <c:showCatName val="0"/>
          <c:showSerName val="0"/>
          <c:showPercent val="0"/>
          <c:showBubbleSize val="0"/>
        </c:dLbls>
        <c:gapWidth val="150"/>
        <c:shape val="box"/>
        <c:axId val="835921439"/>
        <c:axId val="835914367"/>
        <c:axId val="0"/>
      </c:bar3DChart>
      <c:catAx>
        <c:axId val="8359214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914367"/>
        <c:crosses val="autoZero"/>
        <c:auto val="1"/>
        <c:lblAlgn val="ctr"/>
        <c:lblOffset val="100"/>
        <c:noMultiLvlLbl val="0"/>
      </c:catAx>
      <c:valAx>
        <c:axId val="835914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921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16">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styleClr val="0"/>
    </cs:fillRef>
    <cs:effectRef idx="0"/>
    <cs:fontRef idx="minor">
      <a:schemeClr val="lt1"/>
    </cs:fontRef>
    <cs:spPr>
      <a:solidFill>
        <a:schemeClr val="phClr">
          <a:alpha val="50000"/>
        </a:scheme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effectRef idx="0">
      <cs:styleClr val="auto"/>
    </cs:effectRef>
    <cs:fontRef idx="minor">
      <a:schemeClr val="lt1"/>
    </cs:fontRef>
    <cs:spPr>
      <a:solidFill>
        <a:schemeClr val="lt1">
          <a:alpha val="40000"/>
        </a:schemeClr>
      </a:solidFill>
      <a:effectLst>
        <a:innerShdw dist="38100" dir="16200000">
          <a:schemeClr val="phClr"/>
        </a:innerShdw>
      </a:effectLst>
      <a:sp3d/>
    </cs:spPr>
  </cs:dataPoint>
  <cs:dataPoint3D>
    <cs:lnRef idx="0"/>
    <cs:fillRef idx="0"/>
    <cs:effectRef idx="0">
      <cs:styleClr val="auto"/>
    </cs:effectRef>
    <cs:fontRef idx="minor">
      <a:schemeClr val="lt1"/>
    </cs:fontRef>
    <cs:spPr>
      <a:solidFill>
        <a:schemeClr val="lt1">
          <a:alpha val="40000"/>
        </a:schemeClr>
      </a:solidFill>
      <a:effectLst>
        <a:innerShdw dist="38100" dir="16200000">
          <a:schemeClr val="phClr"/>
        </a:innerShdw>
      </a:effectLst>
      <a:sp3d/>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lt1"/>
    </cs:fontRef>
    <cs:spPr>
      <a:ln w="9525">
        <a:solidFill>
          <a:schemeClr val="phClr">
            <a:lumMod val="60000"/>
            <a:lumOff val="40000"/>
          </a:schemeClr>
        </a:solidFill>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lt1"/>
    </cs:fontRef>
    <cs:spPr>
      <a:solidFill>
        <a:schemeClr val="phClr">
          <a:alpha val="20000"/>
        </a:schemeClr>
      </a:solidFill>
      <a:sp3d/>
    </cs:spPr>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svg"/><Relationship Id="rId13" Type="http://schemas.openxmlformats.org/officeDocument/2006/relationships/image" Target="../media/image8.emf"/><Relationship Id="rId18" Type="http://schemas.openxmlformats.org/officeDocument/2006/relationships/image" Target="../media/image12.png"/><Relationship Id="rId26" Type="http://schemas.openxmlformats.org/officeDocument/2006/relationships/image" Target="../media/image16.png"/><Relationship Id="rId3" Type="http://schemas.openxmlformats.org/officeDocument/2006/relationships/hyperlink" Target="#Transactionn!A1"/><Relationship Id="rId21" Type="http://schemas.openxmlformats.org/officeDocument/2006/relationships/chart" Target="../charts/chart3.xml"/><Relationship Id="rId7" Type="http://schemas.openxmlformats.org/officeDocument/2006/relationships/image" Target="../media/image2.png"/><Relationship Id="rId12" Type="http://schemas.openxmlformats.org/officeDocument/2006/relationships/image" Target="../media/image7.emf"/><Relationship Id="rId17" Type="http://schemas.openxmlformats.org/officeDocument/2006/relationships/chart" Target="../charts/chart1.xml"/><Relationship Id="rId25" Type="http://schemas.openxmlformats.org/officeDocument/2006/relationships/image" Target="../media/image15.svg"/><Relationship Id="rId2" Type="http://schemas.openxmlformats.org/officeDocument/2006/relationships/hyperlink" Target="#Dashboard!A1"/><Relationship Id="rId16" Type="http://schemas.openxmlformats.org/officeDocument/2006/relationships/image" Target="../media/image11.svg"/><Relationship Id="rId20" Type="http://schemas.openxmlformats.org/officeDocument/2006/relationships/chart" Target="../charts/chart2.xml"/><Relationship Id="rId29" Type="http://schemas.openxmlformats.org/officeDocument/2006/relationships/image" Target="../media/image18.png"/><Relationship Id="rId1" Type="http://schemas.openxmlformats.org/officeDocument/2006/relationships/image" Target="../media/image1.jpeg"/><Relationship Id="rId6" Type="http://schemas.openxmlformats.org/officeDocument/2006/relationships/hyperlink" Target="#Stock!A1"/><Relationship Id="rId11" Type="http://schemas.openxmlformats.org/officeDocument/2006/relationships/image" Target="../media/image6.emf"/><Relationship Id="rId24" Type="http://schemas.openxmlformats.org/officeDocument/2006/relationships/image" Target="../media/image14.png"/><Relationship Id="rId5" Type="http://schemas.openxmlformats.org/officeDocument/2006/relationships/hyperlink" Target="#'Product Name '!A1"/><Relationship Id="rId15" Type="http://schemas.openxmlformats.org/officeDocument/2006/relationships/image" Target="../media/image10.png"/><Relationship Id="rId23" Type="http://schemas.openxmlformats.org/officeDocument/2006/relationships/hyperlink" Target="#'startup capital'!A1"/><Relationship Id="rId28" Type="http://schemas.openxmlformats.org/officeDocument/2006/relationships/chart" Target="../charts/chart5.xml"/><Relationship Id="rId10" Type="http://schemas.openxmlformats.org/officeDocument/2006/relationships/image" Target="../media/image5.emf"/><Relationship Id="rId19" Type="http://schemas.openxmlformats.org/officeDocument/2006/relationships/image" Target="../media/image13.svg"/><Relationship Id="rId4" Type="http://schemas.openxmlformats.org/officeDocument/2006/relationships/hyperlink" Target="#'Item List'!A1"/><Relationship Id="rId9" Type="http://schemas.openxmlformats.org/officeDocument/2006/relationships/image" Target="../media/image4.emf"/><Relationship Id="rId14" Type="http://schemas.openxmlformats.org/officeDocument/2006/relationships/image" Target="../media/image9.emf"/><Relationship Id="rId22" Type="http://schemas.openxmlformats.org/officeDocument/2006/relationships/chart" Target="../charts/chart4.xml"/><Relationship Id="rId27" Type="http://schemas.openxmlformats.org/officeDocument/2006/relationships/image" Target="../media/image17.svg"/><Relationship Id="rId30" Type="http://schemas.openxmlformats.org/officeDocument/2006/relationships/image" Target="../media/image19.svg"/></Relationships>
</file>

<file path=xl/drawings/_rels/drawing2.xml.rels><?xml version="1.0" encoding="UTF-8" standalone="yes"?>
<Relationships xmlns="http://schemas.openxmlformats.org/package/2006/relationships"><Relationship Id="rId3" Type="http://schemas.openxmlformats.org/officeDocument/2006/relationships/hyperlink" Target="#Transactionn!A1"/><Relationship Id="rId7" Type="http://schemas.openxmlformats.org/officeDocument/2006/relationships/hyperlink" Target="#'startup capital'!A1"/><Relationship Id="rId2" Type="http://schemas.openxmlformats.org/officeDocument/2006/relationships/hyperlink" Target="#Dashboard!A1"/><Relationship Id="rId1" Type="http://schemas.openxmlformats.org/officeDocument/2006/relationships/image" Target="../media/image26.jpeg"/><Relationship Id="rId6" Type="http://schemas.openxmlformats.org/officeDocument/2006/relationships/hyperlink" Target="#Stock!A1"/><Relationship Id="rId5" Type="http://schemas.openxmlformats.org/officeDocument/2006/relationships/hyperlink" Target="#'Product Name '!A1"/><Relationship Id="rId4" Type="http://schemas.openxmlformats.org/officeDocument/2006/relationships/hyperlink" Target="#'Item List'!A1"/></Relationships>
</file>

<file path=xl/drawings/_rels/drawing3.xml.rels><?xml version="1.0" encoding="UTF-8" standalone="yes"?>
<Relationships xmlns="http://schemas.openxmlformats.org/package/2006/relationships"><Relationship Id="rId3" Type="http://schemas.openxmlformats.org/officeDocument/2006/relationships/hyperlink" Target="#Transactionn!A1"/><Relationship Id="rId7" Type="http://schemas.openxmlformats.org/officeDocument/2006/relationships/hyperlink" Target="#'startup capital'!A1"/><Relationship Id="rId2" Type="http://schemas.openxmlformats.org/officeDocument/2006/relationships/hyperlink" Target="#Dashboard!A1"/><Relationship Id="rId1" Type="http://schemas.openxmlformats.org/officeDocument/2006/relationships/image" Target="../media/image26.jpeg"/><Relationship Id="rId6" Type="http://schemas.openxmlformats.org/officeDocument/2006/relationships/hyperlink" Target="#Stock!A1"/><Relationship Id="rId5" Type="http://schemas.openxmlformats.org/officeDocument/2006/relationships/hyperlink" Target="#'Product Name '!A1"/><Relationship Id="rId4" Type="http://schemas.openxmlformats.org/officeDocument/2006/relationships/hyperlink" Target="#'Item List'!A1"/></Relationships>
</file>

<file path=xl/drawings/_rels/drawing4.xml.rels><?xml version="1.0" encoding="UTF-8" standalone="yes"?>
<Relationships xmlns="http://schemas.openxmlformats.org/package/2006/relationships"><Relationship Id="rId3" Type="http://schemas.openxmlformats.org/officeDocument/2006/relationships/hyperlink" Target="#Transactionn!A1"/><Relationship Id="rId7" Type="http://schemas.openxmlformats.org/officeDocument/2006/relationships/hyperlink" Target="#'startup capital'!A1"/><Relationship Id="rId2" Type="http://schemas.openxmlformats.org/officeDocument/2006/relationships/hyperlink" Target="#Dashboard!A1"/><Relationship Id="rId1" Type="http://schemas.openxmlformats.org/officeDocument/2006/relationships/image" Target="../media/image26.jpeg"/><Relationship Id="rId6" Type="http://schemas.openxmlformats.org/officeDocument/2006/relationships/hyperlink" Target="#Stock!A1"/><Relationship Id="rId5" Type="http://schemas.openxmlformats.org/officeDocument/2006/relationships/hyperlink" Target="#'Product Name '!A1"/><Relationship Id="rId4" Type="http://schemas.openxmlformats.org/officeDocument/2006/relationships/hyperlink" Target="#'Item List'!A1"/></Relationships>
</file>

<file path=xl/drawings/_rels/drawing5.xml.rels><?xml version="1.0" encoding="UTF-8" standalone="yes"?>
<Relationships xmlns="http://schemas.openxmlformats.org/package/2006/relationships"><Relationship Id="rId3" Type="http://schemas.openxmlformats.org/officeDocument/2006/relationships/hyperlink" Target="#Transactionn!A1"/><Relationship Id="rId7" Type="http://schemas.openxmlformats.org/officeDocument/2006/relationships/hyperlink" Target="#'startup capital'!A1"/><Relationship Id="rId2" Type="http://schemas.openxmlformats.org/officeDocument/2006/relationships/hyperlink" Target="#Dashboard!A1"/><Relationship Id="rId1" Type="http://schemas.openxmlformats.org/officeDocument/2006/relationships/image" Target="../media/image26.jpeg"/><Relationship Id="rId6" Type="http://schemas.openxmlformats.org/officeDocument/2006/relationships/hyperlink" Target="#Stock!A1"/><Relationship Id="rId5" Type="http://schemas.openxmlformats.org/officeDocument/2006/relationships/hyperlink" Target="#'Product Name '!A1"/><Relationship Id="rId4" Type="http://schemas.openxmlformats.org/officeDocument/2006/relationships/hyperlink" Target="#'Item List'!A1"/></Relationships>
</file>

<file path=xl/drawings/_rels/drawing6.xml.rels><?xml version="1.0" encoding="UTF-8" standalone="yes"?>
<Relationships xmlns="http://schemas.openxmlformats.org/package/2006/relationships"><Relationship Id="rId3" Type="http://schemas.openxmlformats.org/officeDocument/2006/relationships/hyperlink" Target="#Transactionn!A1"/><Relationship Id="rId2" Type="http://schemas.openxmlformats.org/officeDocument/2006/relationships/hyperlink" Target="#Dashboard!A1"/><Relationship Id="rId1" Type="http://schemas.openxmlformats.org/officeDocument/2006/relationships/image" Target="../media/image26.jpeg"/><Relationship Id="rId6" Type="http://schemas.openxmlformats.org/officeDocument/2006/relationships/hyperlink" Target="#Stock!A1"/><Relationship Id="rId5" Type="http://schemas.openxmlformats.org/officeDocument/2006/relationships/hyperlink" Target="#'Product Name '!A1"/><Relationship Id="rId4" Type="http://schemas.openxmlformats.org/officeDocument/2006/relationships/hyperlink" Target="#'Item List'!A1"/></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22.emf"/><Relationship Id="rId2" Type="http://schemas.openxmlformats.org/officeDocument/2006/relationships/image" Target="../media/image21.emf"/><Relationship Id="rId1" Type="http://schemas.openxmlformats.org/officeDocument/2006/relationships/image" Target="../media/image20.emf"/><Relationship Id="rId6" Type="http://schemas.openxmlformats.org/officeDocument/2006/relationships/image" Target="../media/image25.emf"/><Relationship Id="rId5" Type="http://schemas.openxmlformats.org/officeDocument/2006/relationships/image" Target="../media/image24.emf"/><Relationship Id="rId4" Type="http://schemas.openxmlformats.org/officeDocument/2006/relationships/image" Target="../media/image23.emf"/></Relationships>
</file>

<file path=xl/drawings/drawing1.xml><?xml version="1.0" encoding="utf-8"?>
<xdr:wsDr xmlns:xdr="http://schemas.openxmlformats.org/drawingml/2006/spreadsheetDrawing" xmlns:a="http://schemas.openxmlformats.org/drawingml/2006/main">
  <xdr:twoCellAnchor editAs="absolute">
    <xdr:from>
      <xdr:col>0</xdr:col>
      <xdr:colOff>26405</xdr:colOff>
      <xdr:row>0</xdr:row>
      <xdr:rowOff>0</xdr:rowOff>
    </xdr:from>
    <xdr:to>
      <xdr:col>3</xdr:col>
      <xdr:colOff>11316</xdr:colOff>
      <xdr:row>41</xdr:row>
      <xdr:rowOff>67901</xdr:rowOff>
    </xdr:to>
    <xdr:sp macro="" textlink="">
      <xdr:nvSpPr>
        <xdr:cNvPr id="5" name="Rectangle 4">
          <a:extLst>
            <a:ext uri="{FF2B5EF4-FFF2-40B4-BE49-F238E27FC236}">
              <a16:creationId xmlns:a16="http://schemas.microsoft.com/office/drawing/2014/main" id="{041BEEA8-6443-4205-B1AA-63001A1C84A1}"/>
            </a:ext>
          </a:extLst>
        </xdr:cNvPr>
        <xdr:cNvSpPr/>
      </xdr:nvSpPr>
      <xdr:spPr>
        <a:xfrm>
          <a:off x="26405" y="0"/>
          <a:ext cx="1818238" cy="7491743"/>
        </a:xfrm>
        <a:prstGeom prst="rect">
          <a:avLst/>
        </a:prstGeom>
        <a:solidFill>
          <a:srgbClr val="5D072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editAs="absolute">
    <xdr:from>
      <xdr:col>0</xdr:col>
      <xdr:colOff>294238</xdr:colOff>
      <xdr:row>1</xdr:row>
      <xdr:rowOff>90531</xdr:rowOff>
    </xdr:from>
    <xdr:to>
      <xdr:col>3</xdr:col>
      <xdr:colOff>11316</xdr:colOff>
      <xdr:row>33</xdr:row>
      <xdr:rowOff>71720</xdr:rowOff>
    </xdr:to>
    <xdr:sp macro="" textlink="">
      <xdr:nvSpPr>
        <xdr:cNvPr id="6" name="Rectangle: Top Corners Rounded 5">
          <a:extLst>
            <a:ext uri="{FF2B5EF4-FFF2-40B4-BE49-F238E27FC236}">
              <a16:creationId xmlns:a16="http://schemas.microsoft.com/office/drawing/2014/main" id="{2169CDA8-F152-45AB-815E-A2202EF5DC6E}"/>
            </a:ext>
          </a:extLst>
        </xdr:cNvPr>
        <xdr:cNvSpPr/>
      </xdr:nvSpPr>
      <xdr:spPr>
        <a:xfrm rot="16200000">
          <a:off x="-1792124" y="2356187"/>
          <a:ext cx="5718601" cy="1545878"/>
        </a:xfrm>
        <a:prstGeom prst="round2SameRect">
          <a:avLst/>
        </a:prstGeom>
        <a:solidFill>
          <a:srgbClr val="EB5FAC">
            <a:alpha val="5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editAs="absolute">
    <xdr:from>
      <xdr:col>3</xdr:col>
      <xdr:colOff>196158</xdr:colOff>
      <xdr:row>1</xdr:row>
      <xdr:rowOff>90535</xdr:rowOff>
    </xdr:from>
    <xdr:to>
      <xdr:col>20</xdr:col>
      <xdr:colOff>555812</xdr:colOff>
      <xdr:row>3</xdr:row>
      <xdr:rowOff>30179</xdr:rowOff>
    </xdr:to>
    <xdr:sp macro="" textlink="">
      <xdr:nvSpPr>
        <xdr:cNvPr id="7" name="Rectangle: Rounded Corners 6">
          <a:extLst>
            <a:ext uri="{FF2B5EF4-FFF2-40B4-BE49-F238E27FC236}">
              <a16:creationId xmlns:a16="http://schemas.microsoft.com/office/drawing/2014/main" id="{D641657D-D52C-4DA0-B4AE-65AC436A70DB}"/>
            </a:ext>
          </a:extLst>
        </xdr:cNvPr>
        <xdr:cNvSpPr/>
      </xdr:nvSpPr>
      <xdr:spPr>
        <a:xfrm>
          <a:off x="2024958" y="269829"/>
          <a:ext cx="10722854" cy="298232"/>
        </a:xfrm>
        <a:prstGeom prst="roundRect">
          <a:avLst/>
        </a:prstGeom>
        <a:gradFill flip="none" rotWithShape="1">
          <a:gsLst>
            <a:gs pos="18000">
              <a:schemeClr val="accent1">
                <a:lumMod val="5000"/>
                <a:lumOff val="95000"/>
              </a:schemeClr>
            </a:gs>
            <a:gs pos="80000">
              <a:srgbClr val="5D072E"/>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solidFill>
              <a:srgbClr val="F3A7D1"/>
            </a:solidFill>
          </a:endParaRPr>
        </a:p>
      </xdr:txBody>
    </xdr:sp>
    <xdr:clientData/>
  </xdr:twoCellAnchor>
  <xdr:twoCellAnchor editAs="absolute">
    <xdr:from>
      <xdr:col>1</xdr:col>
      <xdr:colOff>1</xdr:colOff>
      <xdr:row>2</xdr:row>
      <xdr:rowOff>60356</xdr:rowOff>
    </xdr:from>
    <xdr:to>
      <xdr:col>2</xdr:col>
      <xdr:colOff>233881</xdr:colOff>
      <xdr:row>7</xdr:row>
      <xdr:rowOff>1774</xdr:rowOff>
    </xdr:to>
    <xdr:pic>
      <xdr:nvPicPr>
        <xdr:cNvPr id="9" name="Picture 8">
          <a:extLst>
            <a:ext uri="{FF2B5EF4-FFF2-40B4-BE49-F238E27FC236}">
              <a16:creationId xmlns:a16="http://schemas.microsoft.com/office/drawing/2014/main" id="{1BF4FB3B-292E-4906-A7EB-3EE0CD19A6E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33" t="2500" r="833" b="-2500"/>
        <a:stretch/>
      </xdr:blipFill>
      <xdr:spPr>
        <a:xfrm>
          <a:off x="611110" y="422495"/>
          <a:ext cx="844989" cy="844989"/>
        </a:xfrm>
        <a:prstGeom prst="ellipse">
          <a:avLst/>
        </a:prstGeom>
        <a:ln w="63500" cap="rnd">
          <a:solidFill>
            <a:srgbClr val="333333"/>
          </a:solidFill>
        </a:ln>
        <a:effectLst>
          <a:outerShdw blurRad="50800" dist="38100" algn="l" rotWithShape="0">
            <a:prstClr val="black">
              <a:alpha val="40000"/>
            </a:prstClr>
          </a:outerShdw>
        </a:effectLst>
        <a:scene3d>
          <a:camera prst="orthographicFront"/>
          <a:lightRig rig="contrasting" dir="t">
            <a:rot lat="0" lon="0" rev="3000000"/>
          </a:lightRig>
        </a:scene3d>
        <a:sp3d contourW="7620">
          <a:bevelT w="95250" h="31750"/>
          <a:contourClr>
            <a:srgbClr val="333333"/>
          </a:contourClr>
        </a:sp3d>
      </xdr:spPr>
    </xdr:pic>
    <xdr:clientData/>
  </xdr:twoCellAnchor>
  <xdr:twoCellAnchor editAs="absolute">
    <xdr:from>
      <xdr:col>0</xdr:col>
      <xdr:colOff>452673</xdr:colOff>
      <xdr:row>7</xdr:row>
      <xdr:rowOff>175035</xdr:rowOff>
    </xdr:from>
    <xdr:to>
      <xdr:col>3</xdr:col>
      <xdr:colOff>7545</xdr:colOff>
      <xdr:row>11</xdr:row>
      <xdr:rowOff>105623</xdr:rowOff>
    </xdr:to>
    <xdr:grpSp>
      <xdr:nvGrpSpPr>
        <xdr:cNvPr id="14" name="Group 13">
          <a:extLst>
            <a:ext uri="{FF2B5EF4-FFF2-40B4-BE49-F238E27FC236}">
              <a16:creationId xmlns:a16="http://schemas.microsoft.com/office/drawing/2014/main" id="{E4CE61EE-6405-4AAD-9C60-FB4D58990419}"/>
            </a:ext>
          </a:extLst>
        </xdr:cNvPr>
        <xdr:cNvGrpSpPr/>
      </xdr:nvGrpSpPr>
      <xdr:grpSpPr>
        <a:xfrm>
          <a:off x="452673" y="1455195"/>
          <a:ext cx="1383672" cy="662108"/>
          <a:chOff x="3980335" y="2571640"/>
          <a:chExt cx="3030067" cy="1374067"/>
        </a:xfrm>
        <a:solidFill>
          <a:srgbClr val="F3A7D1"/>
        </a:solidFill>
      </xdr:grpSpPr>
      <xdr:sp macro="" textlink="">
        <xdr:nvSpPr>
          <xdr:cNvPr id="15" name="Rectangle: Top Corners Rounded 14">
            <a:extLst>
              <a:ext uri="{FF2B5EF4-FFF2-40B4-BE49-F238E27FC236}">
                <a16:creationId xmlns:a16="http://schemas.microsoft.com/office/drawing/2014/main" id="{B460FFD8-86DE-4E92-8B67-357844A86686}"/>
              </a:ext>
            </a:extLst>
          </xdr:cNvPr>
          <xdr:cNvSpPr/>
        </xdr:nvSpPr>
        <xdr:spPr>
          <a:xfrm rot="16200000">
            <a:off x="4880377" y="1948096"/>
            <a:ext cx="821069" cy="2621154"/>
          </a:xfrm>
          <a:prstGeom prst="round2SameRect">
            <a:avLst>
              <a:gd name="adj1" fmla="val 50000"/>
              <a:gd name="adj2" fmla="val 0"/>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id-ID" sz="1100"/>
          </a:p>
        </xdr:txBody>
      </xdr:sp>
      <xdr:sp macro="" textlink="">
        <xdr:nvSpPr>
          <xdr:cNvPr id="16" name="Freeform: Shape 15">
            <a:extLst>
              <a:ext uri="{FF2B5EF4-FFF2-40B4-BE49-F238E27FC236}">
                <a16:creationId xmlns:a16="http://schemas.microsoft.com/office/drawing/2014/main" id="{3D0E2D4B-3882-419D-9170-9F3CBF13DBA2}"/>
              </a:ext>
            </a:extLst>
          </xdr:cNvPr>
          <xdr:cNvSpPr/>
        </xdr:nvSpPr>
        <xdr:spPr>
          <a:xfrm>
            <a:off x="6601487" y="2571640"/>
            <a:ext cx="408915" cy="1374067"/>
          </a:xfrm>
          <a:custGeom>
            <a:avLst/>
            <a:gdLst>
              <a:gd name="connsiteX0" fmla="*/ 408915 w 408915"/>
              <a:gd name="connsiteY0" fmla="*/ 0 h 1374067"/>
              <a:gd name="connsiteX1" fmla="*/ 408915 w 408915"/>
              <a:gd name="connsiteY1" fmla="*/ 1374067 h 1374067"/>
              <a:gd name="connsiteX2" fmla="*/ 370111 w 408915"/>
              <a:gd name="connsiteY2" fmla="*/ 1302576 h 1374067"/>
              <a:gd name="connsiteX3" fmla="*/ 0 w 408915"/>
              <a:gd name="connsiteY3" fmla="*/ 1105790 h 1374067"/>
              <a:gd name="connsiteX4" fmla="*/ 0 w 408915"/>
              <a:gd name="connsiteY4" fmla="*/ 268277 h 1374067"/>
              <a:gd name="connsiteX5" fmla="*/ 370111 w 408915"/>
              <a:gd name="connsiteY5" fmla="*/ 71491 h 1374067"/>
              <a:gd name="connsiteX6" fmla="*/ 408915 w 408915"/>
              <a:gd name="connsiteY6" fmla="*/ 0 h 13740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408915" h="1374067">
                <a:moveTo>
                  <a:pt x="408915" y="0"/>
                </a:moveTo>
                <a:lnTo>
                  <a:pt x="408915" y="1374067"/>
                </a:lnTo>
                <a:lnTo>
                  <a:pt x="370111" y="1302576"/>
                </a:lnTo>
                <a:cubicBezTo>
                  <a:pt x="289900" y="1183850"/>
                  <a:pt x="154066" y="1105790"/>
                  <a:pt x="0" y="1105790"/>
                </a:cubicBezTo>
                <a:lnTo>
                  <a:pt x="0" y="268277"/>
                </a:lnTo>
                <a:cubicBezTo>
                  <a:pt x="154066" y="268277"/>
                  <a:pt x="289900" y="190218"/>
                  <a:pt x="370111" y="71491"/>
                </a:cubicBezTo>
                <a:lnTo>
                  <a:pt x="408915" y="0"/>
                </a:lnTo>
                <a:close/>
              </a:path>
            </a:pathLst>
          </a:cu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p>
        </xdr:txBody>
      </xdr:sp>
    </xdr:grpSp>
    <xdr:clientData/>
  </xdr:twoCellAnchor>
  <xdr:twoCellAnchor editAs="absolute">
    <xdr:from>
      <xdr:col>0</xdr:col>
      <xdr:colOff>475307</xdr:colOff>
      <xdr:row>8</xdr:row>
      <xdr:rowOff>158436</xdr:rowOff>
    </xdr:from>
    <xdr:to>
      <xdr:col>2</xdr:col>
      <xdr:colOff>460216</xdr:colOff>
      <xdr:row>10</xdr:row>
      <xdr:rowOff>120712</xdr:rowOff>
    </xdr:to>
    <xdr:sp macro="" textlink="">
      <xdr:nvSpPr>
        <xdr:cNvPr id="2" name="TextBox 1">
          <a:hlinkClick xmlns:r="http://schemas.openxmlformats.org/officeDocument/2006/relationships" r:id="rId2"/>
          <a:extLst>
            <a:ext uri="{FF2B5EF4-FFF2-40B4-BE49-F238E27FC236}">
              <a16:creationId xmlns:a16="http://schemas.microsoft.com/office/drawing/2014/main" id="{AD11AFF0-8B1E-44E8-8036-330981FA3DF8}"/>
            </a:ext>
          </a:extLst>
        </xdr:cNvPr>
        <xdr:cNvSpPr txBox="1"/>
      </xdr:nvSpPr>
      <xdr:spPr>
        <a:xfrm>
          <a:off x="475307" y="1606990"/>
          <a:ext cx="1207127" cy="3244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5D072E"/>
              </a:solidFill>
            </a:rPr>
            <a:t>DASHBOARD</a:t>
          </a:r>
          <a:endParaRPr lang="id-ID" sz="1400" b="1">
            <a:solidFill>
              <a:srgbClr val="5D072E"/>
            </a:solidFill>
          </a:endParaRPr>
        </a:p>
      </xdr:txBody>
    </xdr:sp>
    <xdr:clientData/>
  </xdr:twoCellAnchor>
  <xdr:twoCellAnchor editAs="absolute">
    <xdr:from>
      <xdr:col>0</xdr:col>
      <xdr:colOff>490395</xdr:colOff>
      <xdr:row>11</xdr:row>
      <xdr:rowOff>143347</xdr:rowOff>
    </xdr:from>
    <xdr:to>
      <xdr:col>2</xdr:col>
      <xdr:colOff>558296</xdr:colOff>
      <xdr:row>13</xdr:row>
      <xdr:rowOff>60357</xdr:rowOff>
    </xdr:to>
    <xdr:sp macro="" textlink="">
      <xdr:nvSpPr>
        <xdr:cNvPr id="3" name="TextBox 2">
          <a:hlinkClick xmlns:r="http://schemas.openxmlformats.org/officeDocument/2006/relationships" r:id="rId3"/>
          <a:extLst>
            <a:ext uri="{FF2B5EF4-FFF2-40B4-BE49-F238E27FC236}">
              <a16:creationId xmlns:a16="http://schemas.microsoft.com/office/drawing/2014/main" id="{9D7042BF-1169-4048-844C-17DF96447B0E}"/>
            </a:ext>
          </a:extLst>
        </xdr:cNvPr>
        <xdr:cNvSpPr txBox="1"/>
      </xdr:nvSpPr>
      <xdr:spPr>
        <a:xfrm>
          <a:off x="490395" y="2135109"/>
          <a:ext cx="1290119" cy="279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F3A7D1"/>
              </a:solidFill>
            </a:rPr>
            <a:t>TRANSACTION</a:t>
          </a:r>
          <a:endParaRPr lang="id-ID" sz="1400" b="1">
            <a:solidFill>
              <a:srgbClr val="F3A7D1"/>
            </a:solidFill>
          </a:endParaRPr>
        </a:p>
      </xdr:txBody>
    </xdr:sp>
    <xdr:clientData/>
  </xdr:twoCellAnchor>
  <xdr:twoCellAnchor>
    <xdr:from>
      <xdr:col>0</xdr:col>
      <xdr:colOff>520574</xdr:colOff>
      <xdr:row>13</xdr:row>
      <xdr:rowOff>128257</xdr:rowOff>
    </xdr:from>
    <xdr:to>
      <xdr:col>2</xdr:col>
      <xdr:colOff>309327</xdr:colOff>
      <xdr:row>15</xdr:row>
      <xdr:rowOff>120712</xdr:rowOff>
    </xdr:to>
    <xdr:sp macro="" textlink="">
      <xdr:nvSpPr>
        <xdr:cNvPr id="4" name="TextBox 3">
          <a:hlinkClick xmlns:r="http://schemas.openxmlformats.org/officeDocument/2006/relationships" r:id="rId4"/>
          <a:extLst>
            <a:ext uri="{FF2B5EF4-FFF2-40B4-BE49-F238E27FC236}">
              <a16:creationId xmlns:a16="http://schemas.microsoft.com/office/drawing/2014/main" id="{830EDD3A-E41F-4505-807F-0206B831E839}"/>
            </a:ext>
          </a:extLst>
        </xdr:cNvPr>
        <xdr:cNvSpPr txBox="1"/>
      </xdr:nvSpPr>
      <xdr:spPr>
        <a:xfrm>
          <a:off x="520574" y="2482158"/>
          <a:ext cx="1010971" cy="354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rgbClr val="F3A7D1"/>
              </a:solidFill>
              <a:effectLst/>
              <a:latin typeface="+mn-lt"/>
              <a:ea typeface="+mn-ea"/>
              <a:cs typeface="+mn-cs"/>
            </a:rPr>
            <a:t>ITEM LIST</a:t>
          </a:r>
          <a:endParaRPr lang="id-ID" sz="1400">
            <a:solidFill>
              <a:srgbClr val="F3A7D1"/>
            </a:solidFill>
            <a:effectLst/>
          </a:endParaRPr>
        </a:p>
        <a:p>
          <a:endParaRPr lang="id-ID" sz="1400"/>
        </a:p>
      </xdr:txBody>
    </xdr:sp>
    <xdr:clientData/>
  </xdr:twoCellAnchor>
  <xdr:twoCellAnchor>
    <xdr:from>
      <xdr:col>0</xdr:col>
      <xdr:colOff>482851</xdr:colOff>
      <xdr:row>15</xdr:row>
      <xdr:rowOff>143346</xdr:rowOff>
    </xdr:from>
    <xdr:to>
      <xdr:col>3</xdr:col>
      <xdr:colOff>286692</xdr:colOff>
      <xdr:row>17</xdr:row>
      <xdr:rowOff>120713</xdr:rowOff>
    </xdr:to>
    <xdr:sp macro="" textlink="">
      <xdr:nvSpPr>
        <xdr:cNvPr id="28" name="TextBox 27">
          <a:hlinkClick xmlns:r="http://schemas.openxmlformats.org/officeDocument/2006/relationships" r:id="rId5"/>
          <a:extLst>
            <a:ext uri="{FF2B5EF4-FFF2-40B4-BE49-F238E27FC236}">
              <a16:creationId xmlns:a16="http://schemas.microsoft.com/office/drawing/2014/main" id="{5F9FBA79-C412-4F34-A33D-A1281724BCCF}"/>
            </a:ext>
          </a:extLst>
        </xdr:cNvPr>
        <xdr:cNvSpPr txBox="1"/>
      </xdr:nvSpPr>
      <xdr:spPr>
        <a:xfrm>
          <a:off x="482851" y="2859386"/>
          <a:ext cx="1637168" cy="339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400" b="1">
              <a:solidFill>
                <a:srgbClr val="F3A7D1"/>
              </a:solidFill>
              <a:effectLst/>
              <a:latin typeface="+mn-lt"/>
              <a:ea typeface="+mn-ea"/>
              <a:cs typeface="+mn-cs"/>
            </a:rPr>
            <a:t>PRODUCT NAME</a:t>
          </a:r>
          <a:endParaRPr lang="id-ID" sz="1400">
            <a:solidFill>
              <a:srgbClr val="F3A7D1"/>
            </a:solidFill>
            <a:effectLst/>
          </a:endParaRPr>
        </a:p>
        <a:p>
          <a:pPr algn="l"/>
          <a:endParaRPr lang="id-ID" sz="1100"/>
        </a:p>
      </xdr:txBody>
    </xdr:sp>
    <xdr:clientData/>
  </xdr:twoCellAnchor>
  <xdr:twoCellAnchor>
    <xdr:from>
      <xdr:col>0</xdr:col>
      <xdr:colOff>497941</xdr:colOff>
      <xdr:row>17</xdr:row>
      <xdr:rowOff>135802</xdr:rowOff>
    </xdr:from>
    <xdr:to>
      <xdr:col>1</xdr:col>
      <xdr:colOff>596020</xdr:colOff>
      <xdr:row>20</xdr:row>
      <xdr:rowOff>7545</xdr:rowOff>
    </xdr:to>
    <xdr:sp macro="" textlink="">
      <xdr:nvSpPr>
        <xdr:cNvPr id="29" name="TextBox 28">
          <a:hlinkClick xmlns:r="http://schemas.openxmlformats.org/officeDocument/2006/relationships" r:id="rId6"/>
          <a:extLst>
            <a:ext uri="{FF2B5EF4-FFF2-40B4-BE49-F238E27FC236}">
              <a16:creationId xmlns:a16="http://schemas.microsoft.com/office/drawing/2014/main" id="{2F1548A3-D6A2-4EF6-B135-79063361D043}"/>
            </a:ext>
          </a:extLst>
        </xdr:cNvPr>
        <xdr:cNvSpPr txBox="1"/>
      </xdr:nvSpPr>
      <xdr:spPr>
        <a:xfrm>
          <a:off x="497941" y="3213980"/>
          <a:ext cx="709188" cy="41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rgbClr val="F3A7D1"/>
              </a:solidFill>
              <a:effectLst/>
              <a:latin typeface="+mn-lt"/>
              <a:ea typeface="+mn-ea"/>
              <a:cs typeface="+mn-cs"/>
            </a:rPr>
            <a:t>STOCK</a:t>
          </a:r>
          <a:endParaRPr lang="id-ID" sz="1400">
            <a:solidFill>
              <a:srgbClr val="F3A7D1"/>
            </a:solidFill>
            <a:effectLst/>
          </a:endParaRPr>
        </a:p>
        <a:p>
          <a:endParaRPr lang="id-ID" sz="1100"/>
        </a:p>
      </xdr:txBody>
    </xdr:sp>
    <xdr:clientData/>
  </xdr:twoCellAnchor>
  <xdr:twoCellAnchor>
    <xdr:from>
      <xdr:col>3</xdr:col>
      <xdr:colOff>535663</xdr:colOff>
      <xdr:row>1</xdr:row>
      <xdr:rowOff>105623</xdr:rowOff>
    </xdr:from>
    <xdr:to>
      <xdr:col>5</xdr:col>
      <xdr:colOff>558296</xdr:colOff>
      <xdr:row>2</xdr:row>
      <xdr:rowOff>143345</xdr:rowOff>
    </xdr:to>
    <xdr:sp macro="" textlink="">
      <xdr:nvSpPr>
        <xdr:cNvPr id="30" name="TextBox 29">
          <a:extLst>
            <a:ext uri="{FF2B5EF4-FFF2-40B4-BE49-F238E27FC236}">
              <a16:creationId xmlns:a16="http://schemas.microsoft.com/office/drawing/2014/main" id="{68AE193F-B182-4F31-B1D4-EB68EE7A963A}"/>
            </a:ext>
          </a:extLst>
        </xdr:cNvPr>
        <xdr:cNvSpPr txBox="1"/>
      </xdr:nvSpPr>
      <xdr:spPr>
        <a:xfrm>
          <a:off x="2368990" y="286692"/>
          <a:ext cx="1244851" cy="2187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655F61"/>
              </a:solidFill>
            </a:rPr>
            <a:t>DASHBOARD</a:t>
          </a:r>
          <a:endParaRPr lang="id-ID" sz="1100" b="1">
            <a:solidFill>
              <a:srgbClr val="655F61"/>
            </a:solidFill>
          </a:endParaRPr>
        </a:p>
      </xdr:txBody>
    </xdr:sp>
    <xdr:clientData/>
  </xdr:twoCellAnchor>
  <xdr:twoCellAnchor editAs="oneCell">
    <xdr:from>
      <xdr:col>3</xdr:col>
      <xdr:colOff>218794</xdr:colOff>
      <xdr:row>1</xdr:row>
      <xdr:rowOff>82991</xdr:rowOff>
    </xdr:from>
    <xdr:to>
      <xdr:col>3</xdr:col>
      <xdr:colOff>550753</xdr:colOff>
      <xdr:row>3</xdr:row>
      <xdr:rowOff>52811</xdr:rowOff>
    </xdr:to>
    <xdr:pic>
      <xdr:nvPicPr>
        <xdr:cNvPr id="31" name="Graphic 30" descr="Bar graph with upward trend with solid fill">
          <a:extLst>
            <a:ext uri="{FF2B5EF4-FFF2-40B4-BE49-F238E27FC236}">
              <a16:creationId xmlns:a16="http://schemas.microsoft.com/office/drawing/2014/main" id="{77BC8170-E89A-4153-A4C0-E664C47F126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052121" y="264060"/>
          <a:ext cx="331959" cy="331959"/>
        </a:xfrm>
        <a:prstGeom prst="rect">
          <a:avLst/>
        </a:prstGeom>
      </xdr:spPr>
    </xdr:pic>
    <xdr:clientData/>
  </xdr:twoCellAnchor>
  <xdr:twoCellAnchor>
    <xdr:from>
      <xdr:col>3</xdr:col>
      <xdr:colOff>220212</xdr:colOff>
      <xdr:row>4</xdr:row>
      <xdr:rowOff>24054</xdr:rowOff>
    </xdr:from>
    <xdr:to>
      <xdr:col>5</xdr:col>
      <xdr:colOff>386192</xdr:colOff>
      <xdr:row>8</xdr:row>
      <xdr:rowOff>116541</xdr:rowOff>
    </xdr:to>
    <xdr:sp macro="" textlink="">
      <xdr:nvSpPr>
        <xdr:cNvPr id="32" name="Rectangle: Rounded Corners 31">
          <a:extLst>
            <a:ext uri="{FF2B5EF4-FFF2-40B4-BE49-F238E27FC236}">
              <a16:creationId xmlns:a16="http://schemas.microsoft.com/office/drawing/2014/main" id="{EF0D7836-86ED-48A6-A125-725DF14920D0}"/>
            </a:ext>
          </a:extLst>
        </xdr:cNvPr>
        <xdr:cNvSpPr/>
      </xdr:nvSpPr>
      <xdr:spPr>
        <a:xfrm>
          <a:off x="2049012" y="741230"/>
          <a:ext cx="1385180" cy="809664"/>
        </a:xfrm>
        <a:prstGeom prst="roundRect">
          <a:avLst/>
        </a:prstGeom>
        <a:solidFill>
          <a:srgbClr val="F6DAE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5</xdr:col>
      <xdr:colOff>543208</xdr:colOff>
      <xdr:row>4</xdr:row>
      <xdr:rowOff>15090</xdr:rowOff>
    </xdr:from>
    <xdr:to>
      <xdr:col>8</xdr:col>
      <xdr:colOff>82991</xdr:colOff>
      <xdr:row>8</xdr:row>
      <xdr:rowOff>98612</xdr:rowOff>
    </xdr:to>
    <xdr:sp macro="" textlink="">
      <xdr:nvSpPr>
        <xdr:cNvPr id="39" name="Rectangle: Rounded Corners 38">
          <a:extLst>
            <a:ext uri="{FF2B5EF4-FFF2-40B4-BE49-F238E27FC236}">
              <a16:creationId xmlns:a16="http://schemas.microsoft.com/office/drawing/2014/main" id="{83E6B41A-7B7E-4BC5-A1F2-3E378FDAEBD2}"/>
            </a:ext>
          </a:extLst>
        </xdr:cNvPr>
        <xdr:cNvSpPr/>
      </xdr:nvSpPr>
      <xdr:spPr>
        <a:xfrm>
          <a:off x="3591208" y="732266"/>
          <a:ext cx="1368583" cy="800699"/>
        </a:xfrm>
        <a:prstGeom prst="roundRect">
          <a:avLst/>
        </a:prstGeom>
        <a:solidFill>
          <a:srgbClr val="F6DAE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8</xdr:col>
      <xdr:colOff>218792</xdr:colOff>
      <xdr:row>4</xdr:row>
      <xdr:rowOff>30178</xdr:rowOff>
    </xdr:from>
    <xdr:to>
      <xdr:col>10</xdr:col>
      <xdr:colOff>369683</xdr:colOff>
      <xdr:row>8</xdr:row>
      <xdr:rowOff>80682</xdr:rowOff>
    </xdr:to>
    <xdr:sp macro="" textlink="">
      <xdr:nvSpPr>
        <xdr:cNvPr id="40" name="Rectangle: Rounded Corners 39">
          <a:extLst>
            <a:ext uri="{FF2B5EF4-FFF2-40B4-BE49-F238E27FC236}">
              <a16:creationId xmlns:a16="http://schemas.microsoft.com/office/drawing/2014/main" id="{F836D06B-AE65-496E-8FAF-55287F36F6CD}"/>
            </a:ext>
          </a:extLst>
        </xdr:cNvPr>
        <xdr:cNvSpPr/>
      </xdr:nvSpPr>
      <xdr:spPr>
        <a:xfrm>
          <a:off x="5095592" y="747354"/>
          <a:ext cx="1370091" cy="767681"/>
        </a:xfrm>
        <a:prstGeom prst="roundRect">
          <a:avLst/>
        </a:prstGeom>
        <a:solidFill>
          <a:srgbClr val="F6DAE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10</xdr:col>
      <xdr:colOff>475307</xdr:colOff>
      <xdr:row>4</xdr:row>
      <xdr:rowOff>30178</xdr:rowOff>
    </xdr:from>
    <xdr:to>
      <xdr:col>13</xdr:col>
      <xdr:colOff>15089</xdr:colOff>
      <xdr:row>8</xdr:row>
      <xdr:rowOff>62753</xdr:rowOff>
    </xdr:to>
    <xdr:sp macro="" textlink="">
      <xdr:nvSpPr>
        <xdr:cNvPr id="41" name="Rectangle: Rounded Corners 40">
          <a:extLst>
            <a:ext uri="{FF2B5EF4-FFF2-40B4-BE49-F238E27FC236}">
              <a16:creationId xmlns:a16="http://schemas.microsoft.com/office/drawing/2014/main" id="{31DAB2F8-BBBA-4204-9059-CF1830A54860}"/>
            </a:ext>
          </a:extLst>
        </xdr:cNvPr>
        <xdr:cNvSpPr/>
      </xdr:nvSpPr>
      <xdr:spPr>
        <a:xfrm>
          <a:off x="6571307" y="747354"/>
          <a:ext cx="1368582" cy="749752"/>
        </a:xfrm>
        <a:prstGeom prst="roundRect">
          <a:avLst/>
        </a:prstGeom>
        <a:solidFill>
          <a:srgbClr val="F6DAE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13</xdr:col>
      <xdr:colOff>137311</xdr:colOff>
      <xdr:row>4</xdr:row>
      <xdr:rowOff>24142</xdr:rowOff>
    </xdr:from>
    <xdr:to>
      <xdr:col>15</xdr:col>
      <xdr:colOff>288202</xdr:colOff>
      <xdr:row>8</xdr:row>
      <xdr:rowOff>53788</xdr:rowOff>
    </xdr:to>
    <xdr:sp macro="" textlink="">
      <xdr:nvSpPr>
        <xdr:cNvPr id="42" name="Rectangle: Rounded Corners 41">
          <a:extLst>
            <a:ext uri="{FF2B5EF4-FFF2-40B4-BE49-F238E27FC236}">
              <a16:creationId xmlns:a16="http://schemas.microsoft.com/office/drawing/2014/main" id="{6BAE6B61-6BC1-4BEB-9F86-EC40AE5B9894}"/>
            </a:ext>
          </a:extLst>
        </xdr:cNvPr>
        <xdr:cNvSpPr/>
      </xdr:nvSpPr>
      <xdr:spPr>
        <a:xfrm>
          <a:off x="8062111" y="741318"/>
          <a:ext cx="1370091" cy="746823"/>
        </a:xfrm>
        <a:prstGeom prst="roundRect">
          <a:avLst/>
        </a:prstGeom>
        <a:solidFill>
          <a:srgbClr val="F6DAE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15</xdr:col>
      <xdr:colOff>380245</xdr:colOff>
      <xdr:row>4</xdr:row>
      <xdr:rowOff>10562</xdr:rowOff>
    </xdr:from>
    <xdr:to>
      <xdr:col>17</xdr:col>
      <xdr:colOff>591671</xdr:colOff>
      <xdr:row>8</xdr:row>
      <xdr:rowOff>62753</xdr:rowOff>
    </xdr:to>
    <xdr:sp macro="" textlink="">
      <xdr:nvSpPr>
        <xdr:cNvPr id="43" name="Rectangle: Rounded Corners 42">
          <a:extLst>
            <a:ext uri="{FF2B5EF4-FFF2-40B4-BE49-F238E27FC236}">
              <a16:creationId xmlns:a16="http://schemas.microsoft.com/office/drawing/2014/main" id="{D5410402-7FF0-41C8-A9A1-14501CF8362A}"/>
            </a:ext>
          </a:extLst>
        </xdr:cNvPr>
        <xdr:cNvSpPr/>
      </xdr:nvSpPr>
      <xdr:spPr>
        <a:xfrm>
          <a:off x="9524245" y="727738"/>
          <a:ext cx="1430626" cy="769368"/>
        </a:xfrm>
        <a:prstGeom prst="roundRect">
          <a:avLst/>
        </a:prstGeom>
        <a:solidFill>
          <a:srgbClr val="F6DAE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4</xdr:col>
      <xdr:colOff>446548</xdr:colOff>
      <xdr:row>7</xdr:row>
      <xdr:rowOff>53255</xdr:rowOff>
    </xdr:from>
    <xdr:to>
      <xdr:col>5</xdr:col>
      <xdr:colOff>310746</xdr:colOff>
      <xdr:row>8</xdr:row>
      <xdr:rowOff>60800</xdr:rowOff>
    </xdr:to>
    <xdr:sp macro="" textlink="'help sheet'!B136">
      <xdr:nvSpPr>
        <xdr:cNvPr id="45" name="TextBox 44">
          <a:extLst>
            <a:ext uri="{FF2B5EF4-FFF2-40B4-BE49-F238E27FC236}">
              <a16:creationId xmlns:a16="http://schemas.microsoft.com/office/drawing/2014/main" id="{6D51C9A6-2A21-4145-9D89-15A170606BC6}"/>
            </a:ext>
          </a:extLst>
        </xdr:cNvPr>
        <xdr:cNvSpPr txBox="1"/>
      </xdr:nvSpPr>
      <xdr:spPr>
        <a:xfrm>
          <a:off x="2884948" y="1308314"/>
          <a:ext cx="473798" cy="186839"/>
        </a:xfrm>
        <a:prstGeom prst="rect">
          <a:avLst/>
        </a:prstGeom>
        <a:gradFill>
          <a:gsLst>
            <a:gs pos="0">
              <a:srgbClr val="5D072E"/>
            </a:gs>
            <a:gs pos="85000">
              <a:schemeClr val="accent1">
                <a:lumMod val="30000"/>
                <a:lumOff val="70000"/>
              </a:schemeClr>
            </a:gs>
          </a:gsLst>
          <a:lin ang="162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F25D532-3F6D-43EC-B16E-C1261708D491}" type="TxLink">
            <a:rPr lang="en-US" sz="1100" b="0" i="0" u="none" strike="noStrike" baseline="0">
              <a:solidFill>
                <a:srgbClr val="000000"/>
              </a:solidFill>
              <a:latin typeface="Calibri"/>
              <a:ea typeface="Calibri"/>
              <a:cs typeface="Calibri"/>
            </a:rPr>
            <a:pPr algn="ctr"/>
            <a:t>32</a:t>
          </a:fld>
          <a:endParaRPr lang="id-ID" sz="1100" baseline="0"/>
        </a:p>
      </xdr:txBody>
    </xdr:sp>
    <xdr:clientData/>
  </xdr:twoCellAnchor>
  <xdr:twoCellAnchor>
    <xdr:from>
      <xdr:col>7</xdr:col>
      <xdr:colOff>144324</xdr:colOff>
      <xdr:row>7</xdr:row>
      <xdr:rowOff>33906</xdr:rowOff>
    </xdr:from>
    <xdr:to>
      <xdr:col>8</xdr:col>
      <xdr:colOff>10031</xdr:colOff>
      <xdr:row>8</xdr:row>
      <xdr:rowOff>41451</xdr:rowOff>
    </xdr:to>
    <xdr:sp macro="" textlink="'help sheet'!B5">
      <xdr:nvSpPr>
        <xdr:cNvPr id="46" name="TextBox 45">
          <a:extLst>
            <a:ext uri="{FF2B5EF4-FFF2-40B4-BE49-F238E27FC236}">
              <a16:creationId xmlns:a16="http://schemas.microsoft.com/office/drawing/2014/main" id="{31BFB285-9F20-4822-95B0-5BA63A7CF2C0}"/>
            </a:ext>
          </a:extLst>
        </xdr:cNvPr>
        <xdr:cNvSpPr txBox="1"/>
      </xdr:nvSpPr>
      <xdr:spPr>
        <a:xfrm>
          <a:off x="4411524" y="1288965"/>
          <a:ext cx="475307" cy="186839"/>
        </a:xfrm>
        <a:prstGeom prst="rect">
          <a:avLst/>
        </a:prstGeom>
        <a:gradFill flip="none" rotWithShape="0">
          <a:gsLst>
            <a:gs pos="0">
              <a:srgbClr val="5D072E"/>
            </a:gs>
            <a:gs pos="85000">
              <a:schemeClr val="accent1">
                <a:lumMod val="30000"/>
                <a:lumOff val="70000"/>
              </a:schemeClr>
            </a:gs>
          </a:gsLst>
          <a:lin ang="162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09C5982-400C-44CA-B44D-F0FB95219E6C}" type="TxLink">
            <a:rPr lang="en-US" sz="1100" b="0" i="0" u="none" strike="noStrike" baseline="0">
              <a:solidFill>
                <a:srgbClr val="000000"/>
              </a:solidFill>
              <a:latin typeface="Calibri"/>
              <a:ea typeface="Calibri"/>
              <a:cs typeface="Calibri"/>
            </a:rPr>
            <a:pPr algn="ctr"/>
            <a:t>4</a:t>
          </a:fld>
          <a:endParaRPr lang="id-ID" sz="1100" baseline="0"/>
        </a:p>
      </xdr:txBody>
    </xdr:sp>
    <xdr:clientData/>
  </xdr:twoCellAnchor>
  <xdr:twoCellAnchor>
    <xdr:from>
      <xdr:col>12</xdr:col>
      <xdr:colOff>78373</xdr:colOff>
      <xdr:row>6</xdr:row>
      <xdr:rowOff>177429</xdr:rowOff>
    </xdr:from>
    <xdr:to>
      <xdr:col>12</xdr:col>
      <xdr:colOff>553680</xdr:colOff>
      <xdr:row>8</xdr:row>
      <xdr:rowOff>5680</xdr:rowOff>
    </xdr:to>
    <xdr:sp macro="" textlink="'help sheet'!B7">
      <xdr:nvSpPr>
        <xdr:cNvPr id="47" name="TextBox 46">
          <a:extLst>
            <a:ext uri="{FF2B5EF4-FFF2-40B4-BE49-F238E27FC236}">
              <a16:creationId xmlns:a16="http://schemas.microsoft.com/office/drawing/2014/main" id="{05BEEF43-2EB4-4D0E-AF3C-0CA484B0F30D}"/>
            </a:ext>
          </a:extLst>
        </xdr:cNvPr>
        <xdr:cNvSpPr txBox="1"/>
      </xdr:nvSpPr>
      <xdr:spPr>
        <a:xfrm>
          <a:off x="7393573" y="1253194"/>
          <a:ext cx="475307" cy="186839"/>
        </a:xfrm>
        <a:prstGeom prst="rect">
          <a:avLst/>
        </a:prstGeom>
        <a:gradFill flip="none" rotWithShape="0">
          <a:gsLst>
            <a:gs pos="0">
              <a:srgbClr val="5D072E"/>
            </a:gs>
            <a:gs pos="85000">
              <a:schemeClr val="accent1">
                <a:lumMod val="30000"/>
                <a:lumOff val="70000"/>
              </a:schemeClr>
            </a:gs>
          </a:gsLst>
          <a:lin ang="162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B28912-12B0-49ED-B6DE-9CEEC36881F4}" type="TxLink">
            <a:rPr lang="en-US" sz="1100" b="0" i="0" u="none" strike="noStrike" baseline="0">
              <a:solidFill>
                <a:srgbClr val="000000"/>
              </a:solidFill>
              <a:latin typeface="Calibri"/>
              <a:ea typeface="Calibri"/>
              <a:cs typeface="Calibri"/>
            </a:rPr>
            <a:pPr algn="ctr"/>
            <a:t>6</a:t>
          </a:fld>
          <a:endParaRPr lang="id-ID" sz="1100" baseline="0"/>
        </a:p>
      </xdr:txBody>
    </xdr:sp>
    <xdr:clientData/>
  </xdr:twoCellAnchor>
  <xdr:twoCellAnchor>
    <xdr:from>
      <xdr:col>14</xdr:col>
      <xdr:colOff>370837</xdr:colOff>
      <xdr:row>6</xdr:row>
      <xdr:rowOff>171395</xdr:rowOff>
    </xdr:from>
    <xdr:to>
      <xdr:col>15</xdr:col>
      <xdr:colOff>235035</xdr:colOff>
      <xdr:row>7</xdr:row>
      <xdr:rowOff>178940</xdr:rowOff>
    </xdr:to>
    <xdr:sp macro="" textlink="'help sheet'!B8">
      <xdr:nvSpPr>
        <xdr:cNvPr id="48" name="TextBox 47">
          <a:extLst>
            <a:ext uri="{FF2B5EF4-FFF2-40B4-BE49-F238E27FC236}">
              <a16:creationId xmlns:a16="http://schemas.microsoft.com/office/drawing/2014/main" id="{5FA99587-5BA7-4220-B364-0279025101BE}"/>
            </a:ext>
          </a:extLst>
        </xdr:cNvPr>
        <xdr:cNvSpPr txBox="1"/>
      </xdr:nvSpPr>
      <xdr:spPr>
        <a:xfrm>
          <a:off x="8905237" y="1247160"/>
          <a:ext cx="473798" cy="186839"/>
        </a:xfrm>
        <a:prstGeom prst="rect">
          <a:avLst/>
        </a:prstGeom>
        <a:gradFill flip="none" rotWithShape="0">
          <a:gsLst>
            <a:gs pos="0">
              <a:srgbClr val="5D072E"/>
            </a:gs>
            <a:gs pos="85000">
              <a:schemeClr val="accent1">
                <a:lumMod val="30000"/>
                <a:lumOff val="70000"/>
              </a:schemeClr>
            </a:gs>
          </a:gsLst>
          <a:lin ang="162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145001A-3581-4DED-8D20-74F299A538DD}" type="TxLink">
            <a:rPr lang="en-US" sz="1100" b="0" i="0" u="none" strike="noStrike" baseline="0">
              <a:solidFill>
                <a:srgbClr val="000000"/>
              </a:solidFill>
              <a:latin typeface="Calibri"/>
              <a:ea typeface="Calibri"/>
              <a:cs typeface="Calibri"/>
            </a:rPr>
            <a:pPr algn="ctr"/>
            <a:t>2</a:t>
          </a:fld>
          <a:endParaRPr lang="id-ID" sz="1100" baseline="0"/>
        </a:p>
      </xdr:txBody>
    </xdr:sp>
    <xdr:clientData/>
  </xdr:twoCellAnchor>
  <xdr:twoCellAnchor>
    <xdr:from>
      <xdr:col>16</xdr:col>
      <xdr:colOff>604806</xdr:colOff>
      <xdr:row>6</xdr:row>
      <xdr:rowOff>178583</xdr:rowOff>
    </xdr:from>
    <xdr:to>
      <xdr:col>17</xdr:col>
      <xdr:colOff>469005</xdr:colOff>
      <xdr:row>8</xdr:row>
      <xdr:rowOff>6834</xdr:rowOff>
    </xdr:to>
    <xdr:sp macro="" textlink="'help sheet'!B9">
      <xdr:nvSpPr>
        <xdr:cNvPr id="49" name="TextBox 48">
          <a:extLst>
            <a:ext uri="{FF2B5EF4-FFF2-40B4-BE49-F238E27FC236}">
              <a16:creationId xmlns:a16="http://schemas.microsoft.com/office/drawing/2014/main" id="{E6E3C44B-995B-4A61-AFA7-FE66BF56E37D}"/>
            </a:ext>
          </a:extLst>
        </xdr:cNvPr>
        <xdr:cNvSpPr txBox="1"/>
      </xdr:nvSpPr>
      <xdr:spPr>
        <a:xfrm>
          <a:off x="10358406" y="1254348"/>
          <a:ext cx="473799" cy="186839"/>
        </a:xfrm>
        <a:prstGeom prst="rect">
          <a:avLst/>
        </a:prstGeom>
        <a:gradFill flip="none" rotWithShape="0">
          <a:gsLst>
            <a:gs pos="0">
              <a:srgbClr val="5D072E"/>
            </a:gs>
            <a:gs pos="85000">
              <a:schemeClr val="accent1">
                <a:lumMod val="30000"/>
                <a:lumOff val="70000"/>
              </a:schemeClr>
            </a:gs>
          </a:gsLst>
          <a:lin ang="162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13367F-048D-4406-8E38-27135EC418A3}" type="TxLink">
            <a:rPr lang="en-US" sz="1100" b="0" i="0" u="none" strike="noStrike" baseline="0">
              <a:solidFill>
                <a:srgbClr val="000000"/>
              </a:solidFill>
              <a:latin typeface="Calibri"/>
              <a:ea typeface="Calibri"/>
              <a:cs typeface="Calibri"/>
            </a:rPr>
            <a:pPr algn="ctr"/>
            <a:t>5</a:t>
          </a:fld>
          <a:endParaRPr lang="en-US" sz="1100" baseline="0"/>
        </a:p>
      </xdr:txBody>
    </xdr:sp>
    <xdr:clientData/>
  </xdr:twoCellAnchor>
  <xdr:twoCellAnchor>
    <xdr:from>
      <xdr:col>9</xdr:col>
      <xdr:colOff>428264</xdr:colOff>
      <xdr:row>7</xdr:row>
      <xdr:rowOff>23610</xdr:rowOff>
    </xdr:from>
    <xdr:to>
      <xdr:col>10</xdr:col>
      <xdr:colOff>292462</xdr:colOff>
      <xdr:row>8</xdr:row>
      <xdr:rowOff>31155</xdr:rowOff>
    </xdr:to>
    <xdr:sp macro="" textlink="'help sheet'!B6">
      <xdr:nvSpPr>
        <xdr:cNvPr id="50" name="TextBox 49">
          <a:extLst>
            <a:ext uri="{FF2B5EF4-FFF2-40B4-BE49-F238E27FC236}">
              <a16:creationId xmlns:a16="http://schemas.microsoft.com/office/drawing/2014/main" id="{2096AD8C-57F9-40C5-A21C-13DC2DEB2DE4}"/>
            </a:ext>
          </a:extLst>
        </xdr:cNvPr>
        <xdr:cNvSpPr txBox="1"/>
      </xdr:nvSpPr>
      <xdr:spPr>
        <a:xfrm>
          <a:off x="5914664" y="1278669"/>
          <a:ext cx="473798" cy="186839"/>
        </a:xfrm>
        <a:prstGeom prst="rect">
          <a:avLst/>
        </a:prstGeom>
        <a:gradFill flip="none" rotWithShape="0">
          <a:gsLst>
            <a:gs pos="0">
              <a:srgbClr val="5D072E"/>
            </a:gs>
            <a:gs pos="85000">
              <a:schemeClr val="accent1">
                <a:lumMod val="30000"/>
                <a:lumOff val="70000"/>
              </a:schemeClr>
            </a:gs>
          </a:gsLst>
          <a:lin ang="162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093B61D-86FF-4CC1-8D79-D16599C944C3}" type="TxLink">
            <a:rPr lang="en-US" sz="1100" b="0" i="0" u="none" strike="noStrike" baseline="0">
              <a:solidFill>
                <a:srgbClr val="000000"/>
              </a:solidFill>
              <a:latin typeface="Calibri"/>
              <a:ea typeface="Calibri"/>
              <a:cs typeface="Calibri"/>
            </a:rPr>
            <a:pPr algn="ctr"/>
            <a:t>4</a:t>
          </a:fld>
          <a:endParaRPr lang="id-ID" sz="1100" baseline="0"/>
        </a:p>
      </xdr:txBody>
    </xdr:sp>
    <xdr:clientData/>
  </xdr:twoCellAnchor>
  <xdr:twoCellAnchor>
    <xdr:from>
      <xdr:col>3</xdr:col>
      <xdr:colOff>277906</xdr:colOff>
      <xdr:row>4</xdr:row>
      <xdr:rowOff>44824</xdr:rowOff>
    </xdr:from>
    <xdr:to>
      <xdr:col>4</xdr:col>
      <xdr:colOff>304800</xdr:colOff>
      <xdr:row>5</xdr:row>
      <xdr:rowOff>98611</xdr:rowOff>
    </xdr:to>
    <xdr:sp macro="" textlink="">
      <xdr:nvSpPr>
        <xdr:cNvPr id="52" name="Rectangle: Rounded Corners 51">
          <a:extLst>
            <a:ext uri="{FF2B5EF4-FFF2-40B4-BE49-F238E27FC236}">
              <a16:creationId xmlns:a16="http://schemas.microsoft.com/office/drawing/2014/main" id="{9C557475-223A-43BA-86BA-C0721BF6F749}"/>
            </a:ext>
          </a:extLst>
        </xdr:cNvPr>
        <xdr:cNvSpPr/>
      </xdr:nvSpPr>
      <xdr:spPr>
        <a:xfrm>
          <a:off x="2106706" y="762000"/>
          <a:ext cx="636494" cy="233082"/>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rgbClr val="5D072E"/>
              </a:solidFill>
            </a:rPr>
            <a:t>CAT 1</a:t>
          </a:r>
          <a:endParaRPr lang="id-ID" sz="1100" b="1">
            <a:solidFill>
              <a:srgbClr val="5D072E"/>
            </a:solidFill>
          </a:endParaRPr>
        </a:p>
      </xdr:txBody>
    </xdr:sp>
    <xdr:clientData/>
  </xdr:twoCellAnchor>
  <xdr:twoCellAnchor>
    <xdr:from>
      <xdr:col>5</xdr:col>
      <xdr:colOff>573742</xdr:colOff>
      <xdr:row>4</xdr:row>
      <xdr:rowOff>17929</xdr:rowOff>
    </xdr:from>
    <xdr:to>
      <xdr:col>6</xdr:col>
      <xdr:colOff>600636</xdr:colOff>
      <xdr:row>5</xdr:row>
      <xdr:rowOff>71716</xdr:rowOff>
    </xdr:to>
    <xdr:sp macro="" textlink="">
      <xdr:nvSpPr>
        <xdr:cNvPr id="55" name="Rectangle: Rounded Corners 54">
          <a:extLst>
            <a:ext uri="{FF2B5EF4-FFF2-40B4-BE49-F238E27FC236}">
              <a16:creationId xmlns:a16="http://schemas.microsoft.com/office/drawing/2014/main" id="{4AE0C95E-FC23-4117-A92A-821A7152C400}"/>
            </a:ext>
          </a:extLst>
        </xdr:cNvPr>
        <xdr:cNvSpPr/>
      </xdr:nvSpPr>
      <xdr:spPr>
        <a:xfrm>
          <a:off x="3621742" y="735105"/>
          <a:ext cx="636494" cy="233082"/>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rgbClr val="5D072E"/>
              </a:solidFill>
            </a:rPr>
            <a:t>CAT 2</a:t>
          </a:r>
          <a:endParaRPr lang="id-ID" sz="1100" b="1">
            <a:solidFill>
              <a:srgbClr val="5D072E"/>
            </a:solidFill>
          </a:endParaRPr>
        </a:p>
      </xdr:txBody>
    </xdr:sp>
    <xdr:clientData/>
  </xdr:twoCellAnchor>
  <xdr:twoCellAnchor>
    <xdr:from>
      <xdr:col>8</xdr:col>
      <xdr:colOff>268940</xdr:colOff>
      <xdr:row>4</xdr:row>
      <xdr:rowOff>17931</xdr:rowOff>
    </xdr:from>
    <xdr:to>
      <xdr:col>9</xdr:col>
      <xdr:colOff>331693</xdr:colOff>
      <xdr:row>5</xdr:row>
      <xdr:rowOff>53788</xdr:rowOff>
    </xdr:to>
    <xdr:sp macro="" textlink="">
      <xdr:nvSpPr>
        <xdr:cNvPr id="57" name="TextBox 56">
          <a:extLst>
            <a:ext uri="{FF2B5EF4-FFF2-40B4-BE49-F238E27FC236}">
              <a16:creationId xmlns:a16="http://schemas.microsoft.com/office/drawing/2014/main" id="{F532AE27-5D1E-4356-A575-1DE2D2028752}"/>
            </a:ext>
          </a:extLst>
        </xdr:cNvPr>
        <xdr:cNvSpPr txBox="1"/>
      </xdr:nvSpPr>
      <xdr:spPr>
        <a:xfrm>
          <a:off x="5145740" y="735107"/>
          <a:ext cx="672353" cy="215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5D072E"/>
              </a:solidFill>
            </a:rPr>
            <a:t>CAT 3</a:t>
          </a:r>
          <a:endParaRPr lang="id-ID" sz="1100" b="1">
            <a:solidFill>
              <a:srgbClr val="5D072E"/>
            </a:solidFill>
          </a:endParaRPr>
        </a:p>
      </xdr:txBody>
    </xdr:sp>
    <xdr:clientData/>
  </xdr:twoCellAnchor>
  <xdr:twoCellAnchor>
    <xdr:from>
      <xdr:col>10</xdr:col>
      <xdr:colOff>528917</xdr:colOff>
      <xdr:row>3</xdr:row>
      <xdr:rowOff>176306</xdr:rowOff>
    </xdr:from>
    <xdr:to>
      <xdr:col>11</xdr:col>
      <xdr:colOff>510988</xdr:colOff>
      <xdr:row>5</xdr:row>
      <xdr:rowOff>19637</xdr:rowOff>
    </xdr:to>
    <xdr:sp macro="" textlink="">
      <xdr:nvSpPr>
        <xdr:cNvPr id="58" name="TextBox 57">
          <a:extLst>
            <a:ext uri="{FF2B5EF4-FFF2-40B4-BE49-F238E27FC236}">
              <a16:creationId xmlns:a16="http://schemas.microsoft.com/office/drawing/2014/main" id="{C7017141-53BA-409E-A56F-E9A3EE01EE42}"/>
            </a:ext>
          </a:extLst>
        </xdr:cNvPr>
        <xdr:cNvSpPr txBox="1"/>
      </xdr:nvSpPr>
      <xdr:spPr>
        <a:xfrm>
          <a:off x="6624917" y="720592"/>
          <a:ext cx="591671" cy="206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rgbClr val="5D072E"/>
              </a:solidFill>
              <a:effectLst/>
              <a:latin typeface="+mn-lt"/>
              <a:ea typeface="+mn-ea"/>
              <a:cs typeface="+mn-cs"/>
            </a:rPr>
            <a:t>CAT 4</a:t>
          </a:r>
          <a:endParaRPr lang="id-ID">
            <a:solidFill>
              <a:srgbClr val="5D072E"/>
            </a:solidFill>
            <a:effectLst/>
          </a:endParaRPr>
        </a:p>
        <a:p>
          <a:endParaRPr lang="id-ID" sz="1100"/>
        </a:p>
      </xdr:txBody>
    </xdr:sp>
    <xdr:clientData/>
  </xdr:twoCellAnchor>
  <xdr:twoCellAnchor>
    <xdr:from>
      <xdr:col>13</xdr:col>
      <xdr:colOff>134471</xdr:colOff>
      <xdr:row>4</xdr:row>
      <xdr:rowOff>8965</xdr:rowOff>
    </xdr:from>
    <xdr:to>
      <xdr:col>15</xdr:col>
      <xdr:colOff>98612</xdr:colOff>
      <xdr:row>5</xdr:row>
      <xdr:rowOff>98611</xdr:rowOff>
    </xdr:to>
    <xdr:sp macro="" textlink="">
      <xdr:nvSpPr>
        <xdr:cNvPr id="59" name="TextBox 58">
          <a:extLst>
            <a:ext uri="{FF2B5EF4-FFF2-40B4-BE49-F238E27FC236}">
              <a16:creationId xmlns:a16="http://schemas.microsoft.com/office/drawing/2014/main" id="{B9DDC8E0-2037-49BB-A60F-B97B174F2C74}"/>
            </a:ext>
          </a:extLst>
        </xdr:cNvPr>
        <xdr:cNvSpPr txBox="1"/>
      </xdr:nvSpPr>
      <xdr:spPr>
        <a:xfrm>
          <a:off x="8059271" y="726141"/>
          <a:ext cx="1183341"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d-ID" sz="1100" b="1" i="0" u="none" strike="noStrike">
              <a:solidFill>
                <a:srgbClr val="5D072E"/>
              </a:solidFill>
              <a:effectLst/>
              <a:latin typeface="+mn-lt"/>
              <a:ea typeface="+mn-ea"/>
              <a:cs typeface="+mn-cs"/>
            </a:rPr>
            <a:t>Festival Priority</a:t>
          </a:r>
          <a:r>
            <a:rPr lang="id-ID" b="1">
              <a:solidFill>
                <a:srgbClr val="5D072E"/>
              </a:solidFill>
            </a:rPr>
            <a:t> </a:t>
          </a:r>
          <a:endParaRPr lang="id-ID" sz="1100" b="1">
            <a:solidFill>
              <a:srgbClr val="5D072E"/>
            </a:solidFill>
          </a:endParaRPr>
        </a:p>
      </xdr:txBody>
    </xdr:sp>
    <xdr:clientData/>
  </xdr:twoCellAnchor>
  <xdr:twoCellAnchor>
    <xdr:from>
      <xdr:col>15</xdr:col>
      <xdr:colOff>340658</xdr:colOff>
      <xdr:row>4</xdr:row>
      <xdr:rowOff>8965</xdr:rowOff>
    </xdr:from>
    <xdr:to>
      <xdr:col>18</xdr:col>
      <xdr:colOff>62752</xdr:colOff>
      <xdr:row>5</xdr:row>
      <xdr:rowOff>125504</xdr:rowOff>
    </xdr:to>
    <xdr:sp macro="" textlink="">
      <xdr:nvSpPr>
        <xdr:cNvPr id="60" name="TextBox 59">
          <a:extLst>
            <a:ext uri="{FF2B5EF4-FFF2-40B4-BE49-F238E27FC236}">
              <a16:creationId xmlns:a16="http://schemas.microsoft.com/office/drawing/2014/main" id="{6891FC80-F748-467D-B59F-E34BF584E543}"/>
            </a:ext>
          </a:extLst>
        </xdr:cNvPr>
        <xdr:cNvSpPr txBox="1"/>
      </xdr:nvSpPr>
      <xdr:spPr>
        <a:xfrm>
          <a:off x="9484658" y="726141"/>
          <a:ext cx="1550894" cy="295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d-ID" sz="1050" b="1" i="0" u="none" strike="noStrike">
              <a:solidFill>
                <a:srgbClr val="5D072E"/>
              </a:solidFill>
              <a:effectLst/>
              <a:latin typeface="+mn-lt"/>
              <a:ea typeface="+mn-ea"/>
              <a:cs typeface="+mn-cs"/>
            </a:rPr>
            <a:t>Golden Festival Priority</a:t>
          </a:r>
          <a:r>
            <a:rPr lang="id-ID" sz="1050" b="1">
              <a:solidFill>
                <a:srgbClr val="5D072E"/>
              </a:solidFill>
            </a:rPr>
            <a:t> </a:t>
          </a:r>
        </a:p>
      </xdr:txBody>
    </xdr:sp>
    <xdr:clientData/>
  </xdr:twoCellAnchor>
  <mc:AlternateContent xmlns:mc="http://schemas.openxmlformats.org/markup-compatibility/2006">
    <mc:Choice xmlns:a14="http://schemas.microsoft.com/office/drawing/2010/main" Requires="a14">
      <xdr:twoCellAnchor editAs="oneCell">
        <xdr:from>
          <xdr:col>3</xdr:col>
          <xdr:colOff>304801</xdr:colOff>
          <xdr:row>5</xdr:row>
          <xdr:rowOff>60398</xdr:rowOff>
        </xdr:from>
        <xdr:to>
          <xdr:col>4</xdr:col>
          <xdr:colOff>251013</xdr:colOff>
          <xdr:row>8</xdr:row>
          <xdr:rowOff>101851</xdr:rowOff>
        </xdr:to>
        <xdr:pic>
          <xdr:nvPicPr>
            <xdr:cNvPr id="73" name="Picture 72">
              <a:extLst>
                <a:ext uri="{FF2B5EF4-FFF2-40B4-BE49-F238E27FC236}">
                  <a16:creationId xmlns:a16="http://schemas.microsoft.com/office/drawing/2014/main" id="{0C45EA95-C54A-49BC-860D-A11D0A425DAE}"/>
                </a:ext>
              </a:extLst>
            </xdr:cNvPr>
            <xdr:cNvPicPr>
              <a:picLocks noChangeAspect="1" noChangeArrowheads="1"/>
              <a:extLst>
                <a:ext uri="{84589F7E-364E-4C9E-8A38-B11213B215E9}">
                  <a14:cameraTool cellRange="'help sheet'!F4" spid="_x0000_s2305"/>
                </a:ext>
              </a:extLst>
            </xdr:cNvPicPr>
          </xdr:nvPicPr>
          <xdr:blipFill>
            <a:blip xmlns:r="http://schemas.openxmlformats.org/officeDocument/2006/relationships" r:embed="rId9"/>
            <a:srcRect/>
            <a:stretch>
              <a:fillRect/>
            </a:stretch>
          </xdr:blipFill>
          <xdr:spPr bwMode="auto">
            <a:xfrm>
              <a:off x="2133601" y="956869"/>
              <a:ext cx="555812" cy="57933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125506</xdr:colOff>
          <xdr:row>5</xdr:row>
          <xdr:rowOff>8964</xdr:rowOff>
        </xdr:from>
        <xdr:to>
          <xdr:col>7</xdr:col>
          <xdr:colOff>129663</xdr:colOff>
          <xdr:row>8</xdr:row>
          <xdr:rowOff>110816</xdr:rowOff>
        </xdr:to>
        <xdr:pic>
          <xdr:nvPicPr>
            <xdr:cNvPr id="74" name="Picture 73">
              <a:extLst>
                <a:ext uri="{FF2B5EF4-FFF2-40B4-BE49-F238E27FC236}">
                  <a16:creationId xmlns:a16="http://schemas.microsoft.com/office/drawing/2014/main" id="{C149E025-7B10-41D1-B6E4-0A5BC57F3BCA}"/>
                </a:ext>
              </a:extLst>
            </xdr:cNvPr>
            <xdr:cNvPicPr>
              <a:picLocks noChangeAspect="1" noChangeArrowheads="1"/>
              <a:extLst>
                <a:ext uri="{84589F7E-364E-4C9E-8A38-B11213B215E9}">
                  <a14:cameraTool cellRange="'help sheet'!F5" spid="_x0000_s2306"/>
                </a:ext>
              </a:extLst>
            </xdr:cNvPicPr>
          </xdr:nvPicPr>
          <xdr:blipFill>
            <a:blip xmlns:r="http://schemas.openxmlformats.org/officeDocument/2006/relationships" r:embed="rId10"/>
            <a:srcRect/>
            <a:stretch>
              <a:fillRect/>
            </a:stretch>
          </xdr:blipFill>
          <xdr:spPr bwMode="auto">
            <a:xfrm>
              <a:off x="3783106" y="905435"/>
              <a:ext cx="613757" cy="639734"/>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313765</xdr:colOff>
          <xdr:row>5</xdr:row>
          <xdr:rowOff>23781</xdr:rowOff>
        </xdr:from>
        <xdr:to>
          <xdr:col>9</xdr:col>
          <xdr:colOff>277906</xdr:colOff>
          <xdr:row>8</xdr:row>
          <xdr:rowOff>83923</xdr:rowOff>
        </xdr:to>
        <xdr:pic>
          <xdr:nvPicPr>
            <xdr:cNvPr id="75" name="Picture 74">
              <a:extLst>
                <a:ext uri="{FF2B5EF4-FFF2-40B4-BE49-F238E27FC236}">
                  <a16:creationId xmlns:a16="http://schemas.microsoft.com/office/drawing/2014/main" id="{3CFA8920-98AA-4381-9FB8-7F2ECBAFF0FD}"/>
                </a:ext>
              </a:extLst>
            </xdr:cNvPr>
            <xdr:cNvPicPr>
              <a:picLocks noChangeAspect="1" noChangeArrowheads="1"/>
              <a:extLst>
                <a:ext uri="{84589F7E-364E-4C9E-8A38-B11213B215E9}">
                  <a14:cameraTool cellRange="'help sheet'!F6" spid="_x0000_s2307"/>
                </a:ext>
              </a:extLst>
            </xdr:cNvPicPr>
          </xdr:nvPicPr>
          <xdr:blipFill>
            <a:blip xmlns:r="http://schemas.openxmlformats.org/officeDocument/2006/relationships" r:embed="rId11"/>
            <a:srcRect/>
            <a:stretch>
              <a:fillRect/>
            </a:stretch>
          </xdr:blipFill>
          <xdr:spPr bwMode="auto">
            <a:xfrm>
              <a:off x="5190565" y="920252"/>
              <a:ext cx="573741" cy="598024"/>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601063</xdr:colOff>
          <xdr:row>5</xdr:row>
          <xdr:rowOff>9644</xdr:rowOff>
        </xdr:from>
        <xdr:to>
          <xdr:col>11</xdr:col>
          <xdr:colOff>556239</xdr:colOff>
          <xdr:row>8</xdr:row>
          <xdr:rowOff>60441</xdr:rowOff>
        </xdr:to>
        <xdr:pic>
          <xdr:nvPicPr>
            <xdr:cNvPr id="76" name="Picture 75">
              <a:extLst>
                <a:ext uri="{FF2B5EF4-FFF2-40B4-BE49-F238E27FC236}">
                  <a16:creationId xmlns:a16="http://schemas.microsoft.com/office/drawing/2014/main" id="{A51966FE-F8B5-4FB6-9B0D-2D57E893EE72}"/>
                </a:ext>
              </a:extLst>
            </xdr:cNvPr>
            <xdr:cNvPicPr>
              <a:picLocks noChangeAspect="1" noChangeArrowheads="1"/>
              <a:extLst>
                <a:ext uri="{84589F7E-364E-4C9E-8A38-B11213B215E9}">
                  <a14:cameraTool cellRange="'help sheet'!F7" spid="_x0000_s2308"/>
                </a:ext>
              </a:extLst>
            </xdr:cNvPicPr>
          </xdr:nvPicPr>
          <xdr:blipFill>
            <a:blip xmlns:r="http://schemas.openxmlformats.org/officeDocument/2006/relationships" r:embed="rId12"/>
            <a:srcRect/>
            <a:stretch>
              <a:fillRect/>
            </a:stretch>
          </xdr:blipFill>
          <xdr:spPr bwMode="auto">
            <a:xfrm>
              <a:off x="6697063" y="916787"/>
              <a:ext cx="564776" cy="595083"/>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277907</xdr:colOff>
          <xdr:row>5</xdr:row>
          <xdr:rowOff>15573</xdr:rowOff>
        </xdr:from>
        <xdr:to>
          <xdr:col>14</xdr:col>
          <xdr:colOff>144547</xdr:colOff>
          <xdr:row>8</xdr:row>
          <xdr:rowOff>49936</xdr:rowOff>
        </xdr:to>
        <xdr:pic>
          <xdr:nvPicPr>
            <xdr:cNvPr id="77" name="Picture 76">
              <a:extLst>
                <a:ext uri="{FF2B5EF4-FFF2-40B4-BE49-F238E27FC236}">
                  <a16:creationId xmlns:a16="http://schemas.microsoft.com/office/drawing/2014/main" id="{978DC1A5-3AF9-42D9-986A-637F7878BFD5}"/>
                </a:ext>
              </a:extLst>
            </xdr:cNvPr>
            <xdr:cNvPicPr>
              <a:picLocks noChangeAspect="1" noChangeArrowheads="1"/>
              <a:extLst>
                <a:ext uri="{84589F7E-364E-4C9E-8A38-B11213B215E9}">
                  <a14:cameraTool cellRange="'help sheet'!F8" spid="_x0000_s2309"/>
                </a:ext>
              </a:extLst>
            </xdr:cNvPicPr>
          </xdr:nvPicPr>
          <xdr:blipFill>
            <a:blip xmlns:r="http://schemas.openxmlformats.org/officeDocument/2006/relationships" r:embed="rId13"/>
            <a:srcRect/>
            <a:stretch>
              <a:fillRect/>
            </a:stretch>
          </xdr:blipFill>
          <xdr:spPr bwMode="auto">
            <a:xfrm>
              <a:off x="8202707" y="912044"/>
              <a:ext cx="555812" cy="579337"/>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528920</xdr:colOff>
          <xdr:row>5</xdr:row>
          <xdr:rowOff>22184</xdr:rowOff>
        </xdr:from>
        <xdr:to>
          <xdr:col>16</xdr:col>
          <xdr:colOff>475130</xdr:colOff>
          <xdr:row>8</xdr:row>
          <xdr:rowOff>63636</xdr:rowOff>
        </xdr:to>
        <xdr:pic>
          <xdr:nvPicPr>
            <xdr:cNvPr id="78" name="Picture 77">
              <a:extLst>
                <a:ext uri="{FF2B5EF4-FFF2-40B4-BE49-F238E27FC236}">
                  <a16:creationId xmlns:a16="http://schemas.microsoft.com/office/drawing/2014/main" id="{136C0665-07F7-48D2-835F-5D2F76BDFD65}"/>
                </a:ext>
              </a:extLst>
            </xdr:cNvPr>
            <xdr:cNvPicPr>
              <a:picLocks noChangeAspect="1" noChangeArrowheads="1"/>
              <a:extLst>
                <a:ext uri="{84589F7E-364E-4C9E-8A38-B11213B215E9}">
                  <a14:cameraTool cellRange="'help sheet'!F9" spid="_x0000_s2310"/>
                </a:ext>
              </a:extLst>
            </xdr:cNvPicPr>
          </xdr:nvPicPr>
          <xdr:blipFill>
            <a:blip xmlns:r="http://schemas.openxmlformats.org/officeDocument/2006/relationships" r:embed="rId14"/>
            <a:srcRect/>
            <a:stretch>
              <a:fillRect/>
            </a:stretch>
          </xdr:blipFill>
          <xdr:spPr bwMode="auto">
            <a:xfrm>
              <a:off x="9672920" y="918655"/>
              <a:ext cx="555810" cy="579334"/>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18</xdr:col>
      <xdr:colOff>78762</xdr:colOff>
      <xdr:row>3</xdr:row>
      <xdr:rowOff>146637</xdr:rowOff>
    </xdr:from>
    <xdr:to>
      <xdr:col>20</xdr:col>
      <xdr:colOff>502024</xdr:colOff>
      <xdr:row>10</xdr:row>
      <xdr:rowOff>39922</xdr:rowOff>
    </xdr:to>
    <mc:AlternateContent xmlns:mc="http://schemas.openxmlformats.org/markup-compatibility/2006" xmlns:a14="http://schemas.microsoft.com/office/drawing/2010/main">
      <mc:Choice Requires="a14">
        <xdr:graphicFrame macro="">
          <xdr:nvGraphicFramePr>
            <xdr:cNvPr id="79" name="Transaction Date 1">
              <a:extLst>
                <a:ext uri="{FF2B5EF4-FFF2-40B4-BE49-F238E27FC236}">
                  <a16:creationId xmlns:a16="http://schemas.microsoft.com/office/drawing/2014/main" id="{A6F654D5-AEDB-451E-B582-CB93E6CE5B67}"/>
                </a:ext>
              </a:extLst>
            </xdr:cNvPr>
            <xdr:cNvGraphicFramePr/>
          </xdr:nvGraphicFramePr>
          <xdr:xfrm>
            <a:off x="0" y="0"/>
            <a:ext cx="0" cy="0"/>
          </xdr:xfrm>
          <a:graphic>
            <a:graphicData uri="http://schemas.microsoft.com/office/drawing/2010/slicer">
              <sle:slicer xmlns:sle="http://schemas.microsoft.com/office/drawing/2010/slicer" name="Transaction Date 1"/>
            </a:graphicData>
          </a:graphic>
        </xdr:graphicFrame>
      </mc:Choice>
      <mc:Fallback xmlns="">
        <xdr:sp macro="" textlink="">
          <xdr:nvSpPr>
            <xdr:cNvPr id="0" name=""/>
            <xdr:cNvSpPr>
              <a:spLocks noTextEdit="1"/>
            </xdr:cNvSpPr>
          </xdr:nvSpPr>
          <xdr:spPr>
            <a:xfrm>
              <a:off x="10985461" y="697480"/>
              <a:ext cx="1635117" cy="1178587"/>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259976</xdr:colOff>
      <xdr:row>9</xdr:row>
      <xdr:rowOff>53789</xdr:rowOff>
    </xdr:from>
    <xdr:to>
      <xdr:col>10</xdr:col>
      <xdr:colOff>286871</xdr:colOff>
      <xdr:row>21</xdr:row>
      <xdr:rowOff>134471</xdr:rowOff>
    </xdr:to>
    <xdr:sp macro="" textlink="">
      <xdr:nvSpPr>
        <xdr:cNvPr id="83" name="Rectangle: Rounded Corners 82">
          <a:extLst>
            <a:ext uri="{FF2B5EF4-FFF2-40B4-BE49-F238E27FC236}">
              <a16:creationId xmlns:a16="http://schemas.microsoft.com/office/drawing/2014/main" id="{6CB5A142-AA59-4D31-981B-737263AA08DD}"/>
            </a:ext>
          </a:extLst>
        </xdr:cNvPr>
        <xdr:cNvSpPr/>
      </xdr:nvSpPr>
      <xdr:spPr>
        <a:xfrm>
          <a:off x="2088776" y="1667436"/>
          <a:ext cx="4294095" cy="2232211"/>
        </a:xfrm>
        <a:prstGeom prst="roundRect">
          <a:avLst/>
        </a:prstGeom>
        <a:solidFill>
          <a:srgbClr val="F6DAE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7</xdr:col>
      <xdr:colOff>578224</xdr:colOff>
      <xdr:row>9</xdr:row>
      <xdr:rowOff>110565</xdr:rowOff>
    </xdr:from>
    <xdr:to>
      <xdr:col>10</xdr:col>
      <xdr:colOff>28389</xdr:colOff>
      <xdr:row>11</xdr:row>
      <xdr:rowOff>47812</xdr:rowOff>
    </xdr:to>
    <xdr:sp macro="" textlink="'help sheet'!E9">
      <xdr:nvSpPr>
        <xdr:cNvPr id="84" name="Rectangle: Rounded Corners 83">
          <a:extLst>
            <a:ext uri="{FF2B5EF4-FFF2-40B4-BE49-F238E27FC236}">
              <a16:creationId xmlns:a16="http://schemas.microsoft.com/office/drawing/2014/main" id="{C3903BF1-A801-4AD0-8938-5839F47ECD71}"/>
            </a:ext>
          </a:extLst>
        </xdr:cNvPr>
        <xdr:cNvSpPr/>
      </xdr:nvSpPr>
      <xdr:spPr>
        <a:xfrm>
          <a:off x="4866342" y="1724212"/>
          <a:ext cx="1287929" cy="295835"/>
        </a:xfrm>
        <a:prstGeom prst="roundRect">
          <a:avLst/>
        </a:prstGeom>
        <a:solidFill>
          <a:srgbClr val="F3A7D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CFF923DF-8E2F-4F55-8C7F-CD47AE6BE6A3}" type="TxLink">
            <a:rPr lang="en-US" sz="1100" b="0" i="0" u="none" strike="noStrike">
              <a:solidFill>
                <a:srgbClr val="000000"/>
              </a:solidFill>
              <a:latin typeface="Calibri"/>
              <a:ea typeface="Calibri"/>
              <a:cs typeface="Calibri"/>
            </a:rPr>
            <a:pPr algn="l"/>
            <a:t> Rp2.750.000,00 </a:t>
          </a:fld>
          <a:endParaRPr lang="en-US" sz="1100"/>
        </a:p>
      </xdr:txBody>
    </xdr:sp>
    <xdr:clientData/>
  </xdr:twoCellAnchor>
  <xdr:twoCellAnchor editAs="oneCell">
    <xdr:from>
      <xdr:col>3</xdr:col>
      <xdr:colOff>434788</xdr:colOff>
      <xdr:row>9</xdr:row>
      <xdr:rowOff>41836</xdr:rowOff>
    </xdr:from>
    <xdr:to>
      <xdr:col>4</xdr:col>
      <xdr:colOff>300317</xdr:colOff>
      <xdr:row>11</xdr:row>
      <xdr:rowOff>158377</xdr:rowOff>
    </xdr:to>
    <xdr:pic>
      <xdr:nvPicPr>
        <xdr:cNvPr id="86" name="Graphic 85" descr="Upward trend with solid fill">
          <a:extLst>
            <a:ext uri="{FF2B5EF4-FFF2-40B4-BE49-F238E27FC236}">
              <a16:creationId xmlns:a16="http://schemas.microsoft.com/office/drawing/2014/main" id="{60E0C10F-93A8-4AEE-89A5-C8B9046FBB5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272553" y="1655483"/>
          <a:ext cx="478117" cy="475129"/>
        </a:xfrm>
        <a:prstGeom prst="rect">
          <a:avLst/>
        </a:prstGeom>
      </xdr:spPr>
    </xdr:pic>
    <xdr:clientData/>
  </xdr:twoCellAnchor>
  <xdr:twoCellAnchor>
    <xdr:from>
      <xdr:col>14</xdr:col>
      <xdr:colOff>362899</xdr:colOff>
      <xdr:row>10</xdr:row>
      <xdr:rowOff>144112</xdr:rowOff>
    </xdr:from>
    <xdr:to>
      <xdr:col>20</xdr:col>
      <xdr:colOff>564776</xdr:colOff>
      <xdr:row>22</xdr:row>
      <xdr:rowOff>143433</xdr:rowOff>
    </xdr:to>
    <xdr:sp macro="" textlink="">
      <xdr:nvSpPr>
        <xdr:cNvPr id="91" name="Rectangle: Rounded Corners 90">
          <a:extLst>
            <a:ext uri="{FF2B5EF4-FFF2-40B4-BE49-F238E27FC236}">
              <a16:creationId xmlns:a16="http://schemas.microsoft.com/office/drawing/2014/main" id="{B72EE7EF-0950-4C84-B6C8-CB9D0DA02B82}"/>
            </a:ext>
          </a:extLst>
        </xdr:cNvPr>
        <xdr:cNvSpPr/>
      </xdr:nvSpPr>
      <xdr:spPr>
        <a:xfrm>
          <a:off x="8897299" y="1937053"/>
          <a:ext cx="3859477" cy="2150851"/>
        </a:xfrm>
        <a:prstGeom prst="roundRect">
          <a:avLst/>
        </a:prstGeom>
        <a:solidFill>
          <a:srgbClr val="F6DAE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14</xdr:col>
      <xdr:colOff>385483</xdr:colOff>
      <xdr:row>10</xdr:row>
      <xdr:rowOff>169332</xdr:rowOff>
    </xdr:from>
    <xdr:to>
      <xdr:col>19</xdr:col>
      <xdr:colOff>170329</xdr:colOff>
      <xdr:row>21</xdr:row>
      <xdr:rowOff>62752</xdr:rowOff>
    </xdr:to>
    <xdr:graphicFrame macro="">
      <xdr:nvGraphicFramePr>
        <xdr:cNvPr id="89" name="Chart 88">
          <a:extLst>
            <a:ext uri="{FF2B5EF4-FFF2-40B4-BE49-F238E27FC236}">
              <a16:creationId xmlns:a16="http://schemas.microsoft.com/office/drawing/2014/main" id="{8D5C086B-F7B6-460D-8B60-47F55F5E3A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18</xdr:col>
      <xdr:colOff>519769</xdr:colOff>
      <xdr:row>15</xdr:row>
      <xdr:rowOff>107760</xdr:rowOff>
    </xdr:from>
    <xdr:to>
      <xdr:col>20</xdr:col>
      <xdr:colOff>216852</xdr:colOff>
      <xdr:row>20</xdr:row>
      <xdr:rowOff>120816</xdr:rowOff>
    </xdr:to>
    <xdr:pic>
      <xdr:nvPicPr>
        <xdr:cNvPr id="93" name="Graphic 92" descr="Podium with solid fill">
          <a:extLst>
            <a:ext uri="{FF2B5EF4-FFF2-40B4-BE49-F238E27FC236}">
              <a16:creationId xmlns:a16="http://schemas.microsoft.com/office/drawing/2014/main" id="{11EA4C5A-A935-4312-846B-907E55F1C8A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11492569" y="2797172"/>
          <a:ext cx="916283" cy="909526"/>
        </a:xfrm>
        <a:prstGeom prst="rect">
          <a:avLst/>
        </a:prstGeom>
      </xdr:spPr>
    </xdr:pic>
    <xdr:clientData/>
  </xdr:twoCellAnchor>
  <xdr:twoCellAnchor>
    <xdr:from>
      <xdr:col>18</xdr:col>
      <xdr:colOff>277285</xdr:colOff>
      <xdr:row>13</xdr:row>
      <xdr:rowOff>73649</xdr:rowOff>
    </xdr:from>
    <xdr:to>
      <xdr:col>20</xdr:col>
      <xdr:colOff>601898</xdr:colOff>
      <xdr:row>15</xdr:row>
      <xdr:rowOff>158976</xdr:rowOff>
    </xdr:to>
    <xdr:sp macro="" textlink="">
      <xdr:nvSpPr>
        <xdr:cNvPr id="94" name="TextBox 93">
          <a:extLst>
            <a:ext uri="{FF2B5EF4-FFF2-40B4-BE49-F238E27FC236}">
              <a16:creationId xmlns:a16="http://schemas.microsoft.com/office/drawing/2014/main" id="{171BA1B7-82A2-4F62-982D-E20FA93A74EA}"/>
            </a:ext>
          </a:extLst>
        </xdr:cNvPr>
        <xdr:cNvSpPr txBox="1"/>
      </xdr:nvSpPr>
      <xdr:spPr>
        <a:xfrm>
          <a:off x="11250085" y="2404473"/>
          <a:ext cx="1543813" cy="443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1400" b="1" i="0" baseline="0">
              <a:solidFill>
                <a:srgbClr val="5D072E"/>
              </a:solidFill>
              <a:effectLst>
                <a:outerShdw blurRad="50800" dist="38100" dir="5400000" algn="t" rotWithShape="0">
                  <a:srgbClr val="000000">
                    <a:alpha val="40000"/>
                  </a:srgbClr>
                </a:outerShdw>
              </a:effectLst>
              <a:latin typeface="+mn-lt"/>
              <a:ea typeface="+mn-ea"/>
              <a:cs typeface="+mn-cs"/>
            </a:rPr>
            <a:t>Top 5 Customers</a:t>
          </a:r>
          <a:endParaRPr lang="id-ID" sz="1400" b="1">
            <a:solidFill>
              <a:srgbClr val="5D072E"/>
            </a:solidFill>
            <a:effectLst/>
          </a:endParaRPr>
        </a:p>
        <a:p>
          <a:endParaRPr lang="id-ID" sz="1100"/>
        </a:p>
      </xdr:txBody>
    </xdr:sp>
    <xdr:clientData/>
  </xdr:twoCellAnchor>
  <xdr:twoCellAnchor>
    <xdr:from>
      <xdr:col>18</xdr:col>
      <xdr:colOff>248527</xdr:colOff>
      <xdr:row>12</xdr:row>
      <xdr:rowOff>162229</xdr:rowOff>
    </xdr:from>
    <xdr:to>
      <xdr:col>18</xdr:col>
      <xdr:colOff>257492</xdr:colOff>
      <xdr:row>20</xdr:row>
      <xdr:rowOff>153264</xdr:rowOff>
    </xdr:to>
    <xdr:cxnSp macro="">
      <xdr:nvCxnSpPr>
        <xdr:cNvPr id="96" name="Straight Connector 95">
          <a:extLst>
            <a:ext uri="{FF2B5EF4-FFF2-40B4-BE49-F238E27FC236}">
              <a16:creationId xmlns:a16="http://schemas.microsoft.com/office/drawing/2014/main" id="{7D5FFF6E-0D83-4C66-BCBE-97EB21C213B9}"/>
            </a:ext>
          </a:extLst>
        </xdr:cNvPr>
        <xdr:cNvCxnSpPr/>
      </xdr:nvCxnSpPr>
      <xdr:spPr>
        <a:xfrm>
          <a:off x="11221327" y="2313758"/>
          <a:ext cx="8965" cy="1425388"/>
        </a:xfrm>
        <a:prstGeom prst="line">
          <a:avLst/>
        </a:prstGeom>
        <a:ln w="38100">
          <a:solidFill>
            <a:srgbClr val="F3A7D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326942</xdr:colOff>
      <xdr:row>22</xdr:row>
      <xdr:rowOff>117622</xdr:rowOff>
    </xdr:from>
    <xdr:to>
      <xdr:col>8</xdr:col>
      <xdr:colOff>527323</xdr:colOff>
      <xdr:row>34</xdr:row>
      <xdr:rowOff>132042</xdr:rowOff>
    </xdr:to>
    <xdr:sp macro="" textlink="">
      <xdr:nvSpPr>
        <xdr:cNvPr id="101" name="Rectangle: Rounded Corners 100">
          <a:extLst>
            <a:ext uri="{FF2B5EF4-FFF2-40B4-BE49-F238E27FC236}">
              <a16:creationId xmlns:a16="http://schemas.microsoft.com/office/drawing/2014/main" id="{FB694FD1-D5C6-4201-ADAB-FDF319AD6783}"/>
            </a:ext>
          </a:extLst>
        </xdr:cNvPr>
        <xdr:cNvSpPr/>
      </xdr:nvSpPr>
      <xdr:spPr>
        <a:xfrm>
          <a:off x="2144725" y="4157140"/>
          <a:ext cx="3230020" cy="2217794"/>
        </a:xfrm>
        <a:prstGeom prst="roundRect">
          <a:avLst/>
        </a:prstGeom>
        <a:solidFill>
          <a:srgbClr val="F6DAE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3</xdr:col>
      <xdr:colOff>387927</xdr:colOff>
      <xdr:row>24</xdr:row>
      <xdr:rowOff>85681</xdr:rowOff>
    </xdr:from>
    <xdr:to>
      <xdr:col>9</xdr:col>
      <xdr:colOff>307032</xdr:colOff>
      <xdr:row>34</xdr:row>
      <xdr:rowOff>77792</xdr:rowOff>
    </xdr:to>
    <xdr:graphicFrame macro="">
      <xdr:nvGraphicFramePr>
        <xdr:cNvPr id="100" name="Chart 99">
          <a:extLst>
            <a:ext uri="{FF2B5EF4-FFF2-40B4-BE49-F238E27FC236}">
              <a16:creationId xmlns:a16="http://schemas.microsoft.com/office/drawing/2014/main" id="{B710BFE2-8A60-4F2F-B057-C73C16753C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editAs="oneCell">
    <xdr:from>
      <xdr:col>17</xdr:col>
      <xdr:colOff>70737</xdr:colOff>
      <xdr:row>23</xdr:row>
      <xdr:rowOff>88695</xdr:rowOff>
    </xdr:from>
    <xdr:to>
      <xdr:col>20</xdr:col>
      <xdr:colOff>491314</xdr:colOff>
      <xdr:row>34</xdr:row>
      <xdr:rowOff>18754</xdr:rowOff>
    </xdr:to>
    <mc:AlternateContent xmlns:mc="http://schemas.openxmlformats.org/markup-compatibility/2006" xmlns:a14="http://schemas.microsoft.com/office/drawing/2010/main">
      <mc:Choice Requires="a14">
        <xdr:graphicFrame macro="">
          <xdr:nvGraphicFramePr>
            <xdr:cNvPr id="102" name="product name 2">
              <a:extLst>
                <a:ext uri="{FF2B5EF4-FFF2-40B4-BE49-F238E27FC236}">
                  <a16:creationId xmlns:a16="http://schemas.microsoft.com/office/drawing/2014/main" id="{767368D0-889E-4BFC-A2F7-AD916B282A20}"/>
                </a:ext>
              </a:extLst>
            </xdr:cNvPr>
            <xdr:cNvGraphicFramePr/>
          </xdr:nvGraphicFramePr>
          <xdr:xfrm>
            <a:off x="0" y="0"/>
            <a:ext cx="0" cy="0"/>
          </xdr:xfrm>
          <a:graphic>
            <a:graphicData uri="http://schemas.microsoft.com/office/drawing/2010/slicer">
              <sle:slicer xmlns:sle="http://schemas.microsoft.com/office/drawing/2010/slicer" name="product name 2"/>
            </a:graphicData>
          </a:graphic>
        </xdr:graphicFrame>
      </mc:Choice>
      <mc:Fallback xmlns="">
        <xdr:sp macro="" textlink="">
          <xdr:nvSpPr>
            <xdr:cNvPr id="0" name=""/>
            <xdr:cNvSpPr>
              <a:spLocks noTextEdit="1"/>
            </xdr:cNvSpPr>
          </xdr:nvSpPr>
          <xdr:spPr>
            <a:xfrm>
              <a:off x="10371508" y="4311828"/>
              <a:ext cx="2238360" cy="1949818"/>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187982</xdr:colOff>
      <xdr:row>23</xdr:row>
      <xdr:rowOff>45029</xdr:rowOff>
    </xdr:from>
    <xdr:to>
      <xdr:col>8</xdr:col>
      <xdr:colOff>222002</xdr:colOff>
      <xdr:row>24</xdr:row>
      <xdr:rowOff>156969</xdr:rowOff>
    </xdr:to>
    <xdr:sp macro="" textlink="">
      <xdr:nvSpPr>
        <xdr:cNvPr id="103" name="TextBox 102">
          <a:extLst>
            <a:ext uri="{FF2B5EF4-FFF2-40B4-BE49-F238E27FC236}">
              <a16:creationId xmlns:a16="http://schemas.microsoft.com/office/drawing/2014/main" id="{34D22E74-638D-44E7-B0DA-8308A431662A}"/>
            </a:ext>
          </a:extLst>
        </xdr:cNvPr>
        <xdr:cNvSpPr txBox="1"/>
      </xdr:nvSpPr>
      <xdr:spPr>
        <a:xfrm>
          <a:off x="2611693" y="4268162"/>
          <a:ext cx="2457731" cy="295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5D072E"/>
              </a:solidFill>
            </a:rPr>
            <a:t>Precentage</a:t>
          </a:r>
          <a:r>
            <a:rPr lang="en-US" sz="1400" b="1" baseline="0">
              <a:solidFill>
                <a:srgbClr val="5D072E"/>
              </a:solidFill>
            </a:rPr>
            <a:t> of Transaction</a:t>
          </a:r>
          <a:endParaRPr lang="id-ID" sz="1400" b="1">
            <a:solidFill>
              <a:srgbClr val="5D072E"/>
            </a:solidFill>
          </a:endParaRPr>
        </a:p>
      </xdr:txBody>
    </xdr:sp>
    <xdr:clientData/>
  </xdr:twoCellAnchor>
  <xdr:twoCellAnchor>
    <xdr:from>
      <xdr:col>9</xdr:col>
      <xdr:colOff>85202</xdr:colOff>
      <xdr:row>23</xdr:row>
      <xdr:rowOff>120358</xdr:rowOff>
    </xdr:from>
    <xdr:to>
      <xdr:col>16</xdr:col>
      <xdr:colOff>505277</xdr:colOff>
      <xdr:row>34</xdr:row>
      <xdr:rowOff>111064</xdr:rowOff>
    </xdr:to>
    <xdr:sp macro="" textlink="">
      <xdr:nvSpPr>
        <xdr:cNvPr id="106" name="Rectangle: Rounded Corners 105">
          <a:extLst>
            <a:ext uri="{FF2B5EF4-FFF2-40B4-BE49-F238E27FC236}">
              <a16:creationId xmlns:a16="http://schemas.microsoft.com/office/drawing/2014/main" id="{E91E67A3-B33D-471F-8C5A-47EDD1BFAD51}"/>
            </a:ext>
          </a:extLst>
        </xdr:cNvPr>
        <xdr:cNvSpPr/>
      </xdr:nvSpPr>
      <xdr:spPr>
        <a:xfrm>
          <a:off x="5538551" y="4343491"/>
          <a:ext cx="4661569" cy="2010465"/>
        </a:xfrm>
        <a:prstGeom prst="roundRect">
          <a:avLst/>
        </a:prstGeom>
        <a:solidFill>
          <a:srgbClr val="F6DAE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9</xdr:col>
      <xdr:colOff>130683</xdr:colOff>
      <xdr:row>25</xdr:row>
      <xdr:rowOff>18363</xdr:rowOff>
    </xdr:from>
    <xdr:to>
      <xdr:col>16</xdr:col>
      <xdr:colOff>593734</xdr:colOff>
      <xdr:row>34</xdr:row>
      <xdr:rowOff>110426</xdr:rowOff>
    </xdr:to>
    <xdr:graphicFrame macro="">
      <xdr:nvGraphicFramePr>
        <xdr:cNvPr id="105" name="Chart 104">
          <a:extLst>
            <a:ext uri="{FF2B5EF4-FFF2-40B4-BE49-F238E27FC236}">
              <a16:creationId xmlns:a16="http://schemas.microsoft.com/office/drawing/2014/main" id="{57D84123-11F8-4F67-9A98-9E584338D5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9</xdr:col>
      <xdr:colOff>469697</xdr:colOff>
      <xdr:row>24</xdr:row>
      <xdr:rowOff>12030</xdr:rowOff>
    </xdr:from>
    <xdr:to>
      <xdr:col>12</xdr:col>
      <xdr:colOff>250729</xdr:colOff>
      <xdr:row>26</xdr:row>
      <xdr:rowOff>64265</xdr:rowOff>
    </xdr:to>
    <xdr:sp macro="" textlink="">
      <xdr:nvSpPr>
        <xdr:cNvPr id="109" name="TextBox 108">
          <a:extLst>
            <a:ext uri="{FF2B5EF4-FFF2-40B4-BE49-F238E27FC236}">
              <a16:creationId xmlns:a16="http://schemas.microsoft.com/office/drawing/2014/main" id="{526F09CC-5C76-412C-8FDA-55CCE4AFB05A}"/>
            </a:ext>
          </a:extLst>
        </xdr:cNvPr>
        <xdr:cNvSpPr txBox="1"/>
      </xdr:nvSpPr>
      <xdr:spPr>
        <a:xfrm>
          <a:off x="5923046" y="4418777"/>
          <a:ext cx="1598816" cy="419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5D072E"/>
              </a:solidFill>
            </a:rPr>
            <a:t>Sum of Total Price</a:t>
          </a:r>
          <a:endParaRPr lang="id-ID" sz="1400" b="1">
            <a:solidFill>
              <a:srgbClr val="5D072E"/>
            </a:solidFill>
          </a:endParaRPr>
        </a:p>
      </xdr:txBody>
    </xdr:sp>
    <xdr:clientData/>
  </xdr:twoCellAnchor>
  <xdr:twoCellAnchor>
    <xdr:from>
      <xdr:col>3</xdr:col>
      <xdr:colOff>259760</xdr:colOff>
      <xdr:row>10</xdr:row>
      <xdr:rowOff>177404</xdr:rowOff>
    </xdr:from>
    <xdr:to>
      <xdr:col>10</xdr:col>
      <xdr:colOff>170113</xdr:colOff>
      <xdr:row>21</xdr:row>
      <xdr:rowOff>61025</xdr:rowOff>
    </xdr:to>
    <xdr:graphicFrame macro="">
      <xdr:nvGraphicFramePr>
        <xdr:cNvPr id="113" name="Chart 112">
          <a:extLst>
            <a:ext uri="{FF2B5EF4-FFF2-40B4-BE49-F238E27FC236}">
              <a16:creationId xmlns:a16="http://schemas.microsoft.com/office/drawing/2014/main" id="{13431FB8-771C-499D-A4B3-060CA420D9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4</xdr:col>
      <xdr:colOff>283883</xdr:colOff>
      <xdr:row>9</xdr:row>
      <xdr:rowOff>104590</xdr:rowOff>
    </xdr:from>
    <xdr:to>
      <xdr:col>7</xdr:col>
      <xdr:colOff>112060</xdr:colOff>
      <xdr:row>10</xdr:row>
      <xdr:rowOff>171825</xdr:rowOff>
    </xdr:to>
    <xdr:sp macro="" textlink="">
      <xdr:nvSpPr>
        <xdr:cNvPr id="114" name="TextBox 113">
          <a:extLst>
            <a:ext uri="{FF2B5EF4-FFF2-40B4-BE49-F238E27FC236}">
              <a16:creationId xmlns:a16="http://schemas.microsoft.com/office/drawing/2014/main" id="{12A8002E-BF00-4242-B74C-825E8BAE1D1F}"/>
            </a:ext>
          </a:extLst>
        </xdr:cNvPr>
        <xdr:cNvSpPr txBox="1"/>
      </xdr:nvSpPr>
      <xdr:spPr>
        <a:xfrm>
          <a:off x="2734236" y="1718237"/>
          <a:ext cx="1665942" cy="246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5D072E"/>
              </a:solidFill>
            </a:rPr>
            <a:t>Sum of Profit</a:t>
          </a:r>
          <a:endParaRPr lang="id-ID" sz="1600" b="1">
            <a:solidFill>
              <a:srgbClr val="5D072E"/>
            </a:solidFill>
          </a:endParaRPr>
        </a:p>
      </xdr:txBody>
    </xdr:sp>
    <xdr:clientData/>
  </xdr:twoCellAnchor>
  <xdr:twoCellAnchor>
    <xdr:from>
      <xdr:col>0</xdr:col>
      <xdr:colOff>385590</xdr:colOff>
      <xdr:row>19</xdr:row>
      <xdr:rowOff>137710</xdr:rowOff>
    </xdr:from>
    <xdr:to>
      <xdr:col>3</xdr:col>
      <xdr:colOff>422313</xdr:colOff>
      <xdr:row>22</xdr:row>
      <xdr:rowOff>27542</xdr:rowOff>
    </xdr:to>
    <xdr:sp macro="" textlink="">
      <xdr:nvSpPr>
        <xdr:cNvPr id="115" name="TextBox 114">
          <a:hlinkClick xmlns:r="http://schemas.openxmlformats.org/officeDocument/2006/relationships" r:id="rId23"/>
          <a:extLst>
            <a:ext uri="{FF2B5EF4-FFF2-40B4-BE49-F238E27FC236}">
              <a16:creationId xmlns:a16="http://schemas.microsoft.com/office/drawing/2014/main" id="{1FCC047E-09E8-488E-8937-43BE7D6A283F}"/>
            </a:ext>
          </a:extLst>
        </xdr:cNvPr>
        <xdr:cNvSpPr txBox="1"/>
      </xdr:nvSpPr>
      <xdr:spPr>
        <a:xfrm>
          <a:off x="385590" y="3626385"/>
          <a:ext cx="1854506" cy="440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rgbClr val="F3A7D1"/>
              </a:solidFill>
              <a:effectLst/>
              <a:latin typeface="+mn-lt"/>
              <a:ea typeface="+mn-ea"/>
              <a:cs typeface="+mn-cs"/>
            </a:rPr>
            <a:t>STARTUP</a:t>
          </a:r>
          <a:r>
            <a:rPr lang="en-US" sz="1400" b="1" baseline="0">
              <a:solidFill>
                <a:srgbClr val="F3A7D1"/>
              </a:solidFill>
              <a:effectLst/>
              <a:latin typeface="+mn-lt"/>
              <a:ea typeface="+mn-ea"/>
              <a:cs typeface="+mn-cs"/>
            </a:rPr>
            <a:t> CAPITAL</a:t>
          </a:r>
          <a:endParaRPr lang="id-ID" sz="1400">
            <a:solidFill>
              <a:srgbClr val="F3A7D1"/>
            </a:solidFill>
            <a:effectLst/>
          </a:endParaRPr>
        </a:p>
        <a:p>
          <a:endParaRPr lang="id-ID" sz="1100"/>
        </a:p>
      </xdr:txBody>
    </xdr:sp>
    <xdr:clientData/>
  </xdr:twoCellAnchor>
  <xdr:twoCellAnchor editAs="oneCell">
    <xdr:from>
      <xdr:col>9</xdr:col>
      <xdr:colOff>257063</xdr:colOff>
      <xdr:row>24</xdr:row>
      <xdr:rowOff>33048</xdr:rowOff>
    </xdr:from>
    <xdr:to>
      <xdr:col>9</xdr:col>
      <xdr:colOff>563700</xdr:colOff>
      <xdr:row>25</xdr:row>
      <xdr:rowOff>156071</xdr:rowOff>
    </xdr:to>
    <xdr:pic>
      <xdr:nvPicPr>
        <xdr:cNvPr id="117" name="Graphic 116" descr="Dollar with solid fill">
          <a:extLst>
            <a:ext uri="{FF2B5EF4-FFF2-40B4-BE49-F238E27FC236}">
              <a16:creationId xmlns:a16="http://schemas.microsoft.com/office/drawing/2014/main" id="{E03E1F24-754F-4A35-9F61-F6CB8DB13E6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5710412" y="4439795"/>
          <a:ext cx="306637" cy="306637"/>
        </a:xfrm>
        <a:prstGeom prst="rect">
          <a:avLst/>
        </a:prstGeom>
      </xdr:spPr>
    </xdr:pic>
    <xdr:clientData/>
  </xdr:twoCellAnchor>
  <xdr:twoCellAnchor editAs="oneCell">
    <xdr:from>
      <xdr:col>3</xdr:col>
      <xdr:colOff>449855</xdr:colOff>
      <xdr:row>22</xdr:row>
      <xdr:rowOff>179941</xdr:rowOff>
    </xdr:from>
    <xdr:to>
      <xdr:col>4</xdr:col>
      <xdr:colOff>247878</xdr:colOff>
      <xdr:row>25</xdr:row>
      <xdr:rowOff>33049</xdr:rowOff>
    </xdr:to>
    <xdr:pic>
      <xdr:nvPicPr>
        <xdr:cNvPr id="121" name="Graphic 120" descr="Scales of justice with solid fill">
          <a:extLst>
            <a:ext uri="{FF2B5EF4-FFF2-40B4-BE49-F238E27FC236}">
              <a16:creationId xmlns:a16="http://schemas.microsoft.com/office/drawing/2014/main" id="{2812B7BC-452E-4E75-90D6-FDDBD28ABEF5}"/>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2267638" y="4219459"/>
          <a:ext cx="403951" cy="403951"/>
        </a:xfrm>
        <a:prstGeom prst="rect">
          <a:avLst/>
        </a:prstGeom>
      </xdr:spPr>
    </xdr:pic>
    <xdr:clientData/>
  </xdr:twoCellAnchor>
  <xdr:twoCellAnchor>
    <xdr:from>
      <xdr:col>10</xdr:col>
      <xdr:colOff>415408</xdr:colOff>
      <xdr:row>9</xdr:row>
      <xdr:rowOff>28584</xdr:rowOff>
    </xdr:from>
    <xdr:to>
      <xdr:col>14</xdr:col>
      <xdr:colOff>242201</xdr:colOff>
      <xdr:row>22</xdr:row>
      <xdr:rowOff>174434</xdr:rowOff>
    </xdr:to>
    <xdr:sp macro="" textlink="">
      <xdr:nvSpPr>
        <xdr:cNvPr id="125" name="Rectangle: Rounded Corners 124">
          <a:extLst>
            <a:ext uri="{FF2B5EF4-FFF2-40B4-BE49-F238E27FC236}">
              <a16:creationId xmlns:a16="http://schemas.microsoft.com/office/drawing/2014/main" id="{D9FB289C-3AFC-4FA9-B3F6-C9855F6D3960}"/>
            </a:ext>
          </a:extLst>
        </xdr:cNvPr>
        <xdr:cNvSpPr/>
      </xdr:nvSpPr>
      <xdr:spPr>
        <a:xfrm>
          <a:off x="6520589" y="1681114"/>
          <a:ext cx="2268865" cy="2532838"/>
        </a:xfrm>
        <a:prstGeom prst="roundRect">
          <a:avLst/>
        </a:prstGeom>
        <a:solidFill>
          <a:srgbClr val="F6DAE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10</xdr:col>
      <xdr:colOff>371512</xdr:colOff>
      <xdr:row>10</xdr:row>
      <xdr:rowOff>160848</xdr:rowOff>
    </xdr:from>
    <xdr:to>
      <xdr:col>14</xdr:col>
      <xdr:colOff>265653</xdr:colOff>
      <xdr:row>23</xdr:row>
      <xdr:rowOff>48054</xdr:rowOff>
    </xdr:to>
    <xdr:graphicFrame macro="">
      <xdr:nvGraphicFramePr>
        <xdr:cNvPr id="124" name="Chart 123">
          <a:extLst>
            <a:ext uri="{FF2B5EF4-FFF2-40B4-BE49-F238E27FC236}">
              <a16:creationId xmlns:a16="http://schemas.microsoft.com/office/drawing/2014/main" id="{BBE173B4-43DD-456E-95B4-241BA643F1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11</xdr:col>
      <xdr:colOff>233239</xdr:colOff>
      <xdr:row>9</xdr:row>
      <xdr:rowOff>121460</xdr:rowOff>
    </xdr:from>
    <xdr:to>
      <xdr:col>14</xdr:col>
      <xdr:colOff>182907</xdr:colOff>
      <xdr:row>11</xdr:row>
      <xdr:rowOff>103531</xdr:rowOff>
    </xdr:to>
    <xdr:sp macro="" textlink="">
      <xdr:nvSpPr>
        <xdr:cNvPr id="128" name="TextBox 127">
          <a:extLst>
            <a:ext uri="{FF2B5EF4-FFF2-40B4-BE49-F238E27FC236}">
              <a16:creationId xmlns:a16="http://schemas.microsoft.com/office/drawing/2014/main" id="{64958243-997A-4C42-88D7-6A7A9DA73CAC}"/>
            </a:ext>
          </a:extLst>
        </xdr:cNvPr>
        <xdr:cNvSpPr txBox="1"/>
      </xdr:nvSpPr>
      <xdr:spPr>
        <a:xfrm>
          <a:off x="6938839" y="1752552"/>
          <a:ext cx="1778468" cy="344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5D072E"/>
              </a:solidFill>
            </a:rPr>
            <a:t>Total Price in 3 Days</a:t>
          </a:r>
          <a:endParaRPr lang="id-ID" sz="1400" b="1">
            <a:solidFill>
              <a:srgbClr val="5D072E"/>
            </a:solidFill>
          </a:endParaRPr>
        </a:p>
      </xdr:txBody>
    </xdr:sp>
    <xdr:clientData/>
  </xdr:twoCellAnchor>
  <xdr:twoCellAnchor editAs="oneCell">
    <xdr:from>
      <xdr:col>11</xdr:col>
      <xdr:colOff>59377</xdr:colOff>
      <xdr:row>9</xdr:row>
      <xdr:rowOff>149429</xdr:rowOff>
    </xdr:from>
    <xdr:to>
      <xdr:col>11</xdr:col>
      <xdr:colOff>308227</xdr:colOff>
      <xdr:row>11</xdr:row>
      <xdr:rowOff>36678</xdr:rowOff>
    </xdr:to>
    <xdr:pic>
      <xdr:nvPicPr>
        <xdr:cNvPr id="130" name="Graphic 129" descr="Research with solid fill">
          <a:extLst>
            <a:ext uri="{FF2B5EF4-FFF2-40B4-BE49-F238E27FC236}">
              <a16:creationId xmlns:a16="http://schemas.microsoft.com/office/drawing/2014/main" id="{17F2D87C-5288-4FEC-8F7D-4FFFDA666FDC}"/>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6754091" y="1797130"/>
          <a:ext cx="248850" cy="2534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370438</xdr:colOff>
      <xdr:row>40</xdr:row>
      <xdr:rowOff>176543</xdr:rowOff>
    </xdr:to>
    <xdr:sp macro="" textlink="">
      <xdr:nvSpPr>
        <xdr:cNvPr id="2" name="Rectangle 1">
          <a:extLst>
            <a:ext uri="{FF2B5EF4-FFF2-40B4-BE49-F238E27FC236}">
              <a16:creationId xmlns:a16="http://schemas.microsoft.com/office/drawing/2014/main" id="{061E847A-B31F-4CF5-92E1-3CBC58605CA6}"/>
            </a:ext>
          </a:extLst>
        </xdr:cNvPr>
        <xdr:cNvSpPr/>
      </xdr:nvSpPr>
      <xdr:spPr>
        <a:xfrm>
          <a:off x="0" y="0"/>
          <a:ext cx="1818238" cy="7491743"/>
        </a:xfrm>
        <a:prstGeom prst="rect">
          <a:avLst/>
        </a:prstGeom>
        <a:solidFill>
          <a:srgbClr val="5D072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editAs="absolute">
    <xdr:from>
      <xdr:col>0</xdr:col>
      <xdr:colOff>267833</xdr:colOff>
      <xdr:row>1</xdr:row>
      <xdr:rowOff>88720</xdr:rowOff>
    </xdr:from>
    <xdr:to>
      <xdr:col>2</xdr:col>
      <xdr:colOff>370438</xdr:colOff>
      <xdr:row>25</xdr:row>
      <xdr:rowOff>128260</xdr:rowOff>
    </xdr:to>
    <xdr:sp macro="" textlink="">
      <xdr:nvSpPr>
        <xdr:cNvPr id="3" name="Rectangle: Top Corners Rounded 2">
          <a:extLst>
            <a:ext uri="{FF2B5EF4-FFF2-40B4-BE49-F238E27FC236}">
              <a16:creationId xmlns:a16="http://schemas.microsoft.com/office/drawing/2014/main" id="{F7CA69DD-B45F-4062-8A7D-ABC6831358FA}"/>
            </a:ext>
          </a:extLst>
        </xdr:cNvPr>
        <xdr:cNvSpPr/>
      </xdr:nvSpPr>
      <xdr:spPr>
        <a:xfrm rot="16200000">
          <a:off x="-1171294" y="1710727"/>
          <a:ext cx="4428660" cy="1550405"/>
        </a:xfrm>
        <a:prstGeom prst="round2SameRect">
          <a:avLst/>
        </a:prstGeom>
        <a:solidFill>
          <a:srgbClr val="EB5FAC">
            <a:alpha val="5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editAs="absolute">
    <xdr:from>
      <xdr:col>2</xdr:col>
      <xdr:colOff>555280</xdr:colOff>
      <xdr:row>1</xdr:row>
      <xdr:rowOff>88724</xdr:rowOff>
    </xdr:from>
    <xdr:to>
      <xdr:col>12</xdr:col>
      <xdr:colOff>15240</xdr:colOff>
      <xdr:row>3</xdr:row>
      <xdr:rowOff>24747</xdr:rowOff>
    </xdr:to>
    <xdr:sp macro="" textlink="">
      <xdr:nvSpPr>
        <xdr:cNvPr id="4" name="Rectangle: Rounded Corners 3">
          <a:extLst>
            <a:ext uri="{FF2B5EF4-FFF2-40B4-BE49-F238E27FC236}">
              <a16:creationId xmlns:a16="http://schemas.microsoft.com/office/drawing/2014/main" id="{9DAA1693-87C0-4650-A7F6-F084BD32ED0E}"/>
            </a:ext>
          </a:extLst>
        </xdr:cNvPr>
        <xdr:cNvSpPr/>
      </xdr:nvSpPr>
      <xdr:spPr>
        <a:xfrm>
          <a:off x="2003080" y="271604"/>
          <a:ext cx="12116780" cy="301783"/>
        </a:xfrm>
        <a:prstGeom prst="roundRect">
          <a:avLst/>
        </a:prstGeom>
        <a:gradFill flip="none" rotWithShape="1">
          <a:gsLst>
            <a:gs pos="18000">
              <a:schemeClr val="accent1">
                <a:lumMod val="5000"/>
                <a:lumOff val="95000"/>
              </a:schemeClr>
            </a:gs>
            <a:gs pos="80000">
              <a:srgbClr val="5D072E"/>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editAs="absolute">
    <xdr:from>
      <xdr:col>0</xdr:col>
      <xdr:colOff>584705</xdr:colOff>
      <xdr:row>2</xdr:row>
      <xdr:rowOff>56735</xdr:rowOff>
    </xdr:from>
    <xdr:to>
      <xdr:col>1</xdr:col>
      <xdr:colOff>705794</xdr:colOff>
      <xdr:row>6</xdr:row>
      <xdr:rowOff>170204</xdr:rowOff>
    </xdr:to>
    <xdr:pic>
      <xdr:nvPicPr>
        <xdr:cNvPr id="5" name="Picture 4">
          <a:extLst>
            <a:ext uri="{FF2B5EF4-FFF2-40B4-BE49-F238E27FC236}">
              <a16:creationId xmlns:a16="http://schemas.microsoft.com/office/drawing/2014/main" id="{9D660D44-21E5-403F-9176-8C82A9776BC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33" t="2500" r="833" b="-2500"/>
        <a:stretch/>
      </xdr:blipFill>
      <xdr:spPr>
        <a:xfrm>
          <a:off x="584705" y="422495"/>
          <a:ext cx="844989" cy="844989"/>
        </a:xfrm>
        <a:prstGeom prst="ellipse">
          <a:avLst/>
        </a:prstGeom>
        <a:ln w="63500" cap="rnd">
          <a:solidFill>
            <a:srgbClr val="333333"/>
          </a:solidFill>
        </a:ln>
        <a:effectLst>
          <a:outerShdw blurRad="50800" dist="38100" algn="l" rotWithShape="0">
            <a:prstClr val="black">
              <a:alpha val="40000"/>
            </a:prstClr>
          </a:outerShdw>
        </a:effectLst>
        <a:scene3d>
          <a:camera prst="orthographicFront"/>
          <a:lightRig rig="contrasting" dir="t">
            <a:rot lat="0" lon="0" rev="3000000"/>
          </a:lightRig>
        </a:scene3d>
        <a:sp3d contourW="7620">
          <a:bevelT w="95250" h="31750"/>
          <a:contourClr>
            <a:srgbClr val="333333"/>
          </a:contourClr>
        </a:sp3d>
      </xdr:spPr>
    </xdr:pic>
    <xdr:clientData/>
  </xdr:twoCellAnchor>
  <xdr:twoCellAnchor editAs="absolute">
    <xdr:from>
      <xdr:col>0</xdr:col>
      <xdr:colOff>433888</xdr:colOff>
      <xdr:row>14</xdr:row>
      <xdr:rowOff>70920</xdr:rowOff>
    </xdr:from>
    <xdr:to>
      <xdr:col>2</xdr:col>
      <xdr:colOff>374287</xdr:colOff>
      <xdr:row>17</xdr:row>
      <xdr:rowOff>177145</xdr:rowOff>
    </xdr:to>
    <xdr:grpSp>
      <xdr:nvGrpSpPr>
        <xdr:cNvPr id="6" name="Group 5">
          <a:extLst>
            <a:ext uri="{FF2B5EF4-FFF2-40B4-BE49-F238E27FC236}">
              <a16:creationId xmlns:a16="http://schemas.microsoft.com/office/drawing/2014/main" id="{928C8E94-66D2-4A50-A86C-C3CE67108775}"/>
            </a:ext>
          </a:extLst>
        </xdr:cNvPr>
        <xdr:cNvGrpSpPr/>
      </xdr:nvGrpSpPr>
      <xdr:grpSpPr>
        <a:xfrm>
          <a:off x="433888" y="2631240"/>
          <a:ext cx="1388199" cy="654865"/>
          <a:chOff x="3980335" y="2571640"/>
          <a:chExt cx="3030067" cy="1374067"/>
        </a:xfrm>
        <a:solidFill>
          <a:srgbClr val="F3A7D1"/>
        </a:solidFill>
      </xdr:grpSpPr>
      <xdr:sp macro="" textlink="">
        <xdr:nvSpPr>
          <xdr:cNvPr id="7" name="Rectangle: Top Corners Rounded 6">
            <a:extLst>
              <a:ext uri="{FF2B5EF4-FFF2-40B4-BE49-F238E27FC236}">
                <a16:creationId xmlns:a16="http://schemas.microsoft.com/office/drawing/2014/main" id="{9C3D7FA9-81AD-41CD-9559-10A92E4DC10D}"/>
              </a:ext>
            </a:extLst>
          </xdr:cNvPr>
          <xdr:cNvSpPr/>
        </xdr:nvSpPr>
        <xdr:spPr>
          <a:xfrm rot="16200000">
            <a:off x="4880377" y="1948096"/>
            <a:ext cx="821069" cy="2621154"/>
          </a:xfrm>
          <a:prstGeom prst="round2SameRect">
            <a:avLst>
              <a:gd name="adj1" fmla="val 50000"/>
              <a:gd name="adj2" fmla="val 0"/>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id-ID" sz="1100"/>
          </a:p>
        </xdr:txBody>
      </xdr:sp>
      <xdr:sp macro="" textlink="">
        <xdr:nvSpPr>
          <xdr:cNvPr id="8" name="Freeform: Shape 7">
            <a:extLst>
              <a:ext uri="{FF2B5EF4-FFF2-40B4-BE49-F238E27FC236}">
                <a16:creationId xmlns:a16="http://schemas.microsoft.com/office/drawing/2014/main" id="{018DD22A-AD5C-4424-AD67-3584A57A71F4}"/>
              </a:ext>
            </a:extLst>
          </xdr:cNvPr>
          <xdr:cNvSpPr/>
        </xdr:nvSpPr>
        <xdr:spPr>
          <a:xfrm>
            <a:off x="6601487" y="2571640"/>
            <a:ext cx="408915" cy="1374067"/>
          </a:xfrm>
          <a:custGeom>
            <a:avLst/>
            <a:gdLst>
              <a:gd name="connsiteX0" fmla="*/ 408915 w 408915"/>
              <a:gd name="connsiteY0" fmla="*/ 0 h 1374067"/>
              <a:gd name="connsiteX1" fmla="*/ 408915 w 408915"/>
              <a:gd name="connsiteY1" fmla="*/ 1374067 h 1374067"/>
              <a:gd name="connsiteX2" fmla="*/ 370111 w 408915"/>
              <a:gd name="connsiteY2" fmla="*/ 1302576 h 1374067"/>
              <a:gd name="connsiteX3" fmla="*/ 0 w 408915"/>
              <a:gd name="connsiteY3" fmla="*/ 1105790 h 1374067"/>
              <a:gd name="connsiteX4" fmla="*/ 0 w 408915"/>
              <a:gd name="connsiteY4" fmla="*/ 268277 h 1374067"/>
              <a:gd name="connsiteX5" fmla="*/ 370111 w 408915"/>
              <a:gd name="connsiteY5" fmla="*/ 71491 h 1374067"/>
              <a:gd name="connsiteX6" fmla="*/ 408915 w 408915"/>
              <a:gd name="connsiteY6" fmla="*/ 0 h 13740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408915" h="1374067">
                <a:moveTo>
                  <a:pt x="408915" y="0"/>
                </a:moveTo>
                <a:lnTo>
                  <a:pt x="408915" y="1374067"/>
                </a:lnTo>
                <a:lnTo>
                  <a:pt x="370111" y="1302576"/>
                </a:lnTo>
                <a:cubicBezTo>
                  <a:pt x="289900" y="1183850"/>
                  <a:pt x="154066" y="1105790"/>
                  <a:pt x="0" y="1105790"/>
                </a:cubicBezTo>
                <a:lnTo>
                  <a:pt x="0" y="268277"/>
                </a:lnTo>
                <a:cubicBezTo>
                  <a:pt x="154066" y="268277"/>
                  <a:pt x="289900" y="190218"/>
                  <a:pt x="370111" y="71491"/>
                </a:cubicBezTo>
                <a:lnTo>
                  <a:pt x="408915" y="0"/>
                </a:lnTo>
                <a:close/>
              </a:path>
            </a:pathLst>
          </a:cu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p>
        </xdr:txBody>
      </xdr:sp>
    </xdr:grpSp>
    <xdr:clientData/>
  </xdr:twoCellAnchor>
  <xdr:twoCellAnchor editAs="absolute">
    <xdr:from>
      <xdr:col>0</xdr:col>
      <xdr:colOff>448902</xdr:colOff>
      <xdr:row>8</xdr:row>
      <xdr:rowOff>143950</xdr:rowOff>
    </xdr:from>
    <xdr:to>
      <xdr:col>2</xdr:col>
      <xdr:colOff>208229</xdr:colOff>
      <xdr:row>10</xdr:row>
      <xdr:rowOff>102605</xdr:rowOff>
    </xdr:to>
    <xdr:sp macro="" textlink="">
      <xdr:nvSpPr>
        <xdr:cNvPr id="9" name="TextBox 8">
          <a:hlinkClick xmlns:r="http://schemas.openxmlformats.org/officeDocument/2006/relationships" r:id="rId2"/>
          <a:extLst>
            <a:ext uri="{FF2B5EF4-FFF2-40B4-BE49-F238E27FC236}">
              <a16:creationId xmlns:a16="http://schemas.microsoft.com/office/drawing/2014/main" id="{1D485B6B-F19A-4B61-BBFA-B90122D3CD48}"/>
            </a:ext>
          </a:extLst>
        </xdr:cNvPr>
        <xdr:cNvSpPr txBox="1"/>
      </xdr:nvSpPr>
      <xdr:spPr>
        <a:xfrm>
          <a:off x="448902" y="1606990"/>
          <a:ext cx="1207127" cy="3244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F3A7D1"/>
              </a:solidFill>
            </a:rPr>
            <a:t>DASHBOARD</a:t>
          </a:r>
          <a:endParaRPr lang="id-ID" sz="1400" b="1">
            <a:solidFill>
              <a:srgbClr val="F3A7D1"/>
            </a:solidFill>
          </a:endParaRPr>
        </a:p>
      </xdr:txBody>
    </xdr:sp>
    <xdr:clientData/>
  </xdr:twoCellAnchor>
  <xdr:twoCellAnchor editAs="absolute">
    <xdr:from>
      <xdr:col>0</xdr:col>
      <xdr:colOff>471610</xdr:colOff>
      <xdr:row>10</xdr:row>
      <xdr:rowOff>169149</xdr:rowOff>
    </xdr:from>
    <xdr:to>
      <xdr:col>2</xdr:col>
      <xdr:colOff>313929</xdr:colOff>
      <xdr:row>12</xdr:row>
      <xdr:rowOff>82538</xdr:rowOff>
    </xdr:to>
    <xdr:sp macro="" textlink="">
      <xdr:nvSpPr>
        <xdr:cNvPr id="10" name="TextBox 9">
          <a:hlinkClick xmlns:r="http://schemas.openxmlformats.org/officeDocument/2006/relationships" r:id="rId3"/>
          <a:extLst>
            <a:ext uri="{FF2B5EF4-FFF2-40B4-BE49-F238E27FC236}">
              <a16:creationId xmlns:a16="http://schemas.microsoft.com/office/drawing/2014/main" id="{B18E607C-E903-4922-B63F-FA5FD4426B69}"/>
            </a:ext>
          </a:extLst>
        </xdr:cNvPr>
        <xdr:cNvSpPr txBox="1"/>
      </xdr:nvSpPr>
      <xdr:spPr>
        <a:xfrm>
          <a:off x="471610" y="1997949"/>
          <a:ext cx="1290119" cy="279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F3A7D1"/>
              </a:solidFill>
            </a:rPr>
            <a:t>TRANSACTION</a:t>
          </a:r>
          <a:endParaRPr lang="id-ID" sz="1400" b="1">
            <a:solidFill>
              <a:srgbClr val="F3A7D1"/>
            </a:solidFill>
          </a:endParaRPr>
        </a:p>
      </xdr:txBody>
    </xdr:sp>
    <xdr:clientData/>
  </xdr:twoCellAnchor>
  <xdr:twoCellAnchor>
    <xdr:from>
      <xdr:col>0</xdr:col>
      <xdr:colOff>494169</xdr:colOff>
      <xdr:row>12</xdr:row>
      <xdr:rowOff>165678</xdr:rowOff>
    </xdr:from>
    <xdr:to>
      <xdr:col>2</xdr:col>
      <xdr:colOff>103060</xdr:colOff>
      <xdr:row>14</xdr:row>
      <xdr:rowOff>154512</xdr:rowOff>
    </xdr:to>
    <xdr:sp macro="" textlink="">
      <xdr:nvSpPr>
        <xdr:cNvPr id="11" name="TextBox 10">
          <a:hlinkClick xmlns:r="http://schemas.openxmlformats.org/officeDocument/2006/relationships" r:id="rId4"/>
          <a:extLst>
            <a:ext uri="{FF2B5EF4-FFF2-40B4-BE49-F238E27FC236}">
              <a16:creationId xmlns:a16="http://schemas.microsoft.com/office/drawing/2014/main" id="{A1C2712A-A65F-4E30-A1E5-C67BBADDB666}"/>
            </a:ext>
          </a:extLst>
        </xdr:cNvPr>
        <xdr:cNvSpPr txBox="1"/>
      </xdr:nvSpPr>
      <xdr:spPr>
        <a:xfrm>
          <a:off x="494169" y="2360238"/>
          <a:ext cx="1056691" cy="354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rgbClr val="F3A7D1"/>
              </a:solidFill>
              <a:effectLst/>
              <a:latin typeface="+mn-lt"/>
              <a:ea typeface="+mn-ea"/>
              <a:cs typeface="+mn-cs"/>
            </a:rPr>
            <a:t>ITEM LIST</a:t>
          </a:r>
          <a:endParaRPr lang="id-ID" sz="1400">
            <a:solidFill>
              <a:srgbClr val="F3A7D1"/>
            </a:solidFill>
            <a:effectLst/>
          </a:endParaRPr>
        </a:p>
        <a:p>
          <a:endParaRPr lang="id-ID" sz="1400"/>
        </a:p>
      </xdr:txBody>
    </xdr:sp>
    <xdr:clientData/>
  </xdr:twoCellAnchor>
  <xdr:twoCellAnchor>
    <xdr:from>
      <xdr:col>0</xdr:col>
      <xdr:colOff>464820</xdr:colOff>
      <xdr:row>15</xdr:row>
      <xdr:rowOff>53340</xdr:rowOff>
    </xdr:from>
    <xdr:to>
      <xdr:col>2</xdr:col>
      <xdr:colOff>495300</xdr:colOff>
      <xdr:row>17</xdr:row>
      <xdr:rowOff>38100</xdr:rowOff>
    </xdr:to>
    <xdr:sp macro="" textlink="">
      <xdr:nvSpPr>
        <xdr:cNvPr id="12" name="TextBox 11">
          <a:hlinkClick xmlns:r="http://schemas.openxmlformats.org/officeDocument/2006/relationships" r:id="rId5"/>
          <a:extLst>
            <a:ext uri="{FF2B5EF4-FFF2-40B4-BE49-F238E27FC236}">
              <a16:creationId xmlns:a16="http://schemas.microsoft.com/office/drawing/2014/main" id="{2623AA05-6435-4965-8B78-401327F0436F}"/>
            </a:ext>
          </a:extLst>
        </xdr:cNvPr>
        <xdr:cNvSpPr txBox="1"/>
      </xdr:nvSpPr>
      <xdr:spPr>
        <a:xfrm>
          <a:off x="464820" y="2796540"/>
          <a:ext cx="147828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a:solidFill>
                <a:srgbClr val="5D072E"/>
              </a:solidFill>
            </a:rPr>
            <a:t>PRODUCT NAME</a:t>
          </a:r>
          <a:endParaRPr lang="id-ID" sz="1400" b="1">
            <a:solidFill>
              <a:srgbClr val="5D072E"/>
            </a:solidFill>
          </a:endParaRPr>
        </a:p>
      </xdr:txBody>
    </xdr:sp>
    <xdr:clientData/>
  </xdr:twoCellAnchor>
  <xdr:twoCellAnchor>
    <xdr:from>
      <xdr:col>0</xdr:col>
      <xdr:colOff>480060</xdr:colOff>
      <xdr:row>17</xdr:row>
      <xdr:rowOff>106680</xdr:rowOff>
    </xdr:from>
    <xdr:to>
      <xdr:col>3</xdr:col>
      <xdr:colOff>30480</xdr:colOff>
      <xdr:row>21</xdr:row>
      <xdr:rowOff>53340</xdr:rowOff>
    </xdr:to>
    <xdr:sp macro="" textlink="">
      <xdr:nvSpPr>
        <xdr:cNvPr id="13" name="TextBox 12">
          <a:hlinkClick xmlns:r="http://schemas.openxmlformats.org/officeDocument/2006/relationships" r:id="rId6"/>
          <a:extLst>
            <a:ext uri="{FF2B5EF4-FFF2-40B4-BE49-F238E27FC236}">
              <a16:creationId xmlns:a16="http://schemas.microsoft.com/office/drawing/2014/main" id="{A65D7532-5ED4-40A1-B2F9-B5DDFCB92882}"/>
            </a:ext>
          </a:extLst>
        </xdr:cNvPr>
        <xdr:cNvSpPr txBox="1"/>
      </xdr:nvSpPr>
      <xdr:spPr>
        <a:xfrm>
          <a:off x="480060" y="3215640"/>
          <a:ext cx="1722120" cy="678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rgbClr val="F3A7D1"/>
              </a:solidFill>
              <a:effectLst/>
              <a:latin typeface="+mn-lt"/>
              <a:ea typeface="+mn-ea"/>
              <a:cs typeface="+mn-cs"/>
            </a:rPr>
            <a:t>STOCK</a:t>
          </a:r>
          <a:endParaRPr lang="id-ID" sz="1400">
            <a:solidFill>
              <a:srgbClr val="F3A7D1"/>
            </a:solidFill>
            <a:effectLst/>
          </a:endParaRPr>
        </a:p>
        <a:p>
          <a:endParaRPr lang="id-ID" sz="1100"/>
        </a:p>
      </xdr:txBody>
    </xdr:sp>
    <xdr:clientData/>
  </xdr:twoCellAnchor>
  <xdr:twoCellAnchor>
    <xdr:from>
      <xdr:col>0</xdr:col>
      <xdr:colOff>381000</xdr:colOff>
      <xdr:row>19</xdr:row>
      <xdr:rowOff>114300</xdr:rowOff>
    </xdr:from>
    <xdr:to>
      <xdr:col>2</xdr:col>
      <xdr:colOff>457200</xdr:colOff>
      <xdr:row>21</xdr:row>
      <xdr:rowOff>76200</xdr:rowOff>
    </xdr:to>
    <xdr:sp macro="" textlink="">
      <xdr:nvSpPr>
        <xdr:cNvPr id="15" name="TextBox 14">
          <a:hlinkClick xmlns:r="http://schemas.openxmlformats.org/officeDocument/2006/relationships" r:id="rId7"/>
          <a:extLst>
            <a:ext uri="{FF2B5EF4-FFF2-40B4-BE49-F238E27FC236}">
              <a16:creationId xmlns:a16="http://schemas.microsoft.com/office/drawing/2014/main" id="{6121F97F-BAE3-4AB5-85D9-6A7444F44770}"/>
            </a:ext>
          </a:extLst>
        </xdr:cNvPr>
        <xdr:cNvSpPr txBox="1"/>
      </xdr:nvSpPr>
      <xdr:spPr>
        <a:xfrm>
          <a:off x="381000" y="3589020"/>
          <a:ext cx="152400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F3A7D1"/>
              </a:solidFill>
            </a:rPr>
            <a:t>STARTUP</a:t>
          </a:r>
          <a:r>
            <a:rPr lang="en-US" sz="1400" b="1" baseline="0">
              <a:solidFill>
                <a:srgbClr val="F3A7D1"/>
              </a:solidFill>
            </a:rPr>
            <a:t> CAPITAL</a:t>
          </a:r>
          <a:endParaRPr lang="id-ID" sz="1400" b="1">
            <a:solidFill>
              <a:srgbClr val="F3A7D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1208638</xdr:colOff>
      <xdr:row>39</xdr:row>
      <xdr:rowOff>16061</xdr:rowOff>
    </xdr:to>
    <xdr:sp macro="" textlink="">
      <xdr:nvSpPr>
        <xdr:cNvPr id="14" name="Rectangle 13">
          <a:extLst>
            <a:ext uri="{FF2B5EF4-FFF2-40B4-BE49-F238E27FC236}">
              <a16:creationId xmlns:a16="http://schemas.microsoft.com/office/drawing/2014/main" id="{B59794FE-D8F7-4806-A5AB-E2A15BA5B7A3}"/>
            </a:ext>
          </a:extLst>
        </xdr:cNvPr>
        <xdr:cNvSpPr/>
      </xdr:nvSpPr>
      <xdr:spPr>
        <a:xfrm>
          <a:off x="0" y="0"/>
          <a:ext cx="1818238" cy="7491743"/>
        </a:xfrm>
        <a:prstGeom prst="rect">
          <a:avLst/>
        </a:prstGeom>
        <a:solidFill>
          <a:srgbClr val="5D072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editAs="absolute">
    <xdr:from>
      <xdr:col>0</xdr:col>
      <xdr:colOff>267832</xdr:colOff>
      <xdr:row>1</xdr:row>
      <xdr:rowOff>88720</xdr:rowOff>
    </xdr:from>
    <xdr:to>
      <xdr:col>1</xdr:col>
      <xdr:colOff>1208637</xdr:colOff>
      <xdr:row>24</xdr:row>
      <xdr:rowOff>54534</xdr:rowOff>
    </xdr:to>
    <xdr:sp macro="" textlink="">
      <xdr:nvSpPr>
        <xdr:cNvPr id="15" name="Rectangle: Top Corners Rounded 14">
          <a:extLst>
            <a:ext uri="{FF2B5EF4-FFF2-40B4-BE49-F238E27FC236}">
              <a16:creationId xmlns:a16="http://schemas.microsoft.com/office/drawing/2014/main" id="{0C031ADA-0473-47EC-B739-EDE5D7C67DE5}"/>
            </a:ext>
          </a:extLst>
        </xdr:cNvPr>
        <xdr:cNvSpPr/>
      </xdr:nvSpPr>
      <xdr:spPr>
        <a:xfrm rot="16200000">
          <a:off x="-1214673" y="1754105"/>
          <a:ext cx="4515416" cy="1550405"/>
        </a:xfrm>
        <a:prstGeom prst="round2SameRect">
          <a:avLst/>
        </a:prstGeom>
        <a:solidFill>
          <a:srgbClr val="EB5FAC">
            <a:alpha val="5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editAs="absolute">
    <xdr:from>
      <xdr:col>1</xdr:col>
      <xdr:colOff>1393480</xdr:colOff>
      <xdr:row>1</xdr:row>
      <xdr:rowOff>88724</xdr:rowOff>
    </xdr:from>
    <xdr:to>
      <xdr:col>6</xdr:col>
      <xdr:colOff>583058</xdr:colOff>
      <xdr:row>2</xdr:row>
      <xdr:rowOff>207627</xdr:rowOff>
    </xdr:to>
    <xdr:sp macro="" textlink="">
      <xdr:nvSpPr>
        <xdr:cNvPr id="16" name="Rectangle: Rounded Corners 15">
          <a:extLst>
            <a:ext uri="{FF2B5EF4-FFF2-40B4-BE49-F238E27FC236}">
              <a16:creationId xmlns:a16="http://schemas.microsoft.com/office/drawing/2014/main" id="{217B7E9A-EFF0-45FC-8CD0-3F6E164BA22D}"/>
            </a:ext>
          </a:extLst>
        </xdr:cNvPr>
        <xdr:cNvSpPr/>
      </xdr:nvSpPr>
      <xdr:spPr>
        <a:xfrm>
          <a:off x="2003080" y="271604"/>
          <a:ext cx="10245505" cy="301783"/>
        </a:xfrm>
        <a:prstGeom prst="roundRect">
          <a:avLst/>
        </a:prstGeom>
        <a:gradFill flip="none" rotWithShape="1">
          <a:gsLst>
            <a:gs pos="18000">
              <a:schemeClr val="accent1">
                <a:lumMod val="5000"/>
                <a:lumOff val="95000"/>
              </a:schemeClr>
            </a:gs>
            <a:gs pos="80000">
              <a:srgbClr val="5D072E"/>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editAs="absolute">
    <xdr:from>
      <xdr:col>0</xdr:col>
      <xdr:colOff>584705</xdr:colOff>
      <xdr:row>2</xdr:row>
      <xdr:rowOff>56735</xdr:rowOff>
    </xdr:from>
    <xdr:to>
      <xdr:col>1</xdr:col>
      <xdr:colOff>820094</xdr:colOff>
      <xdr:row>6</xdr:row>
      <xdr:rowOff>40664</xdr:rowOff>
    </xdr:to>
    <xdr:pic>
      <xdr:nvPicPr>
        <xdr:cNvPr id="17" name="Picture 16">
          <a:extLst>
            <a:ext uri="{FF2B5EF4-FFF2-40B4-BE49-F238E27FC236}">
              <a16:creationId xmlns:a16="http://schemas.microsoft.com/office/drawing/2014/main" id="{65613A82-3512-4095-8C54-7843F128C9F3}"/>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33" t="2500" r="833" b="-2500"/>
        <a:stretch/>
      </xdr:blipFill>
      <xdr:spPr>
        <a:xfrm>
          <a:off x="584705" y="422495"/>
          <a:ext cx="844989" cy="844989"/>
        </a:xfrm>
        <a:prstGeom prst="ellipse">
          <a:avLst/>
        </a:prstGeom>
        <a:ln w="63500" cap="rnd">
          <a:solidFill>
            <a:srgbClr val="333333"/>
          </a:solidFill>
        </a:ln>
        <a:effectLst>
          <a:outerShdw blurRad="50800" dist="38100" algn="l" rotWithShape="0">
            <a:prstClr val="black">
              <a:alpha val="40000"/>
            </a:prstClr>
          </a:outerShdw>
        </a:effectLst>
        <a:scene3d>
          <a:camera prst="orthographicFront"/>
          <a:lightRig rig="contrasting" dir="t">
            <a:rot lat="0" lon="0" rev="3000000"/>
          </a:lightRig>
        </a:scene3d>
        <a:sp3d contourW="7620">
          <a:bevelT w="95250" h="31750"/>
          <a:contourClr>
            <a:srgbClr val="333333"/>
          </a:contourClr>
        </a:sp3d>
      </xdr:spPr>
    </xdr:pic>
    <xdr:clientData/>
  </xdr:twoCellAnchor>
  <xdr:twoCellAnchor editAs="absolute">
    <xdr:from>
      <xdr:col>0</xdr:col>
      <xdr:colOff>426961</xdr:colOff>
      <xdr:row>17</xdr:row>
      <xdr:rowOff>51441</xdr:rowOff>
    </xdr:from>
    <xdr:to>
      <xdr:col>1</xdr:col>
      <xdr:colOff>1205560</xdr:colOff>
      <xdr:row>20</xdr:row>
      <xdr:rowOff>155805</xdr:rowOff>
    </xdr:to>
    <xdr:grpSp>
      <xdr:nvGrpSpPr>
        <xdr:cNvPr id="18" name="Group 17">
          <a:extLst>
            <a:ext uri="{FF2B5EF4-FFF2-40B4-BE49-F238E27FC236}">
              <a16:creationId xmlns:a16="http://schemas.microsoft.com/office/drawing/2014/main" id="{3DEE8705-7923-49EC-B485-9CC7A8CDEA3F}"/>
            </a:ext>
          </a:extLst>
        </xdr:cNvPr>
        <xdr:cNvGrpSpPr/>
      </xdr:nvGrpSpPr>
      <xdr:grpSpPr>
        <a:xfrm>
          <a:off x="426961" y="3491986"/>
          <a:ext cx="1386660" cy="658546"/>
          <a:chOff x="3980335" y="2571640"/>
          <a:chExt cx="3030067" cy="1374067"/>
        </a:xfrm>
        <a:solidFill>
          <a:srgbClr val="F3A7D1"/>
        </a:solidFill>
      </xdr:grpSpPr>
      <xdr:sp macro="" textlink="">
        <xdr:nvSpPr>
          <xdr:cNvPr id="19" name="Rectangle: Top Corners Rounded 18">
            <a:extLst>
              <a:ext uri="{FF2B5EF4-FFF2-40B4-BE49-F238E27FC236}">
                <a16:creationId xmlns:a16="http://schemas.microsoft.com/office/drawing/2014/main" id="{E1F90513-7FAD-4CDF-952A-A581A48D7350}"/>
              </a:ext>
            </a:extLst>
          </xdr:cNvPr>
          <xdr:cNvSpPr/>
        </xdr:nvSpPr>
        <xdr:spPr>
          <a:xfrm rot="16200000">
            <a:off x="4880377" y="1948096"/>
            <a:ext cx="821069" cy="2621154"/>
          </a:xfrm>
          <a:prstGeom prst="round2SameRect">
            <a:avLst>
              <a:gd name="adj1" fmla="val 50000"/>
              <a:gd name="adj2" fmla="val 0"/>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id-ID" sz="1100"/>
          </a:p>
        </xdr:txBody>
      </xdr:sp>
      <xdr:sp macro="" textlink="">
        <xdr:nvSpPr>
          <xdr:cNvPr id="20" name="Freeform: Shape 19">
            <a:extLst>
              <a:ext uri="{FF2B5EF4-FFF2-40B4-BE49-F238E27FC236}">
                <a16:creationId xmlns:a16="http://schemas.microsoft.com/office/drawing/2014/main" id="{530ACD65-FA3D-4256-A6C7-5F9E49E983DC}"/>
              </a:ext>
            </a:extLst>
          </xdr:cNvPr>
          <xdr:cNvSpPr/>
        </xdr:nvSpPr>
        <xdr:spPr>
          <a:xfrm>
            <a:off x="6601487" y="2571640"/>
            <a:ext cx="408915" cy="1374067"/>
          </a:xfrm>
          <a:custGeom>
            <a:avLst/>
            <a:gdLst>
              <a:gd name="connsiteX0" fmla="*/ 408915 w 408915"/>
              <a:gd name="connsiteY0" fmla="*/ 0 h 1374067"/>
              <a:gd name="connsiteX1" fmla="*/ 408915 w 408915"/>
              <a:gd name="connsiteY1" fmla="*/ 1374067 h 1374067"/>
              <a:gd name="connsiteX2" fmla="*/ 370111 w 408915"/>
              <a:gd name="connsiteY2" fmla="*/ 1302576 h 1374067"/>
              <a:gd name="connsiteX3" fmla="*/ 0 w 408915"/>
              <a:gd name="connsiteY3" fmla="*/ 1105790 h 1374067"/>
              <a:gd name="connsiteX4" fmla="*/ 0 w 408915"/>
              <a:gd name="connsiteY4" fmla="*/ 268277 h 1374067"/>
              <a:gd name="connsiteX5" fmla="*/ 370111 w 408915"/>
              <a:gd name="connsiteY5" fmla="*/ 71491 h 1374067"/>
              <a:gd name="connsiteX6" fmla="*/ 408915 w 408915"/>
              <a:gd name="connsiteY6" fmla="*/ 0 h 13740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408915" h="1374067">
                <a:moveTo>
                  <a:pt x="408915" y="0"/>
                </a:moveTo>
                <a:lnTo>
                  <a:pt x="408915" y="1374067"/>
                </a:lnTo>
                <a:lnTo>
                  <a:pt x="370111" y="1302576"/>
                </a:lnTo>
                <a:cubicBezTo>
                  <a:pt x="289900" y="1183850"/>
                  <a:pt x="154066" y="1105790"/>
                  <a:pt x="0" y="1105790"/>
                </a:cubicBezTo>
                <a:lnTo>
                  <a:pt x="0" y="268277"/>
                </a:lnTo>
                <a:cubicBezTo>
                  <a:pt x="154066" y="268277"/>
                  <a:pt x="289900" y="190218"/>
                  <a:pt x="370111" y="71491"/>
                </a:cubicBezTo>
                <a:lnTo>
                  <a:pt x="408915" y="0"/>
                </a:lnTo>
                <a:close/>
              </a:path>
            </a:pathLst>
          </a:cu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p>
        </xdr:txBody>
      </xdr:sp>
    </xdr:grpSp>
    <xdr:clientData/>
  </xdr:twoCellAnchor>
  <xdr:twoCellAnchor editAs="absolute">
    <xdr:from>
      <xdr:col>0</xdr:col>
      <xdr:colOff>448902</xdr:colOff>
      <xdr:row>8</xdr:row>
      <xdr:rowOff>14410</xdr:rowOff>
    </xdr:from>
    <xdr:to>
      <xdr:col>1</xdr:col>
      <xdr:colOff>1046429</xdr:colOff>
      <xdr:row>9</xdr:row>
      <xdr:rowOff>155945</xdr:rowOff>
    </xdr:to>
    <xdr:sp macro="" textlink="">
      <xdr:nvSpPr>
        <xdr:cNvPr id="21" name="TextBox 20">
          <a:hlinkClick xmlns:r="http://schemas.openxmlformats.org/officeDocument/2006/relationships" r:id="rId2"/>
          <a:extLst>
            <a:ext uri="{FF2B5EF4-FFF2-40B4-BE49-F238E27FC236}">
              <a16:creationId xmlns:a16="http://schemas.microsoft.com/office/drawing/2014/main" id="{C0BC1B5B-8968-4BA6-8274-67843E514601}"/>
            </a:ext>
          </a:extLst>
        </xdr:cNvPr>
        <xdr:cNvSpPr txBox="1"/>
      </xdr:nvSpPr>
      <xdr:spPr>
        <a:xfrm>
          <a:off x="448902" y="1606990"/>
          <a:ext cx="1207127" cy="3244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F3A7D1"/>
              </a:solidFill>
            </a:rPr>
            <a:t>DASHBOARD</a:t>
          </a:r>
          <a:endParaRPr lang="id-ID" sz="1400" b="1">
            <a:solidFill>
              <a:srgbClr val="F3A7D1"/>
            </a:solidFill>
          </a:endParaRPr>
        </a:p>
      </xdr:txBody>
    </xdr:sp>
    <xdr:clientData/>
  </xdr:twoCellAnchor>
  <xdr:twoCellAnchor editAs="absolute">
    <xdr:from>
      <xdr:col>0</xdr:col>
      <xdr:colOff>463236</xdr:colOff>
      <xdr:row>10</xdr:row>
      <xdr:rowOff>23388</xdr:rowOff>
    </xdr:from>
    <xdr:to>
      <xdr:col>1</xdr:col>
      <xdr:colOff>1143755</xdr:colOff>
      <xdr:row>11</xdr:row>
      <xdr:rowOff>51077</xdr:rowOff>
    </xdr:to>
    <xdr:sp macro="" textlink="">
      <xdr:nvSpPr>
        <xdr:cNvPr id="22" name="TextBox 21">
          <a:hlinkClick xmlns:r="http://schemas.openxmlformats.org/officeDocument/2006/relationships" r:id="rId3"/>
          <a:extLst>
            <a:ext uri="{FF2B5EF4-FFF2-40B4-BE49-F238E27FC236}">
              <a16:creationId xmlns:a16="http://schemas.microsoft.com/office/drawing/2014/main" id="{DFC551AF-FDC0-488C-BF34-EE7C7B19CBE0}"/>
            </a:ext>
          </a:extLst>
        </xdr:cNvPr>
        <xdr:cNvSpPr txBox="1"/>
      </xdr:nvSpPr>
      <xdr:spPr>
        <a:xfrm>
          <a:off x="463236" y="1981728"/>
          <a:ext cx="1290119" cy="279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F3A7D1"/>
              </a:solidFill>
            </a:rPr>
            <a:t>TRANSACTION</a:t>
          </a:r>
          <a:endParaRPr lang="id-ID" sz="1400" b="1">
            <a:solidFill>
              <a:srgbClr val="F3A7D1"/>
            </a:solidFill>
          </a:endParaRPr>
        </a:p>
      </xdr:txBody>
    </xdr:sp>
    <xdr:clientData/>
  </xdr:twoCellAnchor>
  <xdr:twoCellAnchor>
    <xdr:from>
      <xdr:col>0</xdr:col>
      <xdr:colOff>518160</xdr:colOff>
      <xdr:row>11</xdr:row>
      <xdr:rowOff>136467</xdr:rowOff>
    </xdr:from>
    <xdr:to>
      <xdr:col>1</xdr:col>
      <xdr:colOff>1150620</xdr:colOff>
      <xdr:row>13</xdr:row>
      <xdr:rowOff>105988</xdr:rowOff>
    </xdr:to>
    <xdr:sp macro="" textlink="">
      <xdr:nvSpPr>
        <xdr:cNvPr id="23" name="TextBox 22">
          <a:hlinkClick xmlns:r="http://schemas.openxmlformats.org/officeDocument/2006/relationships" r:id="rId4"/>
          <a:extLst>
            <a:ext uri="{FF2B5EF4-FFF2-40B4-BE49-F238E27FC236}">
              <a16:creationId xmlns:a16="http://schemas.microsoft.com/office/drawing/2014/main" id="{B0690450-30EF-4CC2-AF78-D39BF58C3816}"/>
            </a:ext>
          </a:extLst>
        </xdr:cNvPr>
        <xdr:cNvSpPr txBox="1"/>
      </xdr:nvSpPr>
      <xdr:spPr>
        <a:xfrm>
          <a:off x="518160" y="2325485"/>
          <a:ext cx="1242060" cy="433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a:solidFill>
                <a:srgbClr val="F3A7D1"/>
              </a:solidFill>
            </a:rPr>
            <a:t>ITEM LIST</a:t>
          </a:r>
          <a:endParaRPr lang="id-ID" sz="1400" b="1">
            <a:solidFill>
              <a:srgbClr val="F3A7D1"/>
            </a:solidFill>
          </a:endParaRPr>
        </a:p>
      </xdr:txBody>
    </xdr:sp>
    <xdr:clientData/>
  </xdr:twoCellAnchor>
  <xdr:twoCellAnchor>
    <xdr:from>
      <xdr:col>0</xdr:col>
      <xdr:colOff>464820</xdr:colOff>
      <xdr:row>13</xdr:row>
      <xdr:rowOff>79665</xdr:rowOff>
    </xdr:from>
    <xdr:to>
      <xdr:col>1</xdr:col>
      <xdr:colOff>1493520</xdr:colOff>
      <xdr:row>16</xdr:row>
      <xdr:rowOff>6235</xdr:rowOff>
    </xdr:to>
    <xdr:sp macro="" textlink="">
      <xdr:nvSpPr>
        <xdr:cNvPr id="24" name="TextBox 23">
          <a:hlinkClick xmlns:r="http://schemas.openxmlformats.org/officeDocument/2006/relationships" r:id="rId5"/>
          <a:extLst>
            <a:ext uri="{FF2B5EF4-FFF2-40B4-BE49-F238E27FC236}">
              <a16:creationId xmlns:a16="http://schemas.microsoft.com/office/drawing/2014/main" id="{E6414B3B-7388-4818-B3C6-F1B00C872BD7}"/>
            </a:ext>
          </a:extLst>
        </xdr:cNvPr>
        <xdr:cNvSpPr txBox="1"/>
      </xdr:nvSpPr>
      <xdr:spPr>
        <a:xfrm>
          <a:off x="464820" y="2732810"/>
          <a:ext cx="1638300" cy="466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400" b="1">
              <a:solidFill>
                <a:srgbClr val="F3A7D1"/>
              </a:solidFill>
              <a:effectLst/>
              <a:latin typeface="+mn-lt"/>
              <a:ea typeface="+mn-ea"/>
              <a:cs typeface="+mn-cs"/>
            </a:rPr>
            <a:t>PRODUCT NAME</a:t>
          </a:r>
          <a:endParaRPr lang="id-ID" sz="1400">
            <a:solidFill>
              <a:srgbClr val="F3A7D1"/>
            </a:solidFill>
            <a:effectLst/>
          </a:endParaRPr>
        </a:p>
        <a:p>
          <a:endParaRPr lang="id-ID" sz="1100"/>
        </a:p>
      </xdr:txBody>
    </xdr:sp>
    <xdr:clientData/>
  </xdr:twoCellAnchor>
  <xdr:twoCellAnchor>
    <xdr:from>
      <xdr:col>0</xdr:col>
      <xdr:colOff>502000</xdr:colOff>
      <xdr:row>15</xdr:row>
      <xdr:rowOff>151532</xdr:rowOff>
    </xdr:from>
    <xdr:to>
      <xdr:col>1</xdr:col>
      <xdr:colOff>1058942</xdr:colOff>
      <xdr:row>17</xdr:row>
      <xdr:rowOff>133790</xdr:rowOff>
    </xdr:to>
    <xdr:sp macro="" textlink="">
      <xdr:nvSpPr>
        <xdr:cNvPr id="25" name="TextBox 24">
          <a:hlinkClick xmlns:r="http://schemas.openxmlformats.org/officeDocument/2006/relationships" r:id="rId6"/>
          <a:extLst>
            <a:ext uri="{FF2B5EF4-FFF2-40B4-BE49-F238E27FC236}">
              <a16:creationId xmlns:a16="http://schemas.microsoft.com/office/drawing/2014/main" id="{0DDB5E51-6D40-42DB-95B8-DB6C43EC9955}"/>
            </a:ext>
          </a:extLst>
        </xdr:cNvPr>
        <xdr:cNvSpPr txBox="1"/>
      </xdr:nvSpPr>
      <xdr:spPr>
        <a:xfrm>
          <a:off x="502000" y="3164896"/>
          <a:ext cx="1166542" cy="342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rgbClr val="F3A7D1"/>
              </a:solidFill>
              <a:effectLst/>
              <a:latin typeface="+mn-lt"/>
              <a:ea typeface="+mn-ea"/>
              <a:cs typeface="+mn-cs"/>
            </a:rPr>
            <a:t>STOCK</a:t>
          </a:r>
          <a:endParaRPr lang="id-ID" sz="1400">
            <a:solidFill>
              <a:srgbClr val="F3A7D1"/>
            </a:solidFill>
            <a:effectLst/>
          </a:endParaRPr>
        </a:p>
        <a:p>
          <a:endParaRPr lang="id-ID" sz="1100"/>
        </a:p>
      </xdr:txBody>
    </xdr:sp>
    <xdr:clientData/>
  </xdr:twoCellAnchor>
  <xdr:twoCellAnchor>
    <xdr:from>
      <xdr:col>0</xdr:col>
      <xdr:colOff>419131</xdr:colOff>
      <xdr:row>18</xdr:row>
      <xdr:rowOff>39662</xdr:rowOff>
    </xdr:from>
    <xdr:to>
      <xdr:col>2</xdr:col>
      <xdr:colOff>5604</xdr:colOff>
      <xdr:row>20</xdr:row>
      <xdr:rowOff>6927</xdr:rowOff>
    </xdr:to>
    <xdr:sp macro="" textlink="">
      <xdr:nvSpPr>
        <xdr:cNvPr id="26" name="TextBox 25">
          <a:hlinkClick xmlns:r="http://schemas.openxmlformats.org/officeDocument/2006/relationships" r:id="rId7"/>
          <a:extLst>
            <a:ext uri="{FF2B5EF4-FFF2-40B4-BE49-F238E27FC236}">
              <a16:creationId xmlns:a16="http://schemas.microsoft.com/office/drawing/2014/main" id="{55B5D011-978E-402E-9DFB-E53D64FB3D71}"/>
            </a:ext>
          </a:extLst>
        </xdr:cNvPr>
        <xdr:cNvSpPr txBox="1"/>
      </xdr:nvSpPr>
      <xdr:spPr>
        <a:xfrm>
          <a:off x="419131" y="3593353"/>
          <a:ext cx="1692364" cy="3274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5D072E"/>
              </a:solidFill>
            </a:rPr>
            <a:t>STARTUP</a:t>
          </a:r>
          <a:r>
            <a:rPr lang="en-US" sz="1400" b="1" baseline="0">
              <a:solidFill>
                <a:srgbClr val="5D072E"/>
              </a:solidFill>
            </a:rPr>
            <a:t> CAPITAL</a:t>
          </a:r>
          <a:endParaRPr lang="id-ID" sz="1400" b="1">
            <a:solidFill>
              <a:srgbClr val="5D072E"/>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301858</xdr:colOff>
      <xdr:row>40</xdr:row>
      <xdr:rowOff>176543</xdr:rowOff>
    </xdr:to>
    <xdr:sp macro="" textlink="">
      <xdr:nvSpPr>
        <xdr:cNvPr id="38" name="Rectangle 37">
          <a:extLst>
            <a:ext uri="{FF2B5EF4-FFF2-40B4-BE49-F238E27FC236}">
              <a16:creationId xmlns:a16="http://schemas.microsoft.com/office/drawing/2014/main" id="{8D6DF02C-F385-4F32-9560-C99C2399C4C3}"/>
            </a:ext>
          </a:extLst>
        </xdr:cNvPr>
        <xdr:cNvSpPr/>
      </xdr:nvSpPr>
      <xdr:spPr>
        <a:xfrm>
          <a:off x="0" y="0"/>
          <a:ext cx="1818238" cy="7491743"/>
        </a:xfrm>
        <a:prstGeom prst="rect">
          <a:avLst/>
        </a:prstGeom>
        <a:solidFill>
          <a:srgbClr val="5D072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editAs="absolute">
    <xdr:from>
      <xdr:col>0</xdr:col>
      <xdr:colOff>267832</xdr:colOff>
      <xdr:row>1</xdr:row>
      <xdr:rowOff>88720</xdr:rowOff>
    </xdr:from>
    <xdr:to>
      <xdr:col>2</xdr:col>
      <xdr:colOff>301857</xdr:colOff>
      <xdr:row>26</xdr:row>
      <xdr:rowOff>32136</xdr:rowOff>
    </xdr:to>
    <xdr:sp macro="" textlink="">
      <xdr:nvSpPr>
        <xdr:cNvPr id="39" name="Rectangle: Top Corners Rounded 38">
          <a:extLst>
            <a:ext uri="{FF2B5EF4-FFF2-40B4-BE49-F238E27FC236}">
              <a16:creationId xmlns:a16="http://schemas.microsoft.com/office/drawing/2014/main" id="{D4A4979A-EB03-4A06-9E6B-489B7702F4E7}"/>
            </a:ext>
          </a:extLst>
        </xdr:cNvPr>
        <xdr:cNvSpPr/>
      </xdr:nvSpPr>
      <xdr:spPr>
        <a:xfrm rot="16200000">
          <a:off x="-1214673" y="1754105"/>
          <a:ext cx="4515416" cy="1550405"/>
        </a:xfrm>
        <a:prstGeom prst="round2SameRect">
          <a:avLst/>
        </a:prstGeom>
        <a:solidFill>
          <a:srgbClr val="EB5FAC">
            <a:alpha val="5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editAs="absolute">
    <xdr:from>
      <xdr:col>2</xdr:col>
      <xdr:colOff>486700</xdr:colOff>
      <xdr:row>1</xdr:row>
      <xdr:rowOff>88724</xdr:rowOff>
    </xdr:from>
    <xdr:to>
      <xdr:col>15</xdr:col>
      <xdr:colOff>239465</xdr:colOff>
      <xdr:row>3</xdr:row>
      <xdr:rowOff>24747</xdr:rowOff>
    </xdr:to>
    <xdr:sp macro="" textlink="">
      <xdr:nvSpPr>
        <xdr:cNvPr id="40" name="Rectangle: Rounded Corners 39">
          <a:extLst>
            <a:ext uri="{FF2B5EF4-FFF2-40B4-BE49-F238E27FC236}">
              <a16:creationId xmlns:a16="http://schemas.microsoft.com/office/drawing/2014/main" id="{8F96E719-2053-42E1-A82D-A9D5CA6916A3}"/>
            </a:ext>
          </a:extLst>
        </xdr:cNvPr>
        <xdr:cNvSpPr/>
      </xdr:nvSpPr>
      <xdr:spPr>
        <a:xfrm>
          <a:off x="2003080" y="271604"/>
          <a:ext cx="10245505" cy="301783"/>
        </a:xfrm>
        <a:prstGeom prst="roundRect">
          <a:avLst/>
        </a:prstGeom>
        <a:gradFill flip="none" rotWithShape="1">
          <a:gsLst>
            <a:gs pos="18000">
              <a:schemeClr val="accent1">
                <a:lumMod val="5000"/>
                <a:lumOff val="95000"/>
              </a:schemeClr>
            </a:gs>
            <a:gs pos="80000">
              <a:srgbClr val="5D072E"/>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editAs="absolute">
    <xdr:from>
      <xdr:col>0</xdr:col>
      <xdr:colOff>584705</xdr:colOff>
      <xdr:row>2</xdr:row>
      <xdr:rowOff>56735</xdr:rowOff>
    </xdr:from>
    <xdr:to>
      <xdr:col>1</xdr:col>
      <xdr:colOff>820094</xdr:colOff>
      <xdr:row>6</xdr:row>
      <xdr:rowOff>170204</xdr:rowOff>
    </xdr:to>
    <xdr:pic>
      <xdr:nvPicPr>
        <xdr:cNvPr id="41" name="Picture 40">
          <a:extLst>
            <a:ext uri="{FF2B5EF4-FFF2-40B4-BE49-F238E27FC236}">
              <a16:creationId xmlns:a16="http://schemas.microsoft.com/office/drawing/2014/main" id="{35879BFE-7816-4A4D-AA89-B51C864A3E69}"/>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33" t="2500" r="833" b="-2500"/>
        <a:stretch/>
      </xdr:blipFill>
      <xdr:spPr>
        <a:xfrm>
          <a:off x="584705" y="422495"/>
          <a:ext cx="844989" cy="844989"/>
        </a:xfrm>
        <a:prstGeom prst="ellipse">
          <a:avLst/>
        </a:prstGeom>
        <a:ln w="63500" cap="rnd">
          <a:solidFill>
            <a:srgbClr val="333333"/>
          </a:solidFill>
        </a:ln>
        <a:effectLst>
          <a:outerShdw blurRad="50800" dist="38100" algn="l" rotWithShape="0">
            <a:prstClr val="black">
              <a:alpha val="40000"/>
            </a:prstClr>
          </a:outerShdw>
        </a:effectLst>
        <a:scene3d>
          <a:camera prst="orthographicFront"/>
          <a:lightRig rig="contrasting" dir="t">
            <a:rot lat="0" lon="0" rev="3000000"/>
          </a:lightRig>
        </a:scene3d>
        <a:sp3d contourW="7620">
          <a:bevelT w="95250" h="31750"/>
          <a:contourClr>
            <a:srgbClr val="333333"/>
          </a:contourClr>
        </a:sp3d>
      </xdr:spPr>
    </xdr:pic>
    <xdr:clientData/>
  </xdr:twoCellAnchor>
  <xdr:twoCellAnchor editAs="absolute">
    <xdr:from>
      <xdr:col>0</xdr:col>
      <xdr:colOff>433888</xdr:colOff>
      <xdr:row>11</xdr:row>
      <xdr:rowOff>177600</xdr:rowOff>
    </xdr:from>
    <xdr:to>
      <xdr:col>2</xdr:col>
      <xdr:colOff>305707</xdr:colOff>
      <xdr:row>15</xdr:row>
      <xdr:rowOff>100945</xdr:rowOff>
    </xdr:to>
    <xdr:grpSp>
      <xdr:nvGrpSpPr>
        <xdr:cNvPr id="42" name="Group 41">
          <a:extLst>
            <a:ext uri="{FF2B5EF4-FFF2-40B4-BE49-F238E27FC236}">
              <a16:creationId xmlns:a16="http://schemas.microsoft.com/office/drawing/2014/main" id="{61C49316-5ECE-4723-99BA-8F56EE0A3F22}"/>
            </a:ext>
          </a:extLst>
        </xdr:cNvPr>
        <xdr:cNvGrpSpPr/>
      </xdr:nvGrpSpPr>
      <xdr:grpSpPr>
        <a:xfrm>
          <a:off x="433888" y="2189280"/>
          <a:ext cx="1388199" cy="654865"/>
          <a:chOff x="3980335" y="2571640"/>
          <a:chExt cx="3030067" cy="1374067"/>
        </a:xfrm>
        <a:solidFill>
          <a:srgbClr val="F3A7D1"/>
        </a:solidFill>
      </xdr:grpSpPr>
      <xdr:sp macro="" textlink="">
        <xdr:nvSpPr>
          <xdr:cNvPr id="43" name="Rectangle: Top Corners Rounded 42">
            <a:extLst>
              <a:ext uri="{FF2B5EF4-FFF2-40B4-BE49-F238E27FC236}">
                <a16:creationId xmlns:a16="http://schemas.microsoft.com/office/drawing/2014/main" id="{2ECDBDE8-F52B-434E-89A9-EE89ECB23F55}"/>
              </a:ext>
            </a:extLst>
          </xdr:cNvPr>
          <xdr:cNvSpPr/>
        </xdr:nvSpPr>
        <xdr:spPr>
          <a:xfrm rot="16200000">
            <a:off x="4880377" y="1948096"/>
            <a:ext cx="821069" cy="2621154"/>
          </a:xfrm>
          <a:prstGeom prst="round2SameRect">
            <a:avLst>
              <a:gd name="adj1" fmla="val 50000"/>
              <a:gd name="adj2" fmla="val 0"/>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id-ID" sz="1100"/>
          </a:p>
        </xdr:txBody>
      </xdr:sp>
      <xdr:sp macro="" textlink="">
        <xdr:nvSpPr>
          <xdr:cNvPr id="44" name="Freeform: Shape 43">
            <a:extLst>
              <a:ext uri="{FF2B5EF4-FFF2-40B4-BE49-F238E27FC236}">
                <a16:creationId xmlns:a16="http://schemas.microsoft.com/office/drawing/2014/main" id="{B4A12337-F872-4D69-AE59-0E707A4BE69C}"/>
              </a:ext>
            </a:extLst>
          </xdr:cNvPr>
          <xdr:cNvSpPr/>
        </xdr:nvSpPr>
        <xdr:spPr>
          <a:xfrm>
            <a:off x="6601487" y="2571640"/>
            <a:ext cx="408915" cy="1374067"/>
          </a:xfrm>
          <a:custGeom>
            <a:avLst/>
            <a:gdLst>
              <a:gd name="connsiteX0" fmla="*/ 408915 w 408915"/>
              <a:gd name="connsiteY0" fmla="*/ 0 h 1374067"/>
              <a:gd name="connsiteX1" fmla="*/ 408915 w 408915"/>
              <a:gd name="connsiteY1" fmla="*/ 1374067 h 1374067"/>
              <a:gd name="connsiteX2" fmla="*/ 370111 w 408915"/>
              <a:gd name="connsiteY2" fmla="*/ 1302576 h 1374067"/>
              <a:gd name="connsiteX3" fmla="*/ 0 w 408915"/>
              <a:gd name="connsiteY3" fmla="*/ 1105790 h 1374067"/>
              <a:gd name="connsiteX4" fmla="*/ 0 w 408915"/>
              <a:gd name="connsiteY4" fmla="*/ 268277 h 1374067"/>
              <a:gd name="connsiteX5" fmla="*/ 370111 w 408915"/>
              <a:gd name="connsiteY5" fmla="*/ 71491 h 1374067"/>
              <a:gd name="connsiteX6" fmla="*/ 408915 w 408915"/>
              <a:gd name="connsiteY6" fmla="*/ 0 h 13740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408915" h="1374067">
                <a:moveTo>
                  <a:pt x="408915" y="0"/>
                </a:moveTo>
                <a:lnTo>
                  <a:pt x="408915" y="1374067"/>
                </a:lnTo>
                <a:lnTo>
                  <a:pt x="370111" y="1302576"/>
                </a:lnTo>
                <a:cubicBezTo>
                  <a:pt x="289900" y="1183850"/>
                  <a:pt x="154066" y="1105790"/>
                  <a:pt x="0" y="1105790"/>
                </a:cubicBezTo>
                <a:lnTo>
                  <a:pt x="0" y="268277"/>
                </a:lnTo>
                <a:cubicBezTo>
                  <a:pt x="154066" y="268277"/>
                  <a:pt x="289900" y="190218"/>
                  <a:pt x="370111" y="71491"/>
                </a:cubicBezTo>
                <a:lnTo>
                  <a:pt x="408915" y="0"/>
                </a:lnTo>
                <a:close/>
              </a:path>
            </a:pathLst>
          </a:cu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p>
        </xdr:txBody>
      </xdr:sp>
    </xdr:grpSp>
    <xdr:clientData/>
  </xdr:twoCellAnchor>
  <xdr:twoCellAnchor editAs="absolute">
    <xdr:from>
      <xdr:col>0</xdr:col>
      <xdr:colOff>448902</xdr:colOff>
      <xdr:row>8</xdr:row>
      <xdr:rowOff>143950</xdr:rowOff>
    </xdr:from>
    <xdr:to>
      <xdr:col>2</xdr:col>
      <xdr:colOff>139649</xdr:colOff>
      <xdr:row>10</xdr:row>
      <xdr:rowOff>102605</xdr:rowOff>
    </xdr:to>
    <xdr:sp macro="" textlink="">
      <xdr:nvSpPr>
        <xdr:cNvPr id="45" name="TextBox 44">
          <a:hlinkClick xmlns:r="http://schemas.openxmlformats.org/officeDocument/2006/relationships" r:id="rId2"/>
          <a:extLst>
            <a:ext uri="{FF2B5EF4-FFF2-40B4-BE49-F238E27FC236}">
              <a16:creationId xmlns:a16="http://schemas.microsoft.com/office/drawing/2014/main" id="{D154C71B-A0AB-4623-BAF5-147748190AFB}"/>
            </a:ext>
          </a:extLst>
        </xdr:cNvPr>
        <xdr:cNvSpPr txBox="1"/>
      </xdr:nvSpPr>
      <xdr:spPr>
        <a:xfrm>
          <a:off x="448902" y="1606990"/>
          <a:ext cx="1207127" cy="3244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F3A7D1"/>
              </a:solidFill>
            </a:rPr>
            <a:t>DASHBOARD</a:t>
          </a:r>
          <a:endParaRPr lang="id-ID" sz="1400" b="1">
            <a:solidFill>
              <a:srgbClr val="F3A7D1"/>
            </a:solidFill>
          </a:endParaRPr>
        </a:p>
      </xdr:txBody>
    </xdr:sp>
    <xdr:clientData/>
  </xdr:twoCellAnchor>
  <xdr:twoCellAnchor editAs="absolute">
    <xdr:from>
      <xdr:col>0</xdr:col>
      <xdr:colOff>463236</xdr:colOff>
      <xdr:row>10</xdr:row>
      <xdr:rowOff>152928</xdr:rowOff>
    </xdr:from>
    <xdr:to>
      <xdr:col>2</xdr:col>
      <xdr:colOff>236975</xdr:colOff>
      <xdr:row>12</xdr:row>
      <xdr:rowOff>66317</xdr:rowOff>
    </xdr:to>
    <xdr:sp macro="" textlink="">
      <xdr:nvSpPr>
        <xdr:cNvPr id="46" name="TextBox 45">
          <a:hlinkClick xmlns:r="http://schemas.openxmlformats.org/officeDocument/2006/relationships" r:id="rId3"/>
          <a:extLst>
            <a:ext uri="{FF2B5EF4-FFF2-40B4-BE49-F238E27FC236}">
              <a16:creationId xmlns:a16="http://schemas.microsoft.com/office/drawing/2014/main" id="{B04E396F-1EEA-46B4-86DB-51FF600EC616}"/>
            </a:ext>
          </a:extLst>
        </xdr:cNvPr>
        <xdr:cNvSpPr txBox="1"/>
      </xdr:nvSpPr>
      <xdr:spPr>
        <a:xfrm>
          <a:off x="463236" y="1981728"/>
          <a:ext cx="1290119" cy="279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F3A7D1"/>
              </a:solidFill>
            </a:rPr>
            <a:t>TRANSACTION</a:t>
          </a:r>
          <a:endParaRPr lang="id-ID" sz="1400" b="1">
            <a:solidFill>
              <a:srgbClr val="F3A7D1"/>
            </a:solidFill>
          </a:endParaRPr>
        </a:p>
      </xdr:txBody>
    </xdr:sp>
    <xdr:clientData/>
  </xdr:twoCellAnchor>
  <xdr:twoCellAnchor>
    <xdr:from>
      <xdr:col>0</xdr:col>
      <xdr:colOff>518160</xdr:colOff>
      <xdr:row>12</xdr:row>
      <xdr:rowOff>152400</xdr:rowOff>
    </xdr:from>
    <xdr:to>
      <xdr:col>2</xdr:col>
      <xdr:colOff>243840</xdr:colOff>
      <xdr:row>14</xdr:row>
      <xdr:rowOff>121920</xdr:rowOff>
    </xdr:to>
    <xdr:sp macro="" textlink="">
      <xdr:nvSpPr>
        <xdr:cNvPr id="47" name="TextBox 46">
          <a:hlinkClick xmlns:r="http://schemas.openxmlformats.org/officeDocument/2006/relationships" r:id="rId4"/>
          <a:extLst>
            <a:ext uri="{FF2B5EF4-FFF2-40B4-BE49-F238E27FC236}">
              <a16:creationId xmlns:a16="http://schemas.microsoft.com/office/drawing/2014/main" id="{82CF5D49-5B66-4469-A534-EBB6288B944D}"/>
            </a:ext>
          </a:extLst>
        </xdr:cNvPr>
        <xdr:cNvSpPr txBox="1"/>
      </xdr:nvSpPr>
      <xdr:spPr>
        <a:xfrm>
          <a:off x="518160" y="2346960"/>
          <a:ext cx="124206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a:solidFill>
                <a:srgbClr val="5D072E"/>
              </a:solidFill>
            </a:rPr>
            <a:t>ITEM LIST</a:t>
          </a:r>
          <a:endParaRPr lang="id-ID" sz="1400" b="1">
            <a:solidFill>
              <a:srgbClr val="5D072E"/>
            </a:solidFill>
          </a:endParaRPr>
        </a:p>
      </xdr:txBody>
    </xdr:sp>
    <xdr:clientData/>
  </xdr:twoCellAnchor>
  <xdr:twoCellAnchor>
    <xdr:from>
      <xdr:col>0</xdr:col>
      <xdr:colOff>464820</xdr:colOff>
      <xdr:row>14</xdr:row>
      <xdr:rowOff>175260</xdr:rowOff>
    </xdr:from>
    <xdr:to>
      <xdr:col>3</xdr:col>
      <xdr:colOff>114300</xdr:colOff>
      <xdr:row>17</xdr:row>
      <xdr:rowOff>99060</xdr:rowOff>
    </xdr:to>
    <xdr:sp macro="" textlink="">
      <xdr:nvSpPr>
        <xdr:cNvPr id="48" name="TextBox 47">
          <a:hlinkClick xmlns:r="http://schemas.openxmlformats.org/officeDocument/2006/relationships" r:id="rId5"/>
          <a:extLst>
            <a:ext uri="{FF2B5EF4-FFF2-40B4-BE49-F238E27FC236}">
              <a16:creationId xmlns:a16="http://schemas.microsoft.com/office/drawing/2014/main" id="{644D69FF-E515-4531-872F-7F80BB30CA84}"/>
            </a:ext>
          </a:extLst>
        </xdr:cNvPr>
        <xdr:cNvSpPr txBox="1"/>
      </xdr:nvSpPr>
      <xdr:spPr>
        <a:xfrm>
          <a:off x="464820" y="2735580"/>
          <a:ext cx="176022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400" b="1">
              <a:solidFill>
                <a:srgbClr val="F3A7D1"/>
              </a:solidFill>
              <a:effectLst/>
              <a:latin typeface="+mn-lt"/>
              <a:ea typeface="+mn-ea"/>
              <a:cs typeface="+mn-cs"/>
            </a:rPr>
            <a:t>PRODUCT NAME</a:t>
          </a:r>
          <a:endParaRPr lang="id-ID" sz="1400">
            <a:solidFill>
              <a:srgbClr val="F3A7D1"/>
            </a:solidFill>
            <a:effectLst/>
          </a:endParaRPr>
        </a:p>
        <a:p>
          <a:endParaRPr lang="id-ID" sz="1100"/>
        </a:p>
      </xdr:txBody>
    </xdr:sp>
    <xdr:clientData/>
  </xdr:twoCellAnchor>
  <xdr:twoCellAnchor>
    <xdr:from>
      <xdr:col>0</xdr:col>
      <xdr:colOff>449580</xdr:colOff>
      <xdr:row>17</xdr:row>
      <xdr:rowOff>53340</xdr:rowOff>
    </xdr:from>
    <xdr:to>
      <xdr:col>3</xdr:col>
      <xdr:colOff>91440</xdr:colOff>
      <xdr:row>21</xdr:row>
      <xdr:rowOff>99060</xdr:rowOff>
    </xdr:to>
    <xdr:sp macro="" textlink="">
      <xdr:nvSpPr>
        <xdr:cNvPr id="49" name="TextBox 48">
          <a:hlinkClick xmlns:r="http://schemas.openxmlformats.org/officeDocument/2006/relationships" r:id="rId6"/>
          <a:extLst>
            <a:ext uri="{FF2B5EF4-FFF2-40B4-BE49-F238E27FC236}">
              <a16:creationId xmlns:a16="http://schemas.microsoft.com/office/drawing/2014/main" id="{690D93EB-CC3D-40FC-A446-598C958BCB17}"/>
            </a:ext>
          </a:extLst>
        </xdr:cNvPr>
        <xdr:cNvSpPr txBox="1"/>
      </xdr:nvSpPr>
      <xdr:spPr>
        <a:xfrm>
          <a:off x="449580" y="3162300"/>
          <a:ext cx="1752600" cy="777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rgbClr val="F3A7D1"/>
              </a:solidFill>
              <a:effectLst/>
              <a:latin typeface="+mn-lt"/>
              <a:ea typeface="+mn-ea"/>
              <a:cs typeface="+mn-cs"/>
            </a:rPr>
            <a:t>STOCK</a:t>
          </a:r>
          <a:endParaRPr lang="id-ID" sz="1400">
            <a:solidFill>
              <a:srgbClr val="F3A7D1"/>
            </a:solidFill>
            <a:effectLst/>
          </a:endParaRPr>
        </a:p>
        <a:p>
          <a:endParaRPr lang="id-ID" sz="1100"/>
        </a:p>
      </xdr:txBody>
    </xdr:sp>
    <xdr:clientData/>
  </xdr:twoCellAnchor>
  <xdr:twoCellAnchor>
    <xdr:from>
      <xdr:col>0</xdr:col>
      <xdr:colOff>373380</xdr:colOff>
      <xdr:row>19</xdr:row>
      <xdr:rowOff>60960</xdr:rowOff>
    </xdr:from>
    <xdr:to>
      <xdr:col>2</xdr:col>
      <xdr:colOff>434340</xdr:colOff>
      <xdr:row>20</xdr:row>
      <xdr:rowOff>167640</xdr:rowOff>
    </xdr:to>
    <xdr:sp macro="" textlink="">
      <xdr:nvSpPr>
        <xdr:cNvPr id="50" name="TextBox 49">
          <a:hlinkClick xmlns:r="http://schemas.openxmlformats.org/officeDocument/2006/relationships" r:id="rId7"/>
          <a:extLst>
            <a:ext uri="{FF2B5EF4-FFF2-40B4-BE49-F238E27FC236}">
              <a16:creationId xmlns:a16="http://schemas.microsoft.com/office/drawing/2014/main" id="{075101E1-B29E-43D4-9CDF-6839D1FB5D96}"/>
            </a:ext>
          </a:extLst>
        </xdr:cNvPr>
        <xdr:cNvSpPr txBox="1"/>
      </xdr:nvSpPr>
      <xdr:spPr>
        <a:xfrm>
          <a:off x="373380" y="3535680"/>
          <a:ext cx="15773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rgbClr val="F3A7D1"/>
              </a:solidFill>
              <a:effectLst/>
              <a:latin typeface="+mn-lt"/>
              <a:ea typeface="+mn-ea"/>
              <a:cs typeface="+mn-cs"/>
            </a:rPr>
            <a:t>STARTUP</a:t>
          </a:r>
          <a:r>
            <a:rPr lang="en-US" sz="1400" b="1" baseline="0">
              <a:solidFill>
                <a:srgbClr val="F3A7D1"/>
              </a:solidFill>
              <a:effectLst/>
              <a:latin typeface="+mn-lt"/>
              <a:ea typeface="+mn-ea"/>
              <a:cs typeface="+mn-cs"/>
            </a:rPr>
            <a:t> CAPITAL</a:t>
          </a:r>
          <a:endParaRPr lang="id-ID" sz="1400">
            <a:solidFill>
              <a:srgbClr val="F3A7D1"/>
            </a:solidFill>
            <a:effectLst/>
          </a:endParaRPr>
        </a:p>
        <a:p>
          <a:endParaRPr lang="id-ID" sz="1100"/>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393298</xdr:colOff>
      <xdr:row>40</xdr:row>
      <xdr:rowOff>176543</xdr:rowOff>
    </xdr:to>
    <xdr:sp macro="" textlink="">
      <xdr:nvSpPr>
        <xdr:cNvPr id="2" name="Rectangle 1">
          <a:extLst>
            <a:ext uri="{FF2B5EF4-FFF2-40B4-BE49-F238E27FC236}">
              <a16:creationId xmlns:a16="http://schemas.microsoft.com/office/drawing/2014/main" id="{F8C56738-31B0-48F7-9D30-FF9C6501FC43}"/>
            </a:ext>
          </a:extLst>
        </xdr:cNvPr>
        <xdr:cNvSpPr/>
      </xdr:nvSpPr>
      <xdr:spPr>
        <a:xfrm>
          <a:off x="0" y="0"/>
          <a:ext cx="1818238" cy="7491743"/>
        </a:xfrm>
        <a:prstGeom prst="rect">
          <a:avLst/>
        </a:prstGeom>
        <a:solidFill>
          <a:srgbClr val="5D072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editAs="absolute">
    <xdr:from>
      <xdr:col>0</xdr:col>
      <xdr:colOff>267833</xdr:colOff>
      <xdr:row>1</xdr:row>
      <xdr:rowOff>88720</xdr:rowOff>
    </xdr:from>
    <xdr:to>
      <xdr:col>2</xdr:col>
      <xdr:colOff>393298</xdr:colOff>
      <xdr:row>25</xdr:row>
      <xdr:rowOff>128260</xdr:rowOff>
    </xdr:to>
    <xdr:sp macro="" textlink="">
      <xdr:nvSpPr>
        <xdr:cNvPr id="3" name="Rectangle: Top Corners Rounded 2">
          <a:extLst>
            <a:ext uri="{FF2B5EF4-FFF2-40B4-BE49-F238E27FC236}">
              <a16:creationId xmlns:a16="http://schemas.microsoft.com/office/drawing/2014/main" id="{38B984AA-C265-4565-95BB-5129BF6F2ADA}"/>
            </a:ext>
          </a:extLst>
        </xdr:cNvPr>
        <xdr:cNvSpPr/>
      </xdr:nvSpPr>
      <xdr:spPr>
        <a:xfrm rot="16200000">
          <a:off x="-1171294" y="1710727"/>
          <a:ext cx="4428660" cy="1550405"/>
        </a:xfrm>
        <a:prstGeom prst="round2SameRect">
          <a:avLst/>
        </a:prstGeom>
        <a:solidFill>
          <a:srgbClr val="EB5FAC">
            <a:alpha val="5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editAs="absolute">
    <xdr:from>
      <xdr:col>2</xdr:col>
      <xdr:colOff>578140</xdr:colOff>
      <xdr:row>1</xdr:row>
      <xdr:rowOff>88724</xdr:rowOff>
    </xdr:from>
    <xdr:to>
      <xdr:col>17</xdr:col>
      <xdr:colOff>71825</xdr:colOff>
      <xdr:row>3</xdr:row>
      <xdr:rowOff>24747</xdr:rowOff>
    </xdr:to>
    <xdr:sp macro="" textlink="">
      <xdr:nvSpPr>
        <xdr:cNvPr id="4" name="Rectangle: Rounded Corners 3">
          <a:extLst>
            <a:ext uri="{FF2B5EF4-FFF2-40B4-BE49-F238E27FC236}">
              <a16:creationId xmlns:a16="http://schemas.microsoft.com/office/drawing/2014/main" id="{C460825C-A61B-4BC2-BB13-F9AEB2BDF67A}"/>
            </a:ext>
          </a:extLst>
        </xdr:cNvPr>
        <xdr:cNvSpPr/>
      </xdr:nvSpPr>
      <xdr:spPr>
        <a:xfrm>
          <a:off x="2003080" y="271604"/>
          <a:ext cx="10245505" cy="301783"/>
        </a:xfrm>
        <a:prstGeom prst="roundRect">
          <a:avLst/>
        </a:prstGeom>
        <a:gradFill flip="none" rotWithShape="1">
          <a:gsLst>
            <a:gs pos="18000">
              <a:schemeClr val="accent1">
                <a:lumMod val="5000"/>
                <a:lumOff val="95000"/>
              </a:schemeClr>
            </a:gs>
            <a:gs pos="80000">
              <a:srgbClr val="5D072E"/>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editAs="absolute">
    <xdr:from>
      <xdr:col>0</xdr:col>
      <xdr:colOff>584705</xdr:colOff>
      <xdr:row>2</xdr:row>
      <xdr:rowOff>56735</xdr:rowOff>
    </xdr:from>
    <xdr:to>
      <xdr:col>2</xdr:col>
      <xdr:colOff>4754</xdr:colOff>
      <xdr:row>6</xdr:row>
      <xdr:rowOff>170204</xdr:rowOff>
    </xdr:to>
    <xdr:pic>
      <xdr:nvPicPr>
        <xdr:cNvPr id="5" name="Picture 4">
          <a:extLst>
            <a:ext uri="{FF2B5EF4-FFF2-40B4-BE49-F238E27FC236}">
              <a16:creationId xmlns:a16="http://schemas.microsoft.com/office/drawing/2014/main" id="{0F90094B-08E1-45CF-9F45-D595CF3168EC}"/>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33" t="2500" r="833" b="-2500"/>
        <a:stretch/>
      </xdr:blipFill>
      <xdr:spPr>
        <a:xfrm>
          <a:off x="584705" y="422495"/>
          <a:ext cx="844989" cy="844989"/>
        </a:xfrm>
        <a:prstGeom prst="ellipse">
          <a:avLst/>
        </a:prstGeom>
        <a:ln w="63500" cap="rnd">
          <a:solidFill>
            <a:srgbClr val="333333"/>
          </a:solidFill>
        </a:ln>
        <a:effectLst>
          <a:outerShdw blurRad="50800" dist="38100" algn="l" rotWithShape="0">
            <a:prstClr val="black">
              <a:alpha val="40000"/>
            </a:prstClr>
          </a:outerShdw>
        </a:effectLst>
        <a:scene3d>
          <a:camera prst="orthographicFront"/>
          <a:lightRig rig="contrasting" dir="t">
            <a:rot lat="0" lon="0" rev="3000000"/>
          </a:lightRig>
        </a:scene3d>
        <a:sp3d contourW="7620">
          <a:bevelT w="95250" h="31750"/>
          <a:contourClr>
            <a:srgbClr val="333333"/>
          </a:contourClr>
        </a:sp3d>
      </xdr:spPr>
    </xdr:pic>
    <xdr:clientData/>
  </xdr:twoCellAnchor>
  <xdr:twoCellAnchor editAs="absolute">
    <xdr:from>
      <xdr:col>0</xdr:col>
      <xdr:colOff>433888</xdr:colOff>
      <xdr:row>16</xdr:row>
      <xdr:rowOff>17580</xdr:rowOff>
    </xdr:from>
    <xdr:to>
      <xdr:col>2</xdr:col>
      <xdr:colOff>397147</xdr:colOff>
      <xdr:row>19</xdr:row>
      <xdr:rowOff>123805</xdr:rowOff>
    </xdr:to>
    <xdr:grpSp>
      <xdr:nvGrpSpPr>
        <xdr:cNvPr id="6" name="Group 5">
          <a:extLst>
            <a:ext uri="{FF2B5EF4-FFF2-40B4-BE49-F238E27FC236}">
              <a16:creationId xmlns:a16="http://schemas.microsoft.com/office/drawing/2014/main" id="{116DD618-1F10-47FE-BE52-64175A532381}"/>
            </a:ext>
          </a:extLst>
        </xdr:cNvPr>
        <xdr:cNvGrpSpPr/>
      </xdr:nvGrpSpPr>
      <xdr:grpSpPr>
        <a:xfrm>
          <a:off x="433888" y="2943660"/>
          <a:ext cx="1388199" cy="654865"/>
          <a:chOff x="3980335" y="2571640"/>
          <a:chExt cx="3030067" cy="1374067"/>
        </a:xfrm>
        <a:solidFill>
          <a:srgbClr val="F3A7D1"/>
        </a:solidFill>
      </xdr:grpSpPr>
      <xdr:sp macro="" textlink="">
        <xdr:nvSpPr>
          <xdr:cNvPr id="7" name="Rectangle: Top Corners Rounded 6">
            <a:extLst>
              <a:ext uri="{FF2B5EF4-FFF2-40B4-BE49-F238E27FC236}">
                <a16:creationId xmlns:a16="http://schemas.microsoft.com/office/drawing/2014/main" id="{7E1E376D-6E0D-4E56-8268-EF5640A718CB}"/>
              </a:ext>
            </a:extLst>
          </xdr:cNvPr>
          <xdr:cNvSpPr/>
        </xdr:nvSpPr>
        <xdr:spPr>
          <a:xfrm rot="16200000">
            <a:off x="4880377" y="1948096"/>
            <a:ext cx="821069" cy="2621154"/>
          </a:xfrm>
          <a:prstGeom prst="round2SameRect">
            <a:avLst>
              <a:gd name="adj1" fmla="val 50000"/>
              <a:gd name="adj2" fmla="val 0"/>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id-ID" sz="1100"/>
          </a:p>
        </xdr:txBody>
      </xdr:sp>
      <xdr:sp macro="" textlink="">
        <xdr:nvSpPr>
          <xdr:cNvPr id="8" name="Freeform: Shape 7">
            <a:extLst>
              <a:ext uri="{FF2B5EF4-FFF2-40B4-BE49-F238E27FC236}">
                <a16:creationId xmlns:a16="http://schemas.microsoft.com/office/drawing/2014/main" id="{9EE0B829-A727-47DC-9690-2858B27D2730}"/>
              </a:ext>
            </a:extLst>
          </xdr:cNvPr>
          <xdr:cNvSpPr/>
        </xdr:nvSpPr>
        <xdr:spPr>
          <a:xfrm>
            <a:off x="6601487" y="2571640"/>
            <a:ext cx="408915" cy="1374067"/>
          </a:xfrm>
          <a:custGeom>
            <a:avLst/>
            <a:gdLst>
              <a:gd name="connsiteX0" fmla="*/ 408915 w 408915"/>
              <a:gd name="connsiteY0" fmla="*/ 0 h 1374067"/>
              <a:gd name="connsiteX1" fmla="*/ 408915 w 408915"/>
              <a:gd name="connsiteY1" fmla="*/ 1374067 h 1374067"/>
              <a:gd name="connsiteX2" fmla="*/ 370111 w 408915"/>
              <a:gd name="connsiteY2" fmla="*/ 1302576 h 1374067"/>
              <a:gd name="connsiteX3" fmla="*/ 0 w 408915"/>
              <a:gd name="connsiteY3" fmla="*/ 1105790 h 1374067"/>
              <a:gd name="connsiteX4" fmla="*/ 0 w 408915"/>
              <a:gd name="connsiteY4" fmla="*/ 268277 h 1374067"/>
              <a:gd name="connsiteX5" fmla="*/ 370111 w 408915"/>
              <a:gd name="connsiteY5" fmla="*/ 71491 h 1374067"/>
              <a:gd name="connsiteX6" fmla="*/ 408915 w 408915"/>
              <a:gd name="connsiteY6" fmla="*/ 0 h 13740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408915" h="1374067">
                <a:moveTo>
                  <a:pt x="408915" y="0"/>
                </a:moveTo>
                <a:lnTo>
                  <a:pt x="408915" y="1374067"/>
                </a:lnTo>
                <a:lnTo>
                  <a:pt x="370111" y="1302576"/>
                </a:lnTo>
                <a:cubicBezTo>
                  <a:pt x="289900" y="1183850"/>
                  <a:pt x="154066" y="1105790"/>
                  <a:pt x="0" y="1105790"/>
                </a:cubicBezTo>
                <a:lnTo>
                  <a:pt x="0" y="268277"/>
                </a:lnTo>
                <a:cubicBezTo>
                  <a:pt x="154066" y="268277"/>
                  <a:pt x="289900" y="190218"/>
                  <a:pt x="370111" y="71491"/>
                </a:cubicBezTo>
                <a:lnTo>
                  <a:pt x="408915" y="0"/>
                </a:lnTo>
                <a:close/>
              </a:path>
            </a:pathLst>
          </a:cu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p>
        </xdr:txBody>
      </xdr:sp>
    </xdr:grpSp>
    <xdr:clientData/>
  </xdr:twoCellAnchor>
  <xdr:twoCellAnchor editAs="absolute">
    <xdr:from>
      <xdr:col>0</xdr:col>
      <xdr:colOff>448902</xdr:colOff>
      <xdr:row>8</xdr:row>
      <xdr:rowOff>143950</xdr:rowOff>
    </xdr:from>
    <xdr:to>
      <xdr:col>2</xdr:col>
      <xdr:colOff>231089</xdr:colOff>
      <xdr:row>10</xdr:row>
      <xdr:rowOff>102605</xdr:rowOff>
    </xdr:to>
    <xdr:sp macro="" textlink="">
      <xdr:nvSpPr>
        <xdr:cNvPr id="9" name="TextBox 8">
          <a:hlinkClick xmlns:r="http://schemas.openxmlformats.org/officeDocument/2006/relationships" r:id="rId2"/>
          <a:extLst>
            <a:ext uri="{FF2B5EF4-FFF2-40B4-BE49-F238E27FC236}">
              <a16:creationId xmlns:a16="http://schemas.microsoft.com/office/drawing/2014/main" id="{2457789F-0655-45BB-8173-0B7DE8A7D452}"/>
            </a:ext>
          </a:extLst>
        </xdr:cNvPr>
        <xdr:cNvSpPr txBox="1"/>
      </xdr:nvSpPr>
      <xdr:spPr>
        <a:xfrm>
          <a:off x="448902" y="1606990"/>
          <a:ext cx="1207127" cy="3244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F3A7D1"/>
              </a:solidFill>
            </a:rPr>
            <a:t>DASHBOARD</a:t>
          </a:r>
          <a:endParaRPr lang="id-ID" sz="1400" b="1">
            <a:solidFill>
              <a:srgbClr val="F3A7D1"/>
            </a:solidFill>
          </a:endParaRPr>
        </a:p>
      </xdr:txBody>
    </xdr:sp>
    <xdr:clientData/>
  </xdr:twoCellAnchor>
  <xdr:twoCellAnchor editAs="absolute">
    <xdr:from>
      <xdr:col>0</xdr:col>
      <xdr:colOff>448750</xdr:colOff>
      <xdr:row>10</xdr:row>
      <xdr:rowOff>138669</xdr:rowOff>
    </xdr:from>
    <xdr:to>
      <xdr:col>2</xdr:col>
      <xdr:colOff>313929</xdr:colOff>
      <xdr:row>12</xdr:row>
      <xdr:rowOff>52058</xdr:rowOff>
    </xdr:to>
    <xdr:sp macro="" textlink="">
      <xdr:nvSpPr>
        <xdr:cNvPr id="10" name="TextBox 9">
          <a:hlinkClick xmlns:r="http://schemas.openxmlformats.org/officeDocument/2006/relationships" r:id="rId3"/>
          <a:extLst>
            <a:ext uri="{FF2B5EF4-FFF2-40B4-BE49-F238E27FC236}">
              <a16:creationId xmlns:a16="http://schemas.microsoft.com/office/drawing/2014/main" id="{A81DB7D8-9D35-472D-BE5D-32F8032268FA}"/>
            </a:ext>
          </a:extLst>
        </xdr:cNvPr>
        <xdr:cNvSpPr txBox="1"/>
      </xdr:nvSpPr>
      <xdr:spPr>
        <a:xfrm>
          <a:off x="448750" y="1967469"/>
          <a:ext cx="1290119" cy="279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F3A7D1"/>
              </a:solidFill>
            </a:rPr>
            <a:t>TRANSACTION</a:t>
          </a:r>
          <a:endParaRPr lang="id-ID" sz="1400" b="1">
            <a:solidFill>
              <a:srgbClr val="F3A7D1"/>
            </a:solidFill>
          </a:endParaRPr>
        </a:p>
      </xdr:txBody>
    </xdr:sp>
    <xdr:clientData/>
  </xdr:twoCellAnchor>
  <xdr:twoCellAnchor>
    <xdr:from>
      <xdr:col>0</xdr:col>
      <xdr:colOff>471309</xdr:colOff>
      <xdr:row>12</xdr:row>
      <xdr:rowOff>127578</xdr:rowOff>
    </xdr:from>
    <xdr:to>
      <xdr:col>2</xdr:col>
      <xdr:colOff>57340</xdr:colOff>
      <xdr:row>14</xdr:row>
      <xdr:rowOff>116412</xdr:rowOff>
    </xdr:to>
    <xdr:sp macro="" textlink="">
      <xdr:nvSpPr>
        <xdr:cNvPr id="11" name="TextBox 10">
          <a:hlinkClick xmlns:r="http://schemas.openxmlformats.org/officeDocument/2006/relationships" r:id="rId4"/>
          <a:extLst>
            <a:ext uri="{FF2B5EF4-FFF2-40B4-BE49-F238E27FC236}">
              <a16:creationId xmlns:a16="http://schemas.microsoft.com/office/drawing/2014/main" id="{BEA277AE-BAF5-4A75-BA0B-5467E8F64A42}"/>
            </a:ext>
          </a:extLst>
        </xdr:cNvPr>
        <xdr:cNvSpPr txBox="1"/>
      </xdr:nvSpPr>
      <xdr:spPr>
        <a:xfrm>
          <a:off x="471309" y="2322138"/>
          <a:ext cx="1010971" cy="354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rgbClr val="F3A7D1"/>
              </a:solidFill>
              <a:effectLst/>
              <a:latin typeface="+mn-lt"/>
              <a:ea typeface="+mn-ea"/>
              <a:cs typeface="+mn-cs"/>
            </a:rPr>
            <a:t>ITEM LIST</a:t>
          </a:r>
          <a:endParaRPr lang="id-ID" sz="1400">
            <a:solidFill>
              <a:srgbClr val="F3A7D1"/>
            </a:solidFill>
            <a:effectLst/>
          </a:endParaRPr>
        </a:p>
        <a:p>
          <a:endParaRPr lang="id-ID" sz="1400"/>
        </a:p>
      </xdr:txBody>
    </xdr:sp>
    <xdr:clientData/>
  </xdr:twoCellAnchor>
  <xdr:twoCellAnchor>
    <xdr:from>
      <xdr:col>0</xdr:col>
      <xdr:colOff>456446</xdr:colOff>
      <xdr:row>14</xdr:row>
      <xdr:rowOff>93326</xdr:rowOff>
    </xdr:from>
    <xdr:to>
      <xdr:col>2</xdr:col>
      <xdr:colOff>668674</xdr:colOff>
      <xdr:row>16</xdr:row>
      <xdr:rowOff>67071</xdr:rowOff>
    </xdr:to>
    <xdr:sp macro="" textlink="">
      <xdr:nvSpPr>
        <xdr:cNvPr id="12" name="TextBox 11">
          <a:hlinkClick xmlns:r="http://schemas.openxmlformats.org/officeDocument/2006/relationships" r:id="rId5"/>
          <a:extLst>
            <a:ext uri="{FF2B5EF4-FFF2-40B4-BE49-F238E27FC236}">
              <a16:creationId xmlns:a16="http://schemas.microsoft.com/office/drawing/2014/main" id="{B0BA9429-0920-496A-9FF5-182B946BD2E8}"/>
            </a:ext>
          </a:extLst>
        </xdr:cNvPr>
        <xdr:cNvSpPr txBox="1"/>
      </xdr:nvSpPr>
      <xdr:spPr>
        <a:xfrm>
          <a:off x="456446" y="2653646"/>
          <a:ext cx="1637168" cy="339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400" b="1">
              <a:solidFill>
                <a:srgbClr val="F3A7D1"/>
              </a:solidFill>
              <a:effectLst/>
              <a:latin typeface="+mn-lt"/>
              <a:ea typeface="+mn-ea"/>
              <a:cs typeface="+mn-cs"/>
            </a:rPr>
            <a:t>PRODUCT NAME</a:t>
          </a:r>
          <a:endParaRPr lang="id-ID" sz="1400">
            <a:solidFill>
              <a:srgbClr val="F3A7D1"/>
            </a:solidFill>
            <a:effectLst/>
          </a:endParaRPr>
        </a:p>
        <a:p>
          <a:pPr algn="l"/>
          <a:endParaRPr lang="id-ID" sz="1100"/>
        </a:p>
      </xdr:txBody>
    </xdr:sp>
    <xdr:clientData/>
  </xdr:twoCellAnchor>
  <xdr:twoCellAnchor>
    <xdr:from>
      <xdr:col>0</xdr:col>
      <xdr:colOff>472440</xdr:colOff>
      <xdr:row>16</xdr:row>
      <xdr:rowOff>91440</xdr:rowOff>
    </xdr:from>
    <xdr:to>
      <xdr:col>1</xdr:col>
      <xdr:colOff>563880</xdr:colOff>
      <xdr:row>19</xdr:row>
      <xdr:rowOff>45720</xdr:rowOff>
    </xdr:to>
    <xdr:sp macro="" textlink="">
      <xdr:nvSpPr>
        <xdr:cNvPr id="13" name="TextBox 12">
          <a:hlinkClick xmlns:r="http://schemas.openxmlformats.org/officeDocument/2006/relationships" r:id="rId6"/>
          <a:extLst>
            <a:ext uri="{FF2B5EF4-FFF2-40B4-BE49-F238E27FC236}">
              <a16:creationId xmlns:a16="http://schemas.microsoft.com/office/drawing/2014/main" id="{354B9815-FB29-48B0-ACE5-CA3332A178EC}"/>
            </a:ext>
          </a:extLst>
        </xdr:cNvPr>
        <xdr:cNvSpPr txBox="1"/>
      </xdr:nvSpPr>
      <xdr:spPr>
        <a:xfrm>
          <a:off x="472440" y="3017520"/>
          <a:ext cx="70104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a:solidFill>
                <a:srgbClr val="5D072E"/>
              </a:solidFill>
            </a:rPr>
            <a:t>STOCK</a:t>
          </a:r>
          <a:endParaRPr lang="id-ID" sz="1400" b="1">
            <a:solidFill>
              <a:srgbClr val="5D072E"/>
            </a:solidFill>
          </a:endParaRPr>
        </a:p>
      </xdr:txBody>
    </xdr:sp>
    <xdr:clientData/>
  </xdr:twoCellAnchor>
  <xdr:twoCellAnchor>
    <xdr:from>
      <xdr:col>0</xdr:col>
      <xdr:colOff>373380</xdr:colOff>
      <xdr:row>19</xdr:row>
      <xdr:rowOff>144780</xdr:rowOff>
    </xdr:from>
    <xdr:to>
      <xdr:col>2</xdr:col>
      <xdr:colOff>685800</xdr:colOff>
      <xdr:row>21</xdr:row>
      <xdr:rowOff>114300</xdr:rowOff>
    </xdr:to>
    <xdr:sp macro="" textlink="">
      <xdr:nvSpPr>
        <xdr:cNvPr id="14" name="TextBox 13">
          <a:hlinkClick xmlns:r="http://schemas.openxmlformats.org/officeDocument/2006/relationships" r:id="rId7"/>
          <a:extLst>
            <a:ext uri="{FF2B5EF4-FFF2-40B4-BE49-F238E27FC236}">
              <a16:creationId xmlns:a16="http://schemas.microsoft.com/office/drawing/2014/main" id="{88AB56C1-BAB1-433D-B520-04AA732289B6}"/>
            </a:ext>
          </a:extLst>
        </xdr:cNvPr>
        <xdr:cNvSpPr txBox="1"/>
      </xdr:nvSpPr>
      <xdr:spPr>
        <a:xfrm>
          <a:off x="373380" y="3619500"/>
          <a:ext cx="173736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rgbClr val="F3A7D1"/>
              </a:solidFill>
              <a:effectLst/>
              <a:latin typeface="+mn-lt"/>
              <a:ea typeface="+mn-ea"/>
              <a:cs typeface="+mn-cs"/>
            </a:rPr>
            <a:t>STARTUP</a:t>
          </a:r>
          <a:r>
            <a:rPr lang="en-US" sz="1400" b="1" baseline="0">
              <a:solidFill>
                <a:srgbClr val="F3A7D1"/>
              </a:solidFill>
              <a:effectLst/>
              <a:latin typeface="+mn-lt"/>
              <a:ea typeface="+mn-ea"/>
              <a:cs typeface="+mn-cs"/>
            </a:rPr>
            <a:t> CAPITAL</a:t>
          </a:r>
          <a:endParaRPr lang="id-ID" sz="1400">
            <a:solidFill>
              <a:srgbClr val="F3A7D1"/>
            </a:solidFill>
            <a:effectLst/>
          </a:endParaRPr>
        </a:p>
        <a:p>
          <a:endParaRPr lang="id-ID" sz="1100"/>
        </a:p>
      </xdr:txBody>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599038</xdr:colOff>
      <xdr:row>48</xdr:row>
      <xdr:rowOff>7620</xdr:rowOff>
    </xdr:to>
    <xdr:sp macro="" textlink="">
      <xdr:nvSpPr>
        <xdr:cNvPr id="2" name="Rectangle 1">
          <a:extLst>
            <a:ext uri="{FF2B5EF4-FFF2-40B4-BE49-F238E27FC236}">
              <a16:creationId xmlns:a16="http://schemas.microsoft.com/office/drawing/2014/main" id="{45F6F5CD-20E7-46C2-9B1E-D0B7CBE0D75A}"/>
            </a:ext>
          </a:extLst>
        </xdr:cNvPr>
        <xdr:cNvSpPr/>
      </xdr:nvSpPr>
      <xdr:spPr>
        <a:xfrm>
          <a:off x="0" y="0"/>
          <a:ext cx="1818238" cy="8785860"/>
        </a:xfrm>
        <a:prstGeom prst="rect">
          <a:avLst/>
        </a:prstGeom>
        <a:solidFill>
          <a:srgbClr val="5D072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editAs="absolute">
    <xdr:from>
      <xdr:col>0</xdr:col>
      <xdr:colOff>267834</xdr:colOff>
      <xdr:row>1</xdr:row>
      <xdr:rowOff>88717</xdr:rowOff>
    </xdr:from>
    <xdr:to>
      <xdr:col>2</xdr:col>
      <xdr:colOff>599039</xdr:colOff>
      <xdr:row>26</xdr:row>
      <xdr:rowOff>46653</xdr:rowOff>
    </xdr:to>
    <xdr:sp macro="" textlink="">
      <xdr:nvSpPr>
        <xdr:cNvPr id="3" name="Rectangle: Top Corners Rounded 2">
          <a:extLst>
            <a:ext uri="{FF2B5EF4-FFF2-40B4-BE49-F238E27FC236}">
              <a16:creationId xmlns:a16="http://schemas.microsoft.com/office/drawing/2014/main" id="{AFF2C865-12E7-4E21-A55C-F69621A32821}"/>
            </a:ext>
          </a:extLst>
        </xdr:cNvPr>
        <xdr:cNvSpPr/>
      </xdr:nvSpPr>
      <xdr:spPr>
        <a:xfrm rot="16200000">
          <a:off x="-1271694" y="1814857"/>
          <a:ext cx="4623242" cy="1544185"/>
        </a:xfrm>
        <a:prstGeom prst="round2SameRect">
          <a:avLst/>
        </a:prstGeom>
        <a:solidFill>
          <a:srgbClr val="EB5FAC">
            <a:alpha val="5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editAs="absolute">
    <xdr:from>
      <xdr:col>3</xdr:col>
      <xdr:colOff>174280</xdr:colOff>
      <xdr:row>1</xdr:row>
      <xdr:rowOff>88724</xdr:rowOff>
    </xdr:from>
    <xdr:to>
      <xdr:col>14</xdr:col>
      <xdr:colOff>201365</xdr:colOff>
      <xdr:row>3</xdr:row>
      <xdr:rowOff>24747</xdr:rowOff>
    </xdr:to>
    <xdr:sp macro="" textlink="">
      <xdr:nvSpPr>
        <xdr:cNvPr id="4" name="Rectangle: Rounded Corners 3">
          <a:extLst>
            <a:ext uri="{FF2B5EF4-FFF2-40B4-BE49-F238E27FC236}">
              <a16:creationId xmlns:a16="http://schemas.microsoft.com/office/drawing/2014/main" id="{47153130-AA97-4FC9-AE39-C523995DC72D}"/>
            </a:ext>
          </a:extLst>
        </xdr:cNvPr>
        <xdr:cNvSpPr/>
      </xdr:nvSpPr>
      <xdr:spPr>
        <a:xfrm>
          <a:off x="2003080" y="271604"/>
          <a:ext cx="10245505" cy="301783"/>
        </a:xfrm>
        <a:prstGeom prst="roundRect">
          <a:avLst/>
        </a:prstGeom>
        <a:gradFill flip="none" rotWithShape="1">
          <a:gsLst>
            <a:gs pos="18000">
              <a:schemeClr val="accent1">
                <a:lumMod val="5000"/>
                <a:lumOff val="95000"/>
              </a:schemeClr>
            </a:gs>
            <a:gs pos="80000">
              <a:srgbClr val="5D072E"/>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editAs="absolute">
    <xdr:from>
      <xdr:col>0</xdr:col>
      <xdr:colOff>584705</xdr:colOff>
      <xdr:row>2</xdr:row>
      <xdr:rowOff>56735</xdr:rowOff>
    </xdr:from>
    <xdr:to>
      <xdr:col>2</xdr:col>
      <xdr:colOff>210494</xdr:colOff>
      <xdr:row>6</xdr:row>
      <xdr:rowOff>170204</xdr:rowOff>
    </xdr:to>
    <xdr:pic>
      <xdr:nvPicPr>
        <xdr:cNvPr id="5" name="Picture 4">
          <a:extLst>
            <a:ext uri="{FF2B5EF4-FFF2-40B4-BE49-F238E27FC236}">
              <a16:creationId xmlns:a16="http://schemas.microsoft.com/office/drawing/2014/main" id="{29947EA2-2130-4ACA-B44D-0BA645E66DE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33" t="2500" r="833" b="-2500"/>
        <a:stretch/>
      </xdr:blipFill>
      <xdr:spPr>
        <a:xfrm>
          <a:off x="584705" y="422495"/>
          <a:ext cx="844989" cy="844989"/>
        </a:xfrm>
        <a:prstGeom prst="ellipse">
          <a:avLst/>
        </a:prstGeom>
        <a:ln w="63500" cap="rnd">
          <a:solidFill>
            <a:srgbClr val="333333"/>
          </a:solidFill>
        </a:ln>
        <a:effectLst>
          <a:outerShdw blurRad="50800" dist="38100" algn="l" rotWithShape="0">
            <a:prstClr val="black">
              <a:alpha val="40000"/>
            </a:prstClr>
          </a:outerShdw>
        </a:effectLst>
        <a:scene3d>
          <a:camera prst="orthographicFront"/>
          <a:lightRig rig="contrasting" dir="t">
            <a:rot lat="0" lon="0" rev="3000000"/>
          </a:lightRig>
        </a:scene3d>
        <a:sp3d contourW="7620">
          <a:bevelT w="95250" h="31750"/>
          <a:contourClr>
            <a:srgbClr val="333333"/>
          </a:contourClr>
        </a:sp3d>
      </xdr:spPr>
    </xdr:pic>
    <xdr:clientData/>
  </xdr:twoCellAnchor>
  <xdr:twoCellAnchor editAs="absolute">
    <xdr:from>
      <xdr:col>0</xdr:col>
      <xdr:colOff>433888</xdr:colOff>
      <xdr:row>9</xdr:row>
      <xdr:rowOff>124260</xdr:rowOff>
    </xdr:from>
    <xdr:to>
      <xdr:col>2</xdr:col>
      <xdr:colOff>602887</xdr:colOff>
      <xdr:row>13</xdr:row>
      <xdr:rowOff>47605</xdr:rowOff>
    </xdr:to>
    <xdr:grpSp>
      <xdr:nvGrpSpPr>
        <xdr:cNvPr id="6" name="Group 5">
          <a:extLst>
            <a:ext uri="{FF2B5EF4-FFF2-40B4-BE49-F238E27FC236}">
              <a16:creationId xmlns:a16="http://schemas.microsoft.com/office/drawing/2014/main" id="{21A37344-2012-4000-BECC-E1679AB555C7}"/>
            </a:ext>
          </a:extLst>
        </xdr:cNvPr>
        <xdr:cNvGrpSpPr/>
      </xdr:nvGrpSpPr>
      <xdr:grpSpPr>
        <a:xfrm>
          <a:off x="433888" y="1803770"/>
          <a:ext cx="1381979" cy="669794"/>
          <a:chOff x="3980335" y="2571640"/>
          <a:chExt cx="3030067" cy="1374067"/>
        </a:xfrm>
        <a:solidFill>
          <a:srgbClr val="F3A7D1"/>
        </a:solidFill>
      </xdr:grpSpPr>
      <xdr:sp macro="" textlink="">
        <xdr:nvSpPr>
          <xdr:cNvPr id="7" name="Rectangle: Top Corners Rounded 6">
            <a:extLst>
              <a:ext uri="{FF2B5EF4-FFF2-40B4-BE49-F238E27FC236}">
                <a16:creationId xmlns:a16="http://schemas.microsoft.com/office/drawing/2014/main" id="{C73B96DD-A25F-4B83-B0CA-1E55912C359B}"/>
              </a:ext>
            </a:extLst>
          </xdr:cNvPr>
          <xdr:cNvSpPr/>
        </xdr:nvSpPr>
        <xdr:spPr>
          <a:xfrm rot="16200000">
            <a:off x="4880377" y="1948096"/>
            <a:ext cx="821069" cy="2621154"/>
          </a:xfrm>
          <a:prstGeom prst="round2SameRect">
            <a:avLst>
              <a:gd name="adj1" fmla="val 50000"/>
              <a:gd name="adj2" fmla="val 0"/>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id-ID" sz="1100"/>
          </a:p>
        </xdr:txBody>
      </xdr:sp>
      <xdr:sp macro="" textlink="">
        <xdr:nvSpPr>
          <xdr:cNvPr id="8" name="Freeform: Shape 7">
            <a:extLst>
              <a:ext uri="{FF2B5EF4-FFF2-40B4-BE49-F238E27FC236}">
                <a16:creationId xmlns:a16="http://schemas.microsoft.com/office/drawing/2014/main" id="{0427CFE9-94EE-4051-A45A-AF75456629EA}"/>
              </a:ext>
            </a:extLst>
          </xdr:cNvPr>
          <xdr:cNvSpPr/>
        </xdr:nvSpPr>
        <xdr:spPr>
          <a:xfrm>
            <a:off x="6601487" y="2571640"/>
            <a:ext cx="408915" cy="1374067"/>
          </a:xfrm>
          <a:custGeom>
            <a:avLst/>
            <a:gdLst>
              <a:gd name="connsiteX0" fmla="*/ 408915 w 408915"/>
              <a:gd name="connsiteY0" fmla="*/ 0 h 1374067"/>
              <a:gd name="connsiteX1" fmla="*/ 408915 w 408915"/>
              <a:gd name="connsiteY1" fmla="*/ 1374067 h 1374067"/>
              <a:gd name="connsiteX2" fmla="*/ 370111 w 408915"/>
              <a:gd name="connsiteY2" fmla="*/ 1302576 h 1374067"/>
              <a:gd name="connsiteX3" fmla="*/ 0 w 408915"/>
              <a:gd name="connsiteY3" fmla="*/ 1105790 h 1374067"/>
              <a:gd name="connsiteX4" fmla="*/ 0 w 408915"/>
              <a:gd name="connsiteY4" fmla="*/ 268277 h 1374067"/>
              <a:gd name="connsiteX5" fmla="*/ 370111 w 408915"/>
              <a:gd name="connsiteY5" fmla="*/ 71491 h 1374067"/>
              <a:gd name="connsiteX6" fmla="*/ 408915 w 408915"/>
              <a:gd name="connsiteY6" fmla="*/ 0 h 13740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408915" h="1374067">
                <a:moveTo>
                  <a:pt x="408915" y="0"/>
                </a:moveTo>
                <a:lnTo>
                  <a:pt x="408915" y="1374067"/>
                </a:lnTo>
                <a:lnTo>
                  <a:pt x="370111" y="1302576"/>
                </a:lnTo>
                <a:cubicBezTo>
                  <a:pt x="289900" y="1183850"/>
                  <a:pt x="154066" y="1105790"/>
                  <a:pt x="0" y="1105790"/>
                </a:cubicBezTo>
                <a:lnTo>
                  <a:pt x="0" y="268277"/>
                </a:lnTo>
                <a:cubicBezTo>
                  <a:pt x="154066" y="268277"/>
                  <a:pt x="289900" y="190218"/>
                  <a:pt x="370111" y="71491"/>
                </a:cubicBezTo>
                <a:lnTo>
                  <a:pt x="408915" y="0"/>
                </a:lnTo>
                <a:close/>
              </a:path>
            </a:pathLst>
          </a:cu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p>
        </xdr:txBody>
      </xdr:sp>
    </xdr:grpSp>
    <xdr:clientData/>
  </xdr:twoCellAnchor>
  <xdr:twoCellAnchor editAs="absolute">
    <xdr:from>
      <xdr:col>0</xdr:col>
      <xdr:colOff>509862</xdr:colOff>
      <xdr:row>7</xdr:row>
      <xdr:rowOff>166810</xdr:rowOff>
    </xdr:from>
    <xdr:to>
      <xdr:col>2</xdr:col>
      <xdr:colOff>497789</xdr:colOff>
      <xdr:row>9</xdr:row>
      <xdr:rowOff>125465</xdr:rowOff>
    </xdr:to>
    <xdr:sp macro="" textlink="">
      <xdr:nvSpPr>
        <xdr:cNvPr id="9" name="TextBox 8">
          <a:hlinkClick xmlns:r="http://schemas.openxmlformats.org/officeDocument/2006/relationships" r:id="rId2"/>
          <a:extLst>
            <a:ext uri="{FF2B5EF4-FFF2-40B4-BE49-F238E27FC236}">
              <a16:creationId xmlns:a16="http://schemas.microsoft.com/office/drawing/2014/main" id="{4FBEF8DD-3CAC-4DF8-95E8-B4D15DBFBEFD}"/>
            </a:ext>
          </a:extLst>
        </xdr:cNvPr>
        <xdr:cNvSpPr txBox="1"/>
      </xdr:nvSpPr>
      <xdr:spPr>
        <a:xfrm>
          <a:off x="509862" y="1446970"/>
          <a:ext cx="1207127" cy="3244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F3A7D1"/>
              </a:solidFill>
            </a:rPr>
            <a:t>DASHBOARD</a:t>
          </a:r>
          <a:endParaRPr lang="id-ID" sz="1400" b="1">
            <a:solidFill>
              <a:srgbClr val="F3A7D1"/>
            </a:solidFill>
          </a:endParaRPr>
        </a:p>
      </xdr:txBody>
    </xdr:sp>
    <xdr:clientData/>
  </xdr:twoCellAnchor>
  <xdr:twoCellAnchor editAs="absolute">
    <xdr:from>
      <xdr:col>0</xdr:col>
      <xdr:colOff>508956</xdr:colOff>
      <xdr:row>10</xdr:row>
      <xdr:rowOff>121693</xdr:rowOff>
    </xdr:from>
    <xdr:to>
      <xdr:col>2</xdr:col>
      <xdr:colOff>579875</xdr:colOff>
      <xdr:row>12</xdr:row>
      <xdr:rowOff>35082</xdr:rowOff>
    </xdr:to>
    <xdr:sp macro="" textlink="">
      <xdr:nvSpPr>
        <xdr:cNvPr id="10" name="TextBox 9">
          <a:hlinkClick xmlns:r="http://schemas.openxmlformats.org/officeDocument/2006/relationships" r:id="rId3"/>
          <a:extLst>
            <a:ext uri="{FF2B5EF4-FFF2-40B4-BE49-F238E27FC236}">
              <a16:creationId xmlns:a16="http://schemas.microsoft.com/office/drawing/2014/main" id="{9C2CFA74-84D2-475B-BDA3-FB3452D74478}"/>
            </a:ext>
          </a:extLst>
        </xdr:cNvPr>
        <xdr:cNvSpPr txBox="1"/>
      </xdr:nvSpPr>
      <xdr:spPr>
        <a:xfrm>
          <a:off x="508956" y="1950493"/>
          <a:ext cx="1290119" cy="279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5D072E"/>
              </a:solidFill>
            </a:rPr>
            <a:t>TRANSACTION</a:t>
          </a:r>
          <a:endParaRPr lang="id-ID" sz="1400" b="1">
            <a:solidFill>
              <a:srgbClr val="5D072E"/>
            </a:solidFill>
          </a:endParaRPr>
        </a:p>
      </xdr:txBody>
    </xdr:sp>
    <xdr:clientData/>
  </xdr:twoCellAnchor>
  <xdr:twoCellAnchor>
    <xdr:from>
      <xdr:col>0</xdr:col>
      <xdr:colOff>541020</xdr:colOff>
      <xdr:row>13</xdr:row>
      <xdr:rowOff>7620</xdr:rowOff>
    </xdr:from>
    <xdr:to>
      <xdr:col>2</xdr:col>
      <xdr:colOff>396240</xdr:colOff>
      <xdr:row>14</xdr:row>
      <xdr:rowOff>167640</xdr:rowOff>
    </xdr:to>
    <xdr:sp macro="" textlink="">
      <xdr:nvSpPr>
        <xdr:cNvPr id="11" name="TextBox 10">
          <a:hlinkClick xmlns:r="http://schemas.openxmlformats.org/officeDocument/2006/relationships" r:id="rId4"/>
          <a:extLst>
            <a:ext uri="{FF2B5EF4-FFF2-40B4-BE49-F238E27FC236}">
              <a16:creationId xmlns:a16="http://schemas.microsoft.com/office/drawing/2014/main" id="{DA27B247-5A4A-462C-BE73-584911DC3E44}"/>
            </a:ext>
          </a:extLst>
        </xdr:cNvPr>
        <xdr:cNvSpPr txBox="1"/>
      </xdr:nvSpPr>
      <xdr:spPr>
        <a:xfrm>
          <a:off x="541020" y="2385060"/>
          <a:ext cx="107442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400" b="1">
              <a:solidFill>
                <a:srgbClr val="F3A7D1"/>
              </a:solidFill>
              <a:effectLst/>
              <a:latin typeface="+mn-lt"/>
              <a:ea typeface="+mn-ea"/>
              <a:cs typeface="+mn-cs"/>
            </a:rPr>
            <a:t>ITEM LIST</a:t>
          </a:r>
          <a:endParaRPr lang="id-ID" sz="1400" b="1">
            <a:solidFill>
              <a:srgbClr val="F3A7D1"/>
            </a:solidFill>
            <a:effectLst/>
          </a:endParaRPr>
        </a:p>
        <a:p>
          <a:endParaRPr lang="id-ID" sz="1100"/>
        </a:p>
      </xdr:txBody>
    </xdr:sp>
    <xdr:clientData/>
  </xdr:twoCellAnchor>
  <xdr:twoCellAnchor>
    <xdr:from>
      <xdr:col>0</xdr:col>
      <xdr:colOff>466531</xdr:colOff>
      <xdr:row>14</xdr:row>
      <xdr:rowOff>139960</xdr:rowOff>
    </xdr:from>
    <xdr:to>
      <xdr:col>4</xdr:col>
      <xdr:colOff>202163</xdr:colOff>
      <xdr:row>17</xdr:row>
      <xdr:rowOff>38878</xdr:rowOff>
    </xdr:to>
    <xdr:sp macro="" textlink="">
      <xdr:nvSpPr>
        <xdr:cNvPr id="13" name="TextBox 12">
          <a:hlinkClick xmlns:r="http://schemas.openxmlformats.org/officeDocument/2006/relationships" r:id="rId5"/>
          <a:extLst>
            <a:ext uri="{FF2B5EF4-FFF2-40B4-BE49-F238E27FC236}">
              <a16:creationId xmlns:a16="http://schemas.microsoft.com/office/drawing/2014/main" id="{15FDCA26-A6A3-4180-8DCE-917E28FDC9E7}"/>
            </a:ext>
          </a:extLst>
        </xdr:cNvPr>
        <xdr:cNvSpPr txBox="1"/>
      </xdr:nvSpPr>
      <xdr:spPr>
        <a:xfrm>
          <a:off x="466531" y="2752531"/>
          <a:ext cx="1788367" cy="458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400" b="1">
              <a:solidFill>
                <a:srgbClr val="F3A7D1"/>
              </a:solidFill>
              <a:effectLst/>
              <a:latin typeface="+mn-lt"/>
              <a:ea typeface="+mn-ea"/>
              <a:cs typeface="+mn-cs"/>
            </a:rPr>
            <a:t>PRODUCT NAME</a:t>
          </a:r>
          <a:endParaRPr lang="id-ID" sz="1400">
            <a:solidFill>
              <a:srgbClr val="F3A7D1"/>
            </a:solidFill>
            <a:effectLst/>
          </a:endParaRPr>
        </a:p>
        <a:p>
          <a:endParaRPr lang="id-ID" sz="1100"/>
        </a:p>
      </xdr:txBody>
    </xdr:sp>
    <xdr:clientData/>
  </xdr:twoCellAnchor>
  <xdr:twoCellAnchor>
    <xdr:from>
      <xdr:col>0</xdr:col>
      <xdr:colOff>466530</xdr:colOff>
      <xdr:row>17</xdr:row>
      <xdr:rowOff>23327</xdr:rowOff>
    </xdr:from>
    <xdr:to>
      <xdr:col>2</xdr:col>
      <xdr:colOff>443203</xdr:colOff>
      <xdr:row>20</xdr:row>
      <xdr:rowOff>31102</xdr:rowOff>
    </xdr:to>
    <xdr:sp macro="" textlink="">
      <xdr:nvSpPr>
        <xdr:cNvPr id="14" name="TextBox 13">
          <a:hlinkClick xmlns:r="http://schemas.openxmlformats.org/officeDocument/2006/relationships" r:id="rId6"/>
          <a:extLst>
            <a:ext uri="{FF2B5EF4-FFF2-40B4-BE49-F238E27FC236}">
              <a16:creationId xmlns:a16="http://schemas.microsoft.com/office/drawing/2014/main" id="{E22093E6-9939-4AF5-AF99-11650E1E14EF}"/>
            </a:ext>
          </a:extLst>
        </xdr:cNvPr>
        <xdr:cNvSpPr txBox="1"/>
      </xdr:nvSpPr>
      <xdr:spPr>
        <a:xfrm>
          <a:off x="466530" y="3195735"/>
          <a:ext cx="1189653" cy="5676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rgbClr val="F3A7D1"/>
              </a:solidFill>
              <a:effectLst/>
              <a:latin typeface="+mn-lt"/>
              <a:ea typeface="+mn-ea"/>
              <a:cs typeface="+mn-cs"/>
            </a:rPr>
            <a:t>STOCK</a:t>
          </a:r>
          <a:endParaRPr lang="id-ID" sz="1400">
            <a:solidFill>
              <a:srgbClr val="F3A7D1"/>
            </a:solidFill>
            <a:effectLst/>
          </a:endParaRPr>
        </a:p>
        <a:p>
          <a:endParaRPr lang="id-ID"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601579</xdr:colOff>
      <xdr:row>19</xdr:row>
      <xdr:rowOff>56147</xdr:rowOff>
    </xdr:from>
    <xdr:to>
      <xdr:col>10</xdr:col>
      <xdr:colOff>296779</xdr:colOff>
      <xdr:row>34</xdr:row>
      <xdr:rowOff>32084</xdr:rowOff>
    </xdr:to>
    <xdr:graphicFrame macro="">
      <xdr:nvGraphicFramePr>
        <xdr:cNvPr id="4" name="Chart 3">
          <a:extLst>
            <a:ext uri="{FF2B5EF4-FFF2-40B4-BE49-F238E27FC236}">
              <a16:creationId xmlns:a16="http://schemas.microsoft.com/office/drawing/2014/main" id="{537C77B1-9E9E-4D39-8D20-7BB64A0CE1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619837</xdr:colOff>
      <xdr:row>55</xdr:row>
      <xdr:rowOff>21609</xdr:rowOff>
    </xdr:from>
    <xdr:to>
      <xdr:col>9</xdr:col>
      <xdr:colOff>392374</xdr:colOff>
      <xdr:row>70</xdr:row>
      <xdr:rowOff>35257</xdr:rowOff>
    </xdr:to>
    <xdr:graphicFrame macro="">
      <xdr:nvGraphicFramePr>
        <xdr:cNvPr id="7" name="Chart 6">
          <a:extLst>
            <a:ext uri="{FF2B5EF4-FFF2-40B4-BE49-F238E27FC236}">
              <a16:creationId xmlns:a16="http://schemas.microsoft.com/office/drawing/2014/main" id="{4A31BBB4-2E9D-4BBE-A486-6D81B14D1F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585717</xdr:colOff>
      <xdr:row>71</xdr:row>
      <xdr:rowOff>146713</xdr:rowOff>
    </xdr:from>
    <xdr:to>
      <xdr:col>9</xdr:col>
      <xdr:colOff>358254</xdr:colOff>
      <xdr:row>86</xdr:row>
      <xdr:rowOff>160361</xdr:rowOff>
    </xdr:to>
    <xdr:graphicFrame macro="">
      <xdr:nvGraphicFramePr>
        <xdr:cNvPr id="8" name="Chart 7">
          <a:extLst>
            <a:ext uri="{FF2B5EF4-FFF2-40B4-BE49-F238E27FC236}">
              <a16:creationId xmlns:a16="http://schemas.microsoft.com/office/drawing/2014/main" id="{9DD6437C-FD64-4758-B414-4B61A7EF97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441614</xdr:colOff>
      <xdr:row>7</xdr:row>
      <xdr:rowOff>276706</xdr:rowOff>
    </xdr:from>
    <xdr:to>
      <xdr:col>13</xdr:col>
      <xdr:colOff>452004</xdr:colOff>
      <xdr:row>17</xdr:row>
      <xdr:rowOff>17992</xdr:rowOff>
    </xdr:to>
    <mc:AlternateContent xmlns:mc="http://schemas.openxmlformats.org/markup-compatibility/2006" xmlns:a14="http://schemas.microsoft.com/office/drawing/2010/main">
      <mc:Choice Requires="a14">
        <xdr:graphicFrame macro="">
          <xdr:nvGraphicFramePr>
            <xdr:cNvPr id="9" name="product name">
              <a:extLst>
                <a:ext uri="{FF2B5EF4-FFF2-40B4-BE49-F238E27FC236}">
                  <a16:creationId xmlns:a16="http://schemas.microsoft.com/office/drawing/2014/main" id="{E890814B-2875-4BD9-B063-625B62696969}"/>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11945697" y="3356456"/>
              <a:ext cx="1851890" cy="2450619"/>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506556</xdr:colOff>
      <xdr:row>89</xdr:row>
      <xdr:rowOff>117764</xdr:rowOff>
    </xdr:from>
    <xdr:to>
      <xdr:col>9</xdr:col>
      <xdr:colOff>324715</xdr:colOff>
      <xdr:row>104</xdr:row>
      <xdr:rowOff>133350</xdr:rowOff>
    </xdr:to>
    <xdr:graphicFrame macro="">
      <xdr:nvGraphicFramePr>
        <xdr:cNvPr id="3" name="Chart 2">
          <a:extLst>
            <a:ext uri="{FF2B5EF4-FFF2-40B4-BE49-F238E27FC236}">
              <a16:creationId xmlns:a16="http://schemas.microsoft.com/office/drawing/2014/main" id="{7B2B2F13-C93E-4AEB-A8C9-7BB43BB58F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rlangga Wahyu Murti" refreshedDate="45314.443203240742" createdVersion="7" refreshedVersion="7" minRefreshableVersion="3" recordCount="43" xr:uid="{CCCCDEF2-A639-4E6B-8C13-B17E47672194}">
  <cacheSource type="worksheet">
    <worksheetSource name="transaction"/>
  </cacheSource>
  <cacheFields count="7">
    <cacheField name="customer name" numFmtId="0">
      <sharedItems/>
    </cacheField>
    <cacheField name="total purchase" numFmtId="0">
      <sharedItems containsSemiMixedTypes="0" containsString="0" containsNumber="1" containsInteger="1" minValue="1" maxValue="100"/>
    </cacheField>
    <cacheField name="product id" numFmtId="0">
      <sharedItems/>
    </cacheField>
    <cacheField name="product name" numFmtId="0">
      <sharedItems count="6">
        <s v="Golden Festival Priority"/>
        <s v="Festival Priority"/>
        <s v="CAT 1"/>
        <s v="CAT 2"/>
        <s v="CAT 3"/>
        <s v="CAT 4"/>
      </sharedItems>
    </cacheField>
    <cacheField name="Transaction Date" numFmtId="14">
      <sharedItems containsSemiMixedTypes="0" containsNonDate="0" containsDate="1" containsString="0" minDate="2023-12-23T00:00:00" maxDate="2023-12-26T00:00:00" count="3">
        <d v="2023-12-23T00:00:00"/>
        <d v="2023-12-24T00:00:00"/>
        <d v="2023-12-25T00:00:00"/>
      </sharedItems>
    </cacheField>
    <cacheField name="Selling Price per Unit" numFmtId="44">
      <sharedItems containsSemiMixedTypes="0" containsString="0" containsNumber="1" containsInteger="1" minValue="950000" maxValue="2950000"/>
    </cacheField>
    <cacheField name="Total Price" numFmtId="44">
      <sharedItems containsSemiMixedTypes="0" containsString="0" containsNumber="1" containsInteger="1" minValue="950000" maxValue="275000000" count="19">
        <n v="2750000"/>
        <n v="275000000"/>
        <n v="7500000"/>
        <n v="1500000"/>
        <n v="2950000"/>
        <n v="88500000"/>
        <n v="29250000"/>
        <n v="1950000"/>
        <n v="4600000"/>
        <n v="950000"/>
        <n v="23750000"/>
        <n v="3000000"/>
        <n v="1150000"/>
        <n v="1900000"/>
        <n v="5500000"/>
        <n v="73750000"/>
        <n v="5850000"/>
        <n v="2300000"/>
        <n v="2850000"/>
      </sharedItems>
    </cacheField>
  </cacheFields>
  <extLst>
    <ext xmlns:x14="http://schemas.microsoft.com/office/spreadsheetml/2009/9/main" uri="{725AE2AE-9491-48be-B2B4-4EB974FC3084}">
      <x14:pivotCacheDefinition pivotCacheId="205987768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rlangga Wahyu Murti" refreshedDate="45314.542917939812" createdVersion="7" refreshedVersion="7" minRefreshableVersion="3" recordCount="43" xr:uid="{F7803746-8C28-440D-8359-6743115E0782}">
  <cacheSource type="worksheet">
    <worksheetSource name="Table2"/>
  </cacheSource>
  <cacheFields count="10">
    <cacheField name="customer name" numFmtId="0">
      <sharedItems count="40">
        <s v="taehyung"/>
        <s v="yoongi"/>
        <s v="deehan"/>
        <s v="jimin"/>
        <s v="lean"/>
        <s v="mahawira"/>
        <s v="jungkook"/>
        <s v="seokjin"/>
        <s v="aksara"/>
        <s v="dhaninjaya"/>
        <s v="namjoon"/>
        <s v="hoseok"/>
        <s v="mahari"/>
        <s v="pramudya"/>
        <s v="naniay"/>
        <s v="aby"/>
        <s v="ciho"/>
        <s v="sadhara"/>
        <s v="arik"/>
        <s v="monyong"/>
        <s v="weer"/>
        <s v="hasha"/>
        <s v="anya"/>
        <s v="teci"/>
        <s v="kanda"/>
        <s v="ulaq"/>
        <s v="panca"/>
        <s v="gian"/>
        <s v="atmadja"/>
        <s v="desta"/>
        <s v="ojan"/>
        <s v="dega"/>
        <s v="dhaneswara"/>
        <s v="abisena"/>
        <s v="raja"/>
        <s v="satria"/>
        <s v="baskara"/>
        <s v="bramanta"/>
        <s v="adnan"/>
        <s v="agus"/>
      </sharedItems>
    </cacheField>
    <cacheField name="total purchase" numFmtId="0">
      <sharedItems containsSemiMixedTypes="0" containsString="0" containsNumber="1" containsInteger="1" minValue="1" maxValue="100" count="9">
        <n v="1"/>
        <n v="100"/>
        <n v="5"/>
        <n v="30"/>
        <n v="15"/>
        <n v="4"/>
        <n v="25"/>
        <n v="2"/>
        <n v="3"/>
      </sharedItems>
    </cacheField>
    <cacheField name="product id" numFmtId="0">
      <sharedItems/>
    </cacheField>
    <cacheField name="product name" numFmtId="0">
      <sharedItems count="6">
        <s v="Golden Festival Priority"/>
        <s v="Festival Priority"/>
        <s v="CAT 1"/>
        <s v="CAT 2"/>
        <s v="CAT 3"/>
        <s v="CAT 4"/>
      </sharedItems>
    </cacheField>
    <cacheField name="Transaction Date" numFmtId="14">
      <sharedItems containsSemiMixedTypes="0" containsNonDate="0" containsDate="1" containsString="0" minDate="2023-12-23T00:00:00" maxDate="2023-12-26T00:00:00" count="3">
        <d v="2023-12-23T00:00:00"/>
        <d v="2023-12-24T00:00:00"/>
        <d v="2023-12-25T00:00:00"/>
      </sharedItems>
    </cacheField>
    <cacheField name="Selling Price per Unit" numFmtId="44">
      <sharedItems containsSemiMixedTypes="0" containsString="0" containsNumber="1" containsInteger="1" minValue="950000" maxValue="2950000"/>
    </cacheField>
    <cacheField name="Total Price" numFmtId="44">
      <sharedItems containsSemiMixedTypes="0" containsString="0" containsNumber="1" containsInteger="1" minValue="950000" maxValue="275000000" count="19">
        <n v="2750000"/>
        <n v="275000000"/>
        <n v="7500000"/>
        <n v="1500000"/>
        <n v="2950000"/>
        <n v="88500000"/>
        <n v="29250000"/>
        <n v="1950000"/>
        <n v="4600000"/>
        <n v="950000"/>
        <n v="23750000"/>
        <n v="3000000"/>
        <n v="1150000"/>
        <n v="1900000"/>
        <n v="5500000"/>
        <n v="73750000"/>
        <n v="5850000"/>
        <n v="2300000"/>
        <n v="2850000"/>
      </sharedItems>
    </cacheField>
    <cacheField name="Purchase Price per Unit" numFmtId="44">
      <sharedItems containsSemiMixedTypes="0" containsString="0" containsNumber="1" containsInteger="1" minValue="760000" maxValue="2360000" count="6">
        <n v="2200000"/>
        <n v="1200000"/>
        <n v="2360000"/>
        <n v="1560000"/>
        <n v="920000"/>
        <n v="760000"/>
      </sharedItems>
    </cacheField>
    <cacheField name="Precentage Profit per Unit" numFmtId="9">
      <sharedItems containsSemiMixedTypes="0" containsString="0" containsNumber="1" minValue="0.25" maxValue="0.25" count="1">
        <n v="0.25"/>
      </sharedItems>
    </cacheField>
    <cacheField name="Profit " numFmtId="44">
      <sharedItems containsSemiMixedTypes="0" containsString="0" containsNumber="1" containsInteger="1" minValue="190000" maxValue="55000000"/>
    </cacheField>
  </cacheFields>
  <extLst>
    <ext xmlns:x14="http://schemas.microsoft.com/office/spreadsheetml/2009/9/main" uri="{725AE2AE-9491-48be-B2B4-4EB974FC3084}">
      <x14:pivotCacheDefinition pivotCacheId="20087233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s v="taehyung"/>
    <n v="1"/>
    <s v="GFP1"/>
    <x v="0"/>
    <x v="0"/>
    <n v="2750000"/>
    <x v="0"/>
  </r>
  <r>
    <s v="yoongi"/>
    <n v="1"/>
    <s v="GFP1"/>
    <x v="0"/>
    <x v="0"/>
    <n v="2750000"/>
    <x v="0"/>
  </r>
  <r>
    <s v="deehan"/>
    <n v="100"/>
    <s v="GFP1"/>
    <x v="0"/>
    <x v="0"/>
    <n v="2750000"/>
    <x v="1"/>
  </r>
  <r>
    <s v="jimin"/>
    <n v="5"/>
    <s v="FP02"/>
    <x v="1"/>
    <x v="0"/>
    <n v="1500000"/>
    <x v="2"/>
  </r>
  <r>
    <s v="lean"/>
    <n v="1"/>
    <s v="FP02"/>
    <x v="1"/>
    <x v="0"/>
    <n v="1500000"/>
    <x v="3"/>
  </r>
  <r>
    <s v="mahawira"/>
    <n v="1"/>
    <s v="C001"/>
    <x v="2"/>
    <x v="0"/>
    <n v="2950000"/>
    <x v="4"/>
  </r>
  <r>
    <s v="jungkook"/>
    <n v="1"/>
    <s v="C001"/>
    <x v="2"/>
    <x v="0"/>
    <n v="2950000"/>
    <x v="4"/>
  </r>
  <r>
    <s v="seokjin"/>
    <n v="30"/>
    <s v="C001"/>
    <x v="2"/>
    <x v="0"/>
    <n v="2950000"/>
    <x v="5"/>
  </r>
  <r>
    <s v="aksara"/>
    <n v="15"/>
    <s v="C002"/>
    <x v="3"/>
    <x v="0"/>
    <n v="1950000"/>
    <x v="6"/>
  </r>
  <r>
    <s v="dhaninjaya"/>
    <n v="1"/>
    <s v="C002"/>
    <x v="3"/>
    <x v="0"/>
    <n v="1950000"/>
    <x v="7"/>
  </r>
  <r>
    <s v="namjoon"/>
    <n v="1"/>
    <s v="C002"/>
    <x v="3"/>
    <x v="0"/>
    <n v="1950000"/>
    <x v="7"/>
  </r>
  <r>
    <s v="hoseok"/>
    <n v="4"/>
    <s v="C003"/>
    <x v="4"/>
    <x v="0"/>
    <n v="1150000"/>
    <x v="8"/>
  </r>
  <r>
    <s v="deehan"/>
    <n v="1"/>
    <s v="C004"/>
    <x v="5"/>
    <x v="0"/>
    <n v="950000"/>
    <x v="9"/>
  </r>
  <r>
    <s v="dhaninjaya"/>
    <n v="1"/>
    <s v="C004"/>
    <x v="5"/>
    <x v="0"/>
    <n v="950000"/>
    <x v="9"/>
  </r>
  <r>
    <s v="seokjin"/>
    <n v="25"/>
    <s v="C004"/>
    <x v="5"/>
    <x v="0"/>
    <n v="950000"/>
    <x v="10"/>
  </r>
  <r>
    <s v="mahari"/>
    <n v="2"/>
    <s v="FP02"/>
    <x v="1"/>
    <x v="1"/>
    <n v="1500000"/>
    <x v="11"/>
  </r>
  <r>
    <s v="pramudya"/>
    <n v="1"/>
    <s v="C001"/>
    <x v="2"/>
    <x v="1"/>
    <n v="2950000"/>
    <x v="4"/>
  </r>
  <r>
    <s v="naniay"/>
    <n v="1"/>
    <s v="C001"/>
    <x v="2"/>
    <x v="1"/>
    <n v="2950000"/>
    <x v="4"/>
  </r>
  <r>
    <s v="aby"/>
    <n v="1"/>
    <s v="C002"/>
    <x v="3"/>
    <x v="1"/>
    <n v="1950000"/>
    <x v="7"/>
  </r>
  <r>
    <s v="ciho"/>
    <n v="1"/>
    <s v="C002"/>
    <x v="3"/>
    <x v="1"/>
    <n v="1950000"/>
    <x v="7"/>
  </r>
  <r>
    <s v="sadhara"/>
    <n v="1"/>
    <s v="C003"/>
    <x v="4"/>
    <x v="1"/>
    <n v="1150000"/>
    <x v="12"/>
  </r>
  <r>
    <s v="arik"/>
    <n v="1"/>
    <s v="C003"/>
    <x v="4"/>
    <x v="1"/>
    <n v="1150000"/>
    <x v="12"/>
  </r>
  <r>
    <s v="monyong"/>
    <n v="1"/>
    <s v="C004"/>
    <x v="5"/>
    <x v="1"/>
    <n v="950000"/>
    <x v="9"/>
  </r>
  <r>
    <s v="weer"/>
    <n v="2"/>
    <s v="C004"/>
    <x v="5"/>
    <x v="1"/>
    <n v="950000"/>
    <x v="13"/>
  </r>
  <r>
    <s v="hasha"/>
    <n v="1"/>
    <s v="C004"/>
    <x v="5"/>
    <x v="1"/>
    <n v="950000"/>
    <x v="9"/>
  </r>
  <r>
    <s v="anya"/>
    <n v="1"/>
    <s v="C004"/>
    <x v="5"/>
    <x v="1"/>
    <n v="950000"/>
    <x v="9"/>
  </r>
  <r>
    <s v="teci"/>
    <n v="2"/>
    <s v="GFP1"/>
    <x v="0"/>
    <x v="2"/>
    <n v="2750000"/>
    <x v="14"/>
  </r>
  <r>
    <s v="kanda"/>
    <n v="1"/>
    <s v="GFP1"/>
    <x v="0"/>
    <x v="2"/>
    <n v="2750000"/>
    <x v="0"/>
  </r>
  <r>
    <s v="ulaq"/>
    <n v="1"/>
    <s v="GFP1"/>
    <x v="0"/>
    <x v="2"/>
    <n v="2750000"/>
    <x v="0"/>
  </r>
  <r>
    <s v="panca"/>
    <n v="1"/>
    <s v="GFP1"/>
    <x v="0"/>
    <x v="2"/>
    <n v="2750000"/>
    <x v="0"/>
  </r>
  <r>
    <s v="gian"/>
    <n v="2"/>
    <s v="FP02"/>
    <x v="1"/>
    <x v="2"/>
    <n v="1500000"/>
    <x v="11"/>
  </r>
  <r>
    <s v="atmadja"/>
    <n v="25"/>
    <s v="C001"/>
    <x v="2"/>
    <x v="2"/>
    <n v="2950000"/>
    <x v="15"/>
  </r>
  <r>
    <s v="desta"/>
    <n v="1"/>
    <s v="C001"/>
    <x v="2"/>
    <x v="2"/>
    <n v="2950000"/>
    <x v="4"/>
  </r>
  <r>
    <s v="ojan"/>
    <n v="1"/>
    <s v="C001"/>
    <x v="2"/>
    <x v="2"/>
    <n v="2950000"/>
    <x v="4"/>
  </r>
  <r>
    <s v="dega"/>
    <n v="3"/>
    <s v="C002"/>
    <x v="3"/>
    <x v="2"/>
    <n v="1950000"/>
    <x v="16"/>
  </r>
  <r>
    <s v="dhaneswara"/>
    <n v="1"/>
    <s v="C002"/>
    <x v="3"/>
    <x v="2"/>
    <n v="1950000"/>
    <x v="7"/>
  </r>
  <r>
    <s v="abisena"/>
    <n v="1"/>
    <s v="C003"/>
    <x v="4"/>
    <x v="2"/>
    <n v="1150000"/>
    <x v="12"/>
  </r>
  <r>
    <s v="raja"/>
    <n v="1"/>
    <s v="C003"/>
    <x v="4"/>
    <x v="2"/>
    <n v="1150000"/>
    <x v="12"/>
  </r>
  <r>
    <s v="satria"/>
    <n v="2"/>
    <s v="C003"/>
    <x v="4"/>
    <x v="2"/>
    <n v="1150000"/>
    <x v="17"/>
  </r>
  <r>
    <s v="baskara"/>
    <n v="1"/>
    <s v="C004"/>
    <x v="5"/>
    <x v="2"/>
    <n v="950000"/>
    <x v="9"/>
  </r>
  <r>
    <s v="bramanta"/>
    <n v="1"/>
    <s v="C004"/>
    <x v="5"/>
    <x v="2"/>
    <n v="950000"/>
    <x v="9"/>
  </r>
  <r>
    <s v="adnan"/>
    <n v="1"/>
    <s v="C004"/>
    <x v="5"/>
    <x v="2"/>
    <n v="950000"/>
    <x v="9"/>
  </r>
  <r>
    <s v="agus"/>
    <n v="3"/>
    <s v="C004"/>
    <x v="5"/>
    <x v="2"/>
    <n v="950000"/>
    <x v="1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x v="0"/>
    <s v="GFP1"/>
    <x v="0"/>
    <x v="0"/>
    <n v="2750000"/>
    <x v="0"/>
    <x v="0"/>
    <x v="0"/>
    <n v="550000"/>
  </r>
  <r>
    <x v="1"/>
    <x v="0"/>
    <s v="GFP1"/>
    <x v="0"/>
    <x v="0"/>
    <n v="2750000"/>
    <x v="0"/>
    <x v="0"/>
    <x v="0"/>
    <n v="550000"/>
  </r>
  <r>
    <x v="2"/>
    <x v="1"/>
    <s v="GFP1"/>
    <x v="0"/>
    <x v="0"/>
    <n v="2750000"/>
    <x v="1"/>
    <x v="0"/>
    <x v="0"/>
    <n v="55000000"/>
  </r>
  <r>
    <x v="3"/>
    <x v="2"/>
    <s v="FP02"/>
    <x v="1"/>
    <x v="0"/>
    <n v="1500000"/>
    <x v="2"/>
    <x v="1"/>
    <x v="0"/>
    <n v="1500000"/>
  </r>
  <r>
    <x v="4"/>
    <x v="0"/>
    <s v="FP02"/>
    <x v="1"/>
    <x v="0"/>
    <n v="1500000"/>
    <x v="3"/>
    <x v="1"/>
    <x v="0"/>
    <n v="300000"/>
  </r>
  <r>
    <x v="5"/>
    <x v="0"/>
    <s v="C001"/>
    <x v="2"/>
    <x v="0"/>
    <n v="2950000"/>
    <x v="4"/>
    <x v="2"/>
    <x v="0"/>
    <n v="590000"/>
  </r>
  <r>
    <x v="6"/>
    <x v="0"/>
    <s v="C001"/>
    <x v="2"/>
    <x v="0"/>
    <n v="2950000"/>
    <x v="4"/>
    <x v="2"/>
    <x v="0"/>
    <n v="590000"/>
  </r>
  <r>
    <x v="7"/>
    <x v="3"/>
    <s v="C001"/>
    <x v="2"/>
    <x v="0"/>
    <n v="2950000"/>
    <x v="5"/>
    <x v="2"/>
    <x v="0"/>
    <n v="17700000"/>
  </r>
  <r>
    <x v="8"/>
    <x v="4"/>
    <s v="C002"/>
    <x v="3"/>
    <x v="0"/>
    <n v="1950000"/>
    <x v="6"/>
    <x v="3"/>
    <x v="0"/>
    <n v="5850000"/>
  </r>
  <r>
    <x v="9"/>
    <x v="0"/>
    <s v="C002"/>
    <x v="3"/>
    <x v="0"/>
    <n v="1950000"/>
    <x v="7"/>
    <x v="3"/>
    <x v="0"/>
    <n v="390000"/>
  </r>
  <r>
    <x v="10"/>
    <x v="0"/>
    <s v="C002"/>
    <x v="3"/>
    <x v="0"/>
    <n v="1950000"/>
    <x v="7"/>
    <x v="3"/>
    <x v="0"/>
    <n v="390000"/>
  </r>
  <r>
    <x v="11"/>
    <x v="5"/>
    <s v="C003"/>
    <x v="4"/>
    <x v="0"/>
    <n v="1150000"/>
    <x v="8"/>
    <x v="4"/>
    <x v="0"/>
    <n v="920000"/>
  </r>
  <r>
    <x v="2"/>
    <x v="0"/>
    <s v="C004"/>
    <x v="5"/>
    <x v="0"/>
    <n v="950000"/>
    <x v="9"/>
    <x v="5"/>
    <x v="0"/>
    <n v="190000"/>
  </r>
  <r>
    <x v="9"/>
    <x v="0"/>
    <s v="C004"/>
    <x v="5"/>
    <x v="0"/>
    <n v="950000"/>
    <x v="9"/>
    <x v="5"/>
    <x v="0"/>
    <n v="190000"/>
  </r>
  <r>
    <x v="7"/>
    <x v="6"/>
    <s v="C004"/>
    <x v="5"/>
    <x v="0"/>
    <n v="950000"/>
    <x v="10"/>
    <x v="5"/>
    <x v="0"/>
    <n v="4750000"/>
  </r>
  <r>
    <x v="12"/>
    <x v="7"/>
    <s v="FP02"/>
    <x v="1"/>
    <x v="1"/>
    <n v="1500000"/>
    <x v="11"/>
    <x v="1"/>
    <x v="0"/>
    <n v="600000"/>
  </r>
  <r>
    <x v="13"/>
    <x v="0"/>
    <s v="C001"/>
    <x v="2"/>
    <x v="1"/>
    <n v="2950000"/>
    <x v="4"/>
    <x v="2"/>
    <x v="0"/>
    <n v="590000"/>
  </r>
  <r>
    <x v="14"/>
    <x v="0"/>
    <s v="C001"/>
    <x v="2"/>
    <x v="1"/>
    <n v="2950000"/>
    <x v="4"/>
    <x v="2"/>
    <x v="0"/>
    <n v="590000"/>
  </r>
  <r>
    <x v="15"/>
    <x v="0"/>
    <s v="C002"/>
    <x v="3"/>
    <x v="1"/>
    <n v="1950000"/>
    <x v="7"/>
    <x v="3"/>
    <x v="0"/>
    <n v="390000"/>
  </r>
  <r>
    <x v="16"/>
    <x v="0"/>
    <s v="C002"/>
    <x v="3"/>
    <x v="1"/>
    <n v="1950000"/>
    <x v="7"/>
    <x v="3"/>
    <x v="0"/>
    <n v="390000"/>
  </r>
  <r>
    <x v="17"/>
    <x v="0"/>
    <s v="C003"/>
    <x v="4"/>
    <x v="1"/>
    <n v="1150000"/>
    <x v="12"/>
    <x v="4"/>
    <x v="0"/>
    <n v="230000"/>
  </r>
  <r>
    <x v="18"/>
    <x v="0"/>
    <s v="C003"/>
    <x v="4"/>
    <x v="1"/>
    <n v="1150000"/>
    <x v="12"/>
    <x v="4"/>
    <x v="0"/>
    <n v="230000"/>
  </r>
  <r>
    <x v="19"/>
    <x v="0"/>
    <s v="C004"/>
    <x v="5"/>
    <x v="1"/>
    <n v="950000"/>
    <x v="9"/>
    <x v="5"/>
    <x v="0"/>
    <n v="190000"/>
  </r>
  <r>
    <x v="20"/>
    <x v="7"/>
    <s v="C004"/>
    <x v="5"/>
    <x v="1"/>
    <n v="950000"/>
    <x v="13"/>
    <x v="5"/>
    <x v="0"/>
    <n v="380000"/>
  </r>
  <r>
    <x v="21"/>
    <x v="0"/>
    <s v="C004"/>
    <x v="5"/>
    <x v="1"/>
    <n v="950000"/>
    <x v="9"/>
    <x v="5"/>
    <x v="0"/>
    <n v="190000"/>
  </r>
  <r>
    <x v="22"/>
    <x v="0"/>
    <s v="C004"/>
    <x v="5"/>
    <x v="1"/>
    <n v="950000"/>
    <x v="9"/>
    <x v="5"/>
    <x v="0"/>
    <n v="190000"/>
  </r>
  <r>
    <x v="23"/>
    <x v="7"/>
    <s v="GFP1"/>
    <x v="0"/>
    <x v="2"/>
    <n v="2750000"/>
    <x v="14"/>
    <x v="0"/>
    <x v="0"/>
    <n v="1100000"/>
  </r>
  <r>
    <x v="24"/>
    <x v="0"/>
    <s v="GFP1"/>
    <x v="0"/>
    <x v="2"/>
    <n v="2750000"/>
    <x v="0"/>
    <x v="0"/>
    <x v="0"/>
    <n v="550000"/>
  </r>
  <r>
    <x v="25"/>
    <x v="0"/>
    <s v="GFP1"/>
    <x v="0"/>
    <x v="2"/>
    <n v="2750000"/>
    <x v="0"/>
    <x v="0"/>
    <x v="0"/>
    <n v="550000"/>
  </r>
  <r>
    <x v="26"/>
    <x v="0"/>
    <s v="GFP1"/>
    <x v="0"/>
    <x v="2"/>
    <n v="2750000"/>
    <x v="0"/>
    <x v="0"/>
    <x v="0"/>
    <n v="550000"/>
  </r>
  <r>
    <x v="27"/>
    <x v="7"/>
    <s v="FP02"/>
    <x v="1"/>
    <x v="2"/>
    <n v="1500000"/>
    <x v="11"/>
    <x v="1"/>
    <x v="0"/>
    <n v="600000"/>
  </r>
  <r>
    <x v="28"/>
    <x v="6"/>
    <s v="C001"/>
    <x v="2"/>
    <x v="2"/>
    <n v="2950000"/>
    <x v="15"/>
    <x v="2"/>
    <x v="0"/>
    <n v="14750000"/>
  </r>
  <r>
    <x v="29"/>
    <x v="0"/>
    <s v="C001"/>
    <x v="2"/>
    <x v="2"/>
    <n v="2950000"/>
    <x v="4"/>
    <x v="2"/>
    <x v="0"/>
    <n v="590000"/>
  </r>
  <r>
    <x v="30"/>
    <x v="0"/>
    <s v="C001"/>
    <x v="2"/>
    <x v="2"/>
    <n v="2950000"/>
    <x v="4"/>
    <x v="2"/>
    <x v="0"/>
    <n v="590000"/>
  </r>
  <r>
    <x v="31"/>
    <x v="8"/>
    <s v="C002"/>
    <x v="3"/>
    <x v="2"/>
    <n v="1950000"/>
    <x v="16"/>
    <x v="3"/>
    <x v="0"/>
    <n v="1170000"/>
  </r>
  <r>
    <x v="32"/>
    <x v="0"/>
    <s v="C002"/>
    <x v="3"/>
    <x v="2"/>
    <n v="1950000"/>
    <x v="7"/>
    <x v="3"/>
    <x v="0"/>
    <n v="390000"/>
  </r>
  <r>
    <x v="33"/>
    <x v="0"/>
    <s v="C003"/>
    <x v="4"/>
    <x v="2"/>
    <n v="1150000"/>
    <x v="12"/>
    <x v="4"/>
    <x v="0"/>
    <n v="230000"/>
  </r>
  <r>
    <x v="34"/>
    <x v="0"/>
    <s v="C003"/>
    <x v="4"/>
    <x v="2"/>
    <n v="1150000"/>
    <x v="12"/>
    <x v="4"/>
    <x v="0"/>
    <n v="230000"/>
  </r>
  <r>
    <x v="35"/>
    <x v="7"/>
    <s v="C003"/>
    <x v="4"/>
    <x v="2"/>
    <n v="1150000"/>
    <x v="17"/>
    <x v="4"/>
    <x v="0"/>
    <n v="460000"/>
  </r>
  <r>
    <x v="36"/>
    <x v="0"/>
    <s v="C004"/>
    <x v="5"/>
    <x v="2"/>
    <n v="950000"/>
    <x v="9"/>
    <x v="5"/>
    <x v="0"/>
    <n v="190000"/>
  </r>
  <r>
    <x v="37"/>
    <x v="0"/>
    <s v="C004"/>
    <x v="5"/>
    <x v="2"/>
    <n v="950000"/>
    <x v="9"/>
    <x v="5"/>
    <x v="0"/>
    <n v="190000"/>
  </r>
  <r>
    <x v="38"/>
    <x v="0"/>
    <s v="C004"/>
    <x v="5"/>
    <x v="2"/>
    <n v="950000"/>
    <x v="9"/>
    <x v="5"/>
    <x v="0"/>
    <n v="190000"/>
  </r>
  <r>
    <x v="39"/>
    <x v="8"/>
    <s v="C004"/>
    <x v="5"/>
    <x v="2"/>
    <n v="950000"/>
    <x v="18"/>
    <x v="5"/>
    <x v="0"/>
    <n v="57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5294A2-F73D-4FB5-A74F-DA27A0FBD07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35:C142" firstHeaderRow="0" firstDataRow="1" firstDataCol="1" rowPageCount="1" colPageCount="1"/>
  <pivotFields count="7">
    <pivotField showAll="0"/>
    <pivotField dataField="1" showAll="0"/>
    <pivotField showAll="0"/>
    <pivotField axis="axisRow" showAll="0">
      <items count="7">
        <item x="2"/>
        <item x="3"/>
        <item x="4"/>
        <item x="5"/>
        <item x="1"/>
        <item x="0"/>
        <item t="default"/>
      </items>
    </pivotField>
    <pivotField axis="axisPage" numFmtId="14" showAll="0">
      <items count="4">
        <item x="0"/>
        <item x="1"/>
        <item x="2"/>
        <item t="default"/>
      </items>
    </pivotField>
    <pivotField numFmtId="44" showAll="0"/>
    <pivotField dataField="1" numFmtId="44" showAll="0"/>
  </pivotFields>
  <rowFields count="1">
    <field x="3"/>
  </rowFields>
  <rowItems count="7">
    <i>
      <x/>
    </i>
    <i>
      <x v="1"/>
    </i>
    <i>
      <x v="2"/>
    </i>
    <i>
      <x v="3"/>
    </i>
    <i>
      <x v="4"/>
    </i>
    <i>
      <x v="5"/>
    </i>
    <i t="grand">
      <x/>
    </i>
  </rowItems>
  <colFields count="1">
    <field x="-2"/>
  </colFields>
  <colItems count="2">
    <i>
      <x/>
    </i>
    <i i="1">
      <x v="1"/>
    </i>
  </colItems>
  <pageFields count="1">
    <pageField fld="4" item="0" hier="-1"/>
  </pageFields>
  <dataFields count="2">
    <dataField name="Sum of total purchase" fld="1" baseField="0" baseItem="0"/>
    <dataField name="Sum of Total Pric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6885A5-52A0-4E32-86CF-E8B8E3AFB02C}" name="PivotTable2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
  <location ref="U62:V69" firstHeaderRow="1" firstDataRow="1" firstDataCol="1" rowPageCount="1" colPageCount="1"/>
  <pivotFields count="7">
    <pivotField showAll="0"/>
    <pivotField showAll="0"/>
    <pivotField showAll="0"/>
    <pivotField axis="axisRow" showAll="0">
      <items count="7">
        <item x="2"/>
        <item x="3"/>
        <item x="4"/>
        <item x="5"/>
        <item x="1"/>
        <item x="0"/>
        <item t="default"/>
      </items>
    </pivotField>
    <pivotField axis="axisPage" numFmtId="14" showAll="0">
      <items count="4">
        <item x="0"/>
        <item x="1"/>
        <item x="2"/>
        <item t="default"/>
      </items>
    </pivotField>
    <pivotField numFmtId="44" showAll="0"/>
    <pivotField dataField="1" numFmtId="44" showAll="0"/>
  </pivotFields>
  <rowFields count="1">
    <field x="3"/>
  </rowFields>
  <rowItems count="7">
    <i>
      <x/>
    </i>
    <i>
      <x v="1"/>
    </i>
    <i>
      <x v="2"/>
    </i>
    <i>
      <x v="3"/>
    </i>
    <i>
      <x v="4"/>
    </i>
    <i>
      <x v="5"/>
    </i>
    <i t="grand">
      <x/>
    </i>
  </rowItems>
  <colItems count="1">
    <i/>
  </colItems>
  <pageFields count="1">
    <pageField fld="4" hier="-1"/>
  </pageFields>
  <dataFields count="1">
    <dataField name="Sum of Total Price" fld="6" baseField="0" baseItem="0" numFmtId="44"/>
  </dataFields>
  <formats count="1">
    <format dxfId="0">
      <pivotArea outline="0" collapsedLevelsAreSubtotals="1" fieldPosition="0"/>
    </format>
  </formats>
  <chartFormats count="7">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3" count="1" selected="0">
            <x v="0"/>
          </reference>
        </references>
      </pivotArea>
    </chartFormat>
    <chartFormat chart="2" format="4">
      <pivotArea type="data" outline="0" fieldPosition="0">
        <references count="2">
          <reference field="4294967294" count="1" selected="0">
            <x v="0"/>
          </reference>
          <reference field="3" count="1" selected="0">
            <x v="1"/>
          </reference>
        </references>
      </pivotArea>
    </chartFormat>
    <chartFormat chart="2" format="5">
      <pivotArea type="data" outline="0" fieldPosition="0">
        <references count="2">
          <reference field="4294967294" count="1" selected="0">
            <x v="0"/>
          </reference>
          <reference field="3" count="1" selected="0">
            <x v="2"/>
          </reference>
        </references>
      </pivotArea>
    </chartFormat>
    <chartFormat chart="2" format="6">
      <pivotArea type="data" outline="0" fieldPosition="0">
        <references count="2">
          <reference field="4294967294" count="1" selected="0">
            <x v="0"/>
          </reference>
          <reference field="3" count="1" selected="0">
            <x v="3"/>
          </reference>
        </references>
      </pivotArea>
    </chartFormat>
    <chartFormat chart="2" format="7">
      <pivotArea type="data" outline="0" fieldPosition="0">
        <references count="2">
          <reference field="4294967294" count="1" selected="0">
            <x v="0"/>
          </reference>
          <reference field="3" count="1" selected="0">
            <x v="4"/>
          </reference>
        </references>
      </pivotArea>
    </chartFormat>
    <chartFormat chart="2" format="8">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9715494-F93D-4EE6-BA50-C0A824CA4DAB}"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20:B27" firstHeaderRow="1" firstDataRow="1" firstDataCol="1"/>
  <pivotFields count="10">
    <pivotField showAll="0"/>
    <pivotField showAll="0"/>
    <pivotField showAll="0"/>
    <pivotField axis="axisRow" showAll="0">
      <items count="7">
        <item x="2"/>
        <item x="3"/>
        <item x="4"/>
        <item x="5"/>
        <item x="1"/>
        <item x="0"/>
        <item t="default"/>
      </items>
    </pivotField>
    <pivotField numFmtId="14" showAll="0"/>
    <pivotField dataField="1" numFmtId="44" showAll="0"/>
    <pivotField numFmtId="44" showAll="0"/>
    <pivotField numFmtId="44" showAll="0"/>
    <pivotField numFmtId="9" showAll="0"/>
    <pivotField numFmtId="44" showAll="0"/>
  </pivotFields>
  <rowFields count="1">
    <field x="3"/>
  </rowFields>
  <rowItems count="7">
    <i>
      <x/>
    </i>
    <i>
      <x v="1"/>
    </i>
    <i>
      <x v="2"/>
    </i>
    <i>
      <x v="3"/>
    </i>
    <i>
      <x v="4"/>
    </i>
    <i>
      <x v="5"/>
    </i>
    <i t="grand">
      <x/>
    </i>
  </rowItems>
  <colItems count="1">
    <i/>
  </colItems>
  <dataFields count="1">
    <dataField name="Sum of Selling Price per Unit" fld="5" baseField="0" baseItem="0" numFmtId="44"/>
  </dataFields>
  <formats count="1">
    <format dxfId="1">
      <pivotArea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46C268-18B9-4C65-B353-E8BEC027C858}" name="PivotTable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44:B148" firstHeaderRow="1" firstDataRow="1" firstDataCol="1"/>
  <pivotFields count="10">
    <pivotField showAll="0"/>
    <pivotField showAll="0"/>
    <pivotField showAll="0"/>
    <pivotField showAll="0"/>
    <pivotField axis="axisRow" dataField="1" numFmtId="14" showAll="0">
      <items count="4">
        <item x="0"/>
        <item x="1"/>
        <item x="2"/>
        <item t="default"/>
      </items>
    </pivotField>
    <pivotField numFmtId="44" showAll="0"/>
    <pivotField numFmtId="44" showAll="0"/>
    <pivotField numFmtId="44" showAll="0"/>
    <pivotField numFmtId="9" showAll="0"/>
    <pivotField numFmtId="44" showAll="0"/>
  </pivotFields>
  <rowFields count="1">
    <field x="4"/>
  </rowFields>
  <rowItems count="4">
    <i>
      <x/>
    </i>
    <i>
      <x v="1"/>
    </i>
    <i>
      <x v="2"/>
    </i>
    <i t="grand">
      <x/>
    </i>
  </rowItems>
  <colItems count="1">
    <i/>
  </colItems>
  <dataFields count="1">
    <dataField name="Count of Transaction Date"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EC53DE8-D0B7-4804-9097-0CEFB2CB5900}"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90:B131" firstHeaderRow="1" firstDataRow="1" firstDataCol="1"/>
  <pivotFields count="10">
    <pivotField axis="axisRow" showAll="0">
      <items count="41">
        <item x="33"/>
        <item x="15"/>
        <item x="38"/>
        <item x="39"/>
        <item x="8"/>
        <item x="22"/>
        <item x="18"/>
        <item x="28"/>
        <item x="36"/>
        <item x="37"/>
        <item x="16"/>
        <item x="2"/>
        <item x="31"/>
        <item x="29"/>
        <item x="32"/>
        <item x="9"/>
        <item x="27"/>
        <item x="21"/>
        <item x="11"/>
        <item x="3"/>
        <item x="6"/>
        <item x="24"/>
        <item x="4"/>
        <item x="12"/>
        <item x="5"/>
        <item x="19"/>
        <item x="10"/>
        <item x="14"/>
        <item x="30"/>
        <item x="26"/>
        <item x="13"/>
        <item x="34"/>
        <item x="17"/>
        <item x="35"/>
        <item x="7"/>
        <item x="0"/>
        <item x="23"/>
        <item x="25"/>
        <item x="20"/>
        <item x="1"/>
        <item t="default"/>
      </items>
    </pivotField>
    <pivotField showAll="0"/>
    <pivotField showAll="0"/>
    <pivotField showAll="0"/>
    <pivotField numFmtId="14" showAll="0">
      <items count="4">
        <item h="1" x="0"/>
        <item x="1"/>
        <item h="1" x="2"/>
        <item t="default"/>
      </items>
    </pivotField>
    <pivotField numFmtId="44" showAll="0"/>
    <pivotField dataField="1" numFmtId="44" showAll="0"/>
    <pivotField numFmtId="44" showAll="0"/>
    <pivotField numFmtId="9" showAll="0"/>
    <pivotField numFmtId="44" showAll="0"/>
  </pivotFields>
  <rowFields count="1">
    <field x="0"/>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Items count="1">
    <i/>
  </colItems>
  <dataFields count="1">
    <dataField name="Sum of Total Price"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D4CCFB8-1E9A-4A40-B8C3-1E40C8CD64EA}" name="PivotTable13"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6">
  <location ref="AE40:AF58" firstHeaderRow="1" firstDataRow="1" firstDataCol="1" rowPageCount="1" colPageCount="1"/>
  <pivotFields count="10">
    <pivotField axis="axisRow" showAll="0" sortType="descending">
      <items count="41">
        <item x="33"/>
        <item x="15"/>
        <item x="38"/>
        <item x="39"/>
        <item x="8"/>
        <item x="22"/>
        <item x="18"/>
        <item x="28"/>
        <item x="36"/>
        <item x="37"/>
        <item x="16"/>
        <item x="2"/>
        <item x="31"/>
        <item x="29"/>
        <item x="32"/>
        <item x="9"/>
        <item x="27"/>
        <item x="21"/>
        <item x="11"/>
        <item x="3"/>
        <item x="6"/>
        <item x="24"/>
        <item x="4"/>
        <item x="12"/>
        <item x="5"/>
        <item x="19"/>
        <item x="10"/>
        <item x="14"/>
        <item x="30"/>
        <item x="26"/>
        <item x="13"/>
        <item x="34"/>
        <item x="17"/>
        <item x="35"/>
        <item x="7"/>
        <item x="0"/>
        <item x="23"/>
        <item x="25"/>
        <item x="20"/>
        <item x="1"/>
        <item t="default"/>
      </items>
      <autoSortScope>
        <pivotArea dataOnly="0" outline="0" fieldPosition="0">
          <references count="1">
            <reference field="4294967294" count="1" selected="0">
              <x v="0"/>
            </reference>
          </references>
        </pivotArea>
      </autoSortScope>
    </pivotField>
    <pivotField showAll="0">
      <items count="10">
        <item x="0"/>
        <item x="7"/>
        <item x="8"/>
        <item x="5"/>
        <item x="2"/>
        <item x="4"/>
        <item x="6"/>
        <item x="3"/>
        <item x="1"/>
        <item t="default"/>
      </items>
    </pivotField>
    <pivotField showAll="0"/>
    <pivotField showAll="0">
      <items count="7">
        <item x="2"/>
        <item x="3"/>
        <item x="4"/>
        <item x="5"/>
        <item x="1"/>
        <item x="0"/>
        <item t="default"/>
      </items>
    </pivotField>
    <pivotField axis="axisPage" numFmtId="14" showAll="0">
      <items count="4">
        <item x="0"/>
        <item x="1"/>
        <item x="2"/>
        <item t="default"/>
      </items>
    </pivotField>
    <pivotField numFmtId="44" showAll="0"/>
    <pivotField dataField="1" numFmtId="44" showAll="0"/>
    <pivotField numFmtId="44" showAll="0"/>
    <pivotField numFmtId="9" showAll="0"/>
    <pivotField numFmtId="44" showAll="0"/>
  </pivotFields>
  <rowFields count="1">
    <field x="0"/>
  </rowFields>
  <rowItems count="18">
    <i>
      <x v="7"/>
    </i>
    <i>
      <x v="12"/>
    </i>
    <i>
      <x v="36"/>
    </i>
    <i>
      <x v="16"/>
    </i>
    <i>
      <x v="13"/>
    </i>
    <i>
      <x v="28"/>
    </i>
    <i>
      <x v="3"/>
    </i>
    <i>
      <x v="21"/>
    </i>
    <i>
      <x v="37"/>
    </i>
    <i>
      <x v="29"/>
    </i>
    <i>
      <x v="33"/>
    </i>
    <i>
      <x v="14"/>
    </i>
    <i>
      <x/>
    </i>
    <i>
      <x v="31"/>
    </i>
    <i>
      <x v="2"/>
    </i>
    <i>
      <x v="8"/>
    </i>
    <i>
      <x v="9"/>
    </i>
    <i t="grand">
      <x/>
    </i>
  </rowItems>
  <colItems count="1">
    <i/>
  </colItems>
  <pageFields count="1">
    <pageField fld="4" item="2" hier="-1"/>
  </pageFields>
  <dataFields count="1">
    <dataField name="Sum of Total Price" fld="6" baseField="0" baseItem="0" numFmtId="44"/>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301E89-D2C8-400F-AC05-066B0C2D004E}" name="PivotTable1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B15:AC22" firstHeaderRow="1" firstDataRow="1" firstDataCol="1" rowPageCount="1" colPageCount="1"/>
  <pivotFields count="10">
    <pivotField showAll="0"/>
    <pivotField showAll="0"/>
    <pivotField showAll="0"/>
    <pivotField axis="axisRow" showAll="0">
      <items count="7">
        <item x="2"/>
        <item x="3"/>
        <item x="4"/>
        <item x="5"/>
        <item x="1"/>
        <item x="0"/>
        <item t="default"/>
      </items>
    </pivotField>
    <pivotField axis="axisPage" numFmtId="14" showAll="0">
      <items count="4">
        <item x="0"/>
        <item x="1"/>
        <item x="2"/>
        <item t="default"/>
      </items>
    </pivotField>
    <pivotField numFmtId="44" showAll="0"/>
    <pivotField numFmtId="44" showAll="0"/>
    <pivotField numFmtId="44" showAll="0"/>
    <pivotField numFmtId="9" showAll="0"/>
    <pivotField dataField="1" numFmtId="44" showAll="0"/>
  </pivotFields>
  <rowFields count="1">
    <field x="3"/>
  </rowFields>
  <rowItems count="7">
    <i>
      <x/>
    </i>
    <i>
      <x v="1"/>
    </i>
    <i>
      <x v="2"/>
    </i>
    <i>
      <x v="3"/>
    </i>
    <i>
      <x v="4"/>
    </i>
    <i>
      <x v="5"/>
    </i>
    <i t="grand">
      <x/>
    </i>
  </rowItems>
  <colItems count="1">
    <i/>
  </colItems>
  <pageFields count="1">
    <pageField fld="4" hier="-1"/>
  </pageFields>
  <dataFields count="1">
    <dataField name="Sum of Profit " fld="9" baseField="0" baseItem="0" numFmtId="44"/>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B723F20-5A7A-4413-8394-35E1F772ED88}" name="PivotTable29" cacheId="0" applyNumberFormats="0" applyBorderFormats="0" applyFontFormats="0" applyPatternFormats="0" applyAlignmentFormats="0" applyWidthHeightFormats="1" dataCaption="Values" updatedVersion="8" minRefreshableVersion="3" showDrill="0" useAutoFormatting="1" itemPrintTitles="1" createdVersion="7" indent="0" outline="1" outlineData="1" multipleFieldFilters="0" chartFormat="10">
  <location ref="R4:S8" firstHeaderRow="1" firstDataRow="1" firstDataCol="1"/>
  <pivotFields count="7">
    <pivotField showAll="0"/>
    <pivotField showAll="0"/>
    <pivotField showAll="0"/>
    <pivotField showAll="0"/>
    <pivotField axis="axisRow" numFmtId="14" showAll="0">
      <items count="4">
        <item x="0"/>
        <item x="1"/>
        <item x="2"/>
        <item t="default"/>
      </items>
    </pivotField>
    <pivotField numFmtId="44" showAll="0"/>
    <pivotField dataField="1" numFmtId="44" showAll="0">
      <items count="20">
        <item x="9"/>
        <item x="12"/>
        <item x="3"/>
        <item x="13"/>
        <item x="7"/>
        <item x="17"/>
        <item x="0"/>
        <item x="18"/>
        <item x="4"/>
        <item x="11"/>
        <item x="8"/>
        <item x="14"/>
        <item x="16"/>
        <item x="2"/>
        <item x="10"/>
        <item x="6"/>
        <item x="15"/>
        <item x="5"/>
        <item x="1"/>
        <item t="default"/>
      </items>
    </pivotField>
  </pivotFields>
  <rowFields count="1">
    <field x="4"/>
  </rowFields>
  <rowItems count="4">
    <i>
      <x/>
    </i>
    <i>
      <x v="1"/>
    </i>
    <i>
      <x v="2"/>
    </i>
    <i t="grand">
      <x/>
    </i>
  </rowItems>
  <colItems count="1">
    <i/>
  </colItems>
  <dataFields count="1">
    <dataField name="Sum of Total Price" fld="6" baseField="0" baseItem="0" numFmtId="44"/>
  </dataFields>
  <formats count="1">
    <format dxfId="4">
      <pivotArea outline="0" collapsedLevelsAreSubtotals="1" fieldPosition="0"/>
    </format>
  </formats>
  <chartFormats count="4">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4" count="1" selected="0">
            <x v="0"/>
          </reference>
        </references>
      </pivotArea>
    </chartFormat>
    <chartFormat chart="7" format="4">
      <pivotArea type="data" outline="0" fieldPosition="0">
        <references count="2">
          <reference field="4294967294" count="1" selected="0">
            <x v="0"/>
          </reference>
          <reference field="4" count="1" selected="0">
            <x v="2"/>
          </reference>
        </references>
      </pivotArea>
    </chartFormat>
    <chartFormat chart="7" format="5">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437707A-74DB-4E78-BA82-285C1BD9919E}" name="PivotTable1"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7">
  <location ref="A3:E10" firstHeaderRow="0" firstDataRow="1" firstDataCol="1"/>
  <pivotFields count="10">
    <pivotField showAll="0"/>
    <pivotField dataField="1" showAll="0"/>
    <pivotField showAll="0"/>
    <pivotField axis="axisRow" showAll="0">
      <items count="7">
        <item x="2"/>
        <item x="3"/>
        <item x="4"/>
        <item x="5"/>
        <item x="1"/>
        <item x="0"/>
        <item t="default"/>
      </items>
    </pivotField>
    <pivotField numFmtId="14" showAll="0">
      <items count="4">
        <item h="1" x="0"/>
        <item h="1" x="1"/>
        <item x="2"/>
        <item t="default"/>
      </items>
    </pivotField>
    <pivotField dataField="1" numFmtId="44" showAll="0"/>
    <pivotField dataField="1" numFmtId="44" showAll="0"/>
    <pivotField numFmtId="44" showAll="0"/>
    <pivotField numFmtId="9" showAll="0"/>
    <pivotField dataField="1" numFmtId="44" showAll="0"/>
  </pivotFields>
  <rowFields count="1">
    <field x="3"/>
  </rowFields>
  <rowItems count="7">
    <i>
      <x/>
    </i>
    <i>
      <x v="1"/>
    </i>
    <i>
      <x v="2"/>
    </i>
    <i>
      <x v="3"/>
    </i>
    <i>
      <x v="4"/>
    </i>
    <i>
      <x v="5"/>
    </i>
    <i t="grand">
      <x/>
    </i>
  </rowItems>
  <colFields count="1">
    <field x="-2"/>
  </colFields>
  <colItems count="4">
    <i>
      <x/>
    </i>
    <i i="1">
      <x v="1"/>
    </i>
    <i i="2">
      <x v="2"/>
    </i>
    <i i="3">
      <x v="3"/>
    </i>
  </colItems>
  <dataFields count="4">
    <dataField name="Sum of total purchase" fld="1" baseField="0" baseItem="0"/>
    <dataField name="Sum of Selling Price per Unit" fld="5" baseField="0" baseItem="0" numFmtId="44"/>
    <dataField name="Sum of Total Price" fld="6" baseField="0" baseItem="0" numFmtId="44"/>
    <dataField name="Sum of Profit " fld="9" baseField="0" baseItem="0" numFmtId="44"/>
  </dataFields>
  <formats count="1">
    <format dxfId="5">
      <pivotArea outline="0" collapsedLevelsAreSubtotals="1" fieldPosition="0">
        <references count="1">
          <reference field="4294967294" count="3" selected="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A7FDDA0-D536-41A2-8A19-581218706518}" name="PivotTable16"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
  <location ref="A73:B74" firstHeaderRow="1" firstDataRow="1" firstDataCol="1"/>
  <pivotFields count="10">
    <pivotField axis="axisRow" showAll="0">
      <items count="41">
        <item h="1" x="33"/>
        <item h="1" x="15"/>
        <item h="1" x="38"/>
        <item h="1" x="39"/>
        <item h="1" x="8"/>
        <item h="1" x="22"/>
        <item h="1" x="18"/>
        <item h="1" x="28"/>
        <item h="1" x="36"/>
        <item h="1" x="37"/>
        <item h="1" x="16"/>
        <item h="1" x="2"/>
        <item h="1" x="31"/>
        <item h="1" x="29"/>
        <item h="1" x="32"/>
        <item h="1" x="9"/>
        <item h="1" x="27"/>
        <item h="1" x="21"/>
        <item h="1" x="11"/>
        <item x="3"/>
        <item h="1" x="6"/>
        <item h="1" x="24"/>
        <item x="4"/>
        <item h="1" x="12"/>
        <item h="1" x="5"/>
        <item h="1" x="19"/>
        <item h="1" x="10"/>
        <item h="1" x="14"/>
        <item h="1" x="30"/>
        <item h="1" x="26"/>
        <item h="1" x="13"/>
        <item h="1" x="34"/>
        <item h="1" x="17"/>
        <item h="1" x="35"/>
        <item h="1" x="7"/>
        <item h="1" x="0"/>
        <item h="1" x="23"/>
        <item h="1" x="25"/>
        <item h="1" x="20"/>
        <item h="1" x="1"/>
        <item t="default"/>
      </items>
    </pivotField>
    <pivotField dataField="1" showAll="0"/>
    <pivotField showAll="0"/>
    <pivotField showAll="0"/>
    <pivotField numFmtId="14" showAll="0">
      <items count="4">
        <item h="1" x="0"/>
        <item h="1" x="1"/>
        <item x="2"/>
        <item t="default"/>
      </items>
    </pivotField>
    <pivotField numFmtId="44" showAll="0"/>
    <pivotField numFmtId="44" showAll="0"/>
    <pivotField numFmtId="44" showAll="0"/>
    <pivotField numFmtId="9" showAll="0"/>
    <pivotField numFmtId="44" showAll="0"/>
  </pivotFields>
  <rowFields count="1">
    <field x="0"/>
  </rowFields>
  <rowItems count="1">
    <i t="grand">
      <x/>
    </i>
  </rowItems>
  <colItems count="1">
    <i/>
  </colItems>
  <dataFields count="1">
    <dataField name="Sum of total purchase" fld="1" baseField="0" baseItem="0"/>
  </dataFields>
  <chartFormats count="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0" count="1" selected="0">
            <x v="2"/>
          </reference>
        </references>
      </pivotArea>
    </chartFormat>
    <chartFormat chart="3" format="2">
      <pivotArea type="data" outline="0" fieldPosition="0">
        <references count="2">
          <reference field="4294967294" count="1" selected="0">
            <x v="0"/>
          </reference>
          <reference field="0" count="1" selected="0">
            <x v="4"/>
          </reference>
        </references>
      </pivotArea>
    </chartFormat>
    <chartFormat chart="3" format="3">
      <pivotArea type="data" outline="0" fieldPosition="0">
        <references count="2">
          <reference field="4294967294" count="1" selected="0">
            <x v="0"/>
          </reference>
          <reference field="0" count="1" selected="0">
            <x v="19"/>
          </reference>
        </references>
      </pivotArea>
    </chartFormat>
    <chartFormat chart="3" format="4">
      <pivotArea type="data" outline="0" fieldPosition="0">
        <references count="2">
          <reference field="4294967294" count="1" selected="0">
            <x v="0"/>
          </reference>
          <reference field="0" count="1" selected="0">
            <x v="22"/>
          </reference>
        </references>
      </pivotArea>
    </chartFormat>
    <chartFormat chart="3" format="7">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9392189-B677-4FC6-825C-D32C0696E557}" name="PivotTable1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56:B58" firstHeaderRow="1" firstDataRow="1" firstDataCol="1"/>
  <pivotFields count="10">
    <pivotField axis="axisRow" showAll="0">
      <items count="41">
        <item h="1" x="33"/>
        <item x="15"/>
        <item h="1" x="38"/>
        <item h="1" x="39"/>
        <item h="1" x="8"/>
        <item h="1" x="22"/>
        <item h="1" x="18"/>
        <item h="1" x="28"/>
        <item h="1" x="36"/>
        <item h="1" x="37"/>
        <item h="1" x="16"/>
        <item h="1" x="2"/>
        <item h="1" x="31"/>
        <item h="1" x="29"/>
        <item h="1" x="32"/>
        <item h="1" x="9"/>
        <item h="1" x="27"/>
        <item h="1" x="21"/>
        <item h="1" x="11"/>
        <item h="1" x="3"/>
        <item h="1" x="6"/>
        <item h="1" x="24"/>
        <item h="1" x="4"/>
        <item h="1" x="12"/>
        <item h="1" x="5"/>
        <item h="1" x="19"/>
        <item h="1" x="10"/>
        <item h="1" x="14"/>
        <item h="1" x="30"/>
        <item h="1" x="26"/>
        <item h="1" x="13"/>
        <item h="1" x="34"/>
        <item h="1" x="17"/>
        <item h="1" x="35"/>
        <item h="1" x="7"/>
        <item h="1" x="0"/>
        <item h="1" x="23"/>
        <item h="1" x="25"/>
        <item h="1" x="20"/>
        <item h="1" x="1"/>
        <item t="default"/>
      </items>
    </pivotField>
    <pivotField showAll="0"/>
    <pivotField showAll="0"/>
    <pivotField showAll="0"/>
    <pivotField numFmtId="14" showAll="0">
      <items count="4">
        <item h="1" x="0"/>
        <item h="1" x="1"/>
        <item x="2"/>
        <item t="default"/>
      </items>
    </pivotField>
    <pivotField numFmtId="44" showAll="0"/>
    <pivotField dataField="1" numFmtId="44" showAll="0"/>
    <pivotField numFmtId="44" showAll="0"/>
    <pivotField numFmtId="9" showAll="0"/>
    <pivotField numFmtId="44" showAll="0"/>
  </pivotFields>
  <rowFields count="1">
    <field x="0"/>
  </rowFields>
  <rowItems count="2">
    <i>
      <x v="1"/>
    </i>
    <i t="grand">
      <x/>
    </i>
  </rowItems>
  <colItems count="1">
    <i/>
  </colItems>
  <dataFields count="1">
    <dataField name="Sum of Total Price" fld="6" baseField="0" baseItem="0" numFmtId="44"/>
  </dataFields>
  <formats count="1">
    <format dxfId="6">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02B95A3-9264-4721-9051-F849C4CAA6C0}" name="PivotTable2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5">
  <location ref="O59:P66" firstHeaderRow="1" firstDataRow="1" firstDataCol="1" rowPageCount="1" colPageCount="1"/>
  <pivotFields count="7">
    <pivotField showAll="0"/>
    <pivotField showAll="0"/>
    <pivotField showAll="0"/>
    <pivotField axis="axisRow" showAll="0">
      <items count="7">
        <item x="2"/>
        <item x="3"/>
        <item x="4"/>
        <item x="5"/>
        <item x="1"/>
        <item x="0"/>
        <item t="default"/>
      </items>
    </pivotField>
    <pivotField axis="axisPage" numFmtId="14" showAll="0">
      <items count="4">
        <item x="0"/>
        <item x="1"/>
        <item x="2"/>
        <item t="default"/>
      </items>
    </pivotField>
    <pivotField numFmtId="44" showAll="0"/>
    <pivotField dataField="1" numFmtId="44" showAll="0"/>
  </pivotFields>
  <rowFields count="1">
    <field x="3"/>
  </rowFields>
  <rowItems count="7">
    <i>
      <x/>
    </i>
    <i>
      <x v="1"/>
    </i>
    <i>
      <x v="2"/>
    </i>
    <i>
      <x v="3"/>
    </i>
    <i>
      <x v="4"/>
    </i>
    <i>
      <x v="5"/>
    </i>
    <i t="grand">
      <x/>
    </i>
  </rowItems>
  <colItems count="1">
    <i/>
  </colItems>
  <pageFields count="1">
    <pageField fld="4" hier="-1"/>
  </pageFields>
  <dataFields count="1">
    <dataField name="Sum of Total Price" fld="6" baseField="0" baseItem="0" numFmtId="44"/>
  </dataFields>
  <formats count="1">
    <format dxfId="7">
      <pivotArea outline="0" collapsedLevelsAreSubtotals="1" fieldPosition="0"/>
    </format>
  </formats>
  <chartFormats count="7">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3" count="1" selected="0">
            <x v="0"/>
          </reference>
        </references>
      </pivotArea>
    </chartFormat>
    <chartFormat chart="2" format="4">
      <pivotArea type="data" outline="0" fieldPosition="0">
        <references count="2">
          <reference field="4294967294" count="1" selected="0">
            <x v="0"/>
          </reference>
          <reference field="3" count="1" selected="0">
            <x v="1"/>
          </reference>
        </references>
      </pivotArea>
    </chartFormat>
    <chartFormat chart="2" format="5">
      <pivotArea type="data" outline="0" fieldPosition="0">
        <references count="2">
          <reference field="4294967294" count="1" selected="0">
            <x v="0"/>
          </reference>
          <reference field="3" count="1" selected="0">
            <x v="2"/>
          </reference>
        </references>
      </pivotArea>
    </chartFormat>
    <chartFormat chart="2" format="6">
      <pivotArea type="data" outline="0" fieldPosition="0">
        <references count="2">
          <reference field="4294967294" count="1" selected="0">
            <x v="0"/>
          </reference>
          <reference field="3" count="1" selected="0">
            <x v="3"/>
          </reference>
        </references>
      </pivotArea>
    </chartFormat>
    <chartFormat chart="2" format="7">
      <pivotArea type="data" outline="0" fieldPosition="0">
        <references count="2">
          <reference field="4294967294" count="1" selected="0">
            <x v="0"/>
          </reference>
          <reference field="3" count="1" selected="0">
            <x v="4"/>
          </reference>
        </references>
      </pivotArea>
    </chartFormat>
    <chartFormat chart="2" format="8">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85A2621-CAFE-48D2-986D-CD9BED9B3BE3}" name="PivotTable1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8:B45" firstHeaderRow="1" firstDataRow="1" firstDataCol="1"/>
  <pivotFields count="10">
    <pivotField showAll="0"/>
    <pivotField showAll="0"/>
    <pivotField showAll="0"/>
    <pivotField axis="axisRow" showAll="0">
      <items count="7">
        <item x="2"/>
        <item x="3"/>
        <item x="4"/>
        <item x="5"/>
        <item x="1"/>
        <item x="0"/>
        <item t="default"/>
      </items>
    </pivotField>
    <pivotField numFmtId="14" showAll="0">
      <items count="4">
        <item x="0"/>
        <item h="1" x="1"/>
        <item h="1" x="2"/>
        <item t="default"/>
      </items>
    </pivotField>
    <pivotField numFmtId="44" showAll="0"/>
    <pivotField dataField="1" numFmtId="44" showAll="0"/>
    <pivotField numFmtId="44" showAll="0"/>
    <pivotField numFmtId="9" showAll="0"/>
    <pivotField numFmtId="44" showAll="0"/>
  </pivotFields>
  <rowFields count="1">
    <field x="3"/>
  </rowFields>
  <rowItems count="7">
    <i>
      <x/>
    </i>
    <i>
      <x v="1"/>
    </i>
    <i>
      <x v="2"/>
    </i>
    <i>
      <x v="3"/>
    </i>
    <i>
      <x v="4"/>
    </i>
    <i>
      <x v="5"/>
    </i>
    <i t="grand">
      <x/>
    </i>
  </rowItems>
  <colItems count="1">
    <i/>
  </colItems>
  <dataFields count="1">
    <dataField name="Sum of Total Price" fld="6" baseField="0" baseItem="0" numFmtId="44"/>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61076D2-58C3-4EF9-880A-3C5D5208CE24}" name="PivotTable7"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50:A157" firstHeaderRow="1" firstDataRow="1" firstDataCol="1"/>
  <pivotFields count="10">
    <pivotField showAll="0"/>
    <pivotField showAll="0"/>
    <pivotField showAll="0"/>
    <pivotField axis="axisRow" showAll="0">
      <items count="7">
        <item x="2"/>
        <item x="3"/>
        <item x="4"/>
        <item x="5"/>
        <item x="1"/>
        <item x="0"/>
        <item t="default"/>
      </items>
    </pivotField>
    <pivotField numFmtId="14" showAll="0"/>
    <pivotField numFmtId="44" showAll="0"/>
    <pivotField numFmtId="44" showAll="0"/>
    <pivotField numFmtId="44" showAll="0"/>
    <pivotField numFmtId="9" showAll="0"/>
    <pivotField numFmtId="44" showAll="0"/>
  </pivotFields>
  <rowFields count="1">
    <field x="3"/>
  </rowFields>
  <rowItems count="7">
    <i>
      <x/>
    </i>
    <i>
      <x v="1"/>
    </i>
    <i>
      <x v="2"/>
    </i>
    <i>
      <x v="3"/>
    </i>
    <i>
      <x v="4"/>
    </i>
    <i>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4910736-8422-4592-B6A4-61D8AB05A20D}" name="PivotTable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159:J166" firstHeaderRow="0" firstDataRow="1" firstDataCol="1"/>
  <pivotFields count="10">
    <pivotField showAll="0"/>
    <pivotField showAll="0"/>
    <pivotField showAll="0"/>
    <pivotField axis="axisRow" showAll="0">
      <items count="7">
        <item x="2"/>
        <item x="3"/>
        <item x="4"/>
        <item x="5"/>
        <item x="1"/>
        <item x="0"/>
        <item t="default"/>
      </items>
    </pivotField>
    <pivotField numFmtId="14" showAll="0">
      <items count="4">
        <item x="0"/>
        <item x="1"/>
        <item x="2"/>
        <item t="default"/>
      </items>
    </pivotField>
    <pivotField numFmtId="44" showAll="0"/>
    <pivotField dataField="1" numFmtId="44" showAll="0">
      <items count="20">
        <item x="9"/>
        <item x="12"/>
        <item x="3"/>
        <item x="13"/>
        <item x="7"/>
        <item x="17"/>
        <item x="0"/>
        <item x="18"/>
        <item x="4"/>
        <item x="11"/>
        <item x="8"/>
        <item x="14"/>
        <item x="16"/>
        <item x="2"/>
        <item x="10"/>
        <item x="6"/>
        <item x="15"/>
        <item x="5"/>
        <item x="1"/>
        <item t="default"/>
      </items>
    </pivotField>
    <pivotField numFmtId="44" showAll="0">
      <items count="7">
        <item x="5"/>
        <item x="4"/>
        <item x="1"/>
        <item x="3"/>
        <item x="0"/>
        <item x="2"/>
        <item t="default"/>
      </items>
    </pivotField>
    <pivotField numFmtId="9" showAll="0">
      <items count="2">
        <item x="0"/>
        <item t="default"/>
      </items>
    </pivotField>
    <pivotField dataField="1" numFmtId="44" showAll="0"/>
  </pivotFields>
  <rowFields count="1">
    <field x="3"/>
  </rowFields>
  <rowItems count="7">
    <i>
      <x/>
    </i>
    <i>
      <x v="1"/>
    </i>
    <i>
      <x v="2"/>
    </i>
    <i>
      <x v="3"/>
    </i>
    <i>
      <x v="4"/>
    </i>
    <i>
      <x v="5"/>
    </i>
    <i t="grand">
      <x/>
    </i>
  </rowItems>
  <colFields count="1">
    <field x="-2"/>
  </colFields>
  <colItems count="2">
    <i>
      <x/>
    </i>
    <i i="1">
      <x v="1"/>
    </i>
  </colItems>
  <dataFields count="2">
    <dataField name="Sum of Total Price" fld="6" baseField="0" baseItem="0"/>
    <dataField name="Sum of Profit "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0DC2164-164B-48E4-8862-014CC9897314}" name="PivotTable2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07:A214" firstHeaderRow="1" firstDataRow="1" firstDataCol="1"/>
  <pivotFields count="7">
    <pivotField showAll="0"/>
    <pivotField showAll="0"/>
    <pivotField showAll="0"/>
    <pivotField axis="axisRow" showAll="0">
      <items count="7">
        <item x="2"/>
        <item x="3"/>
        <item x="4"/>
        <item x="5"/>
        <item x="1"/>
        <item x="0"/>
        <item t="default"/>
      </items>
    </pivotField>
    <pivotField numFmtId="14" showAll="0"/>
    <pivotField numFmtId="44" showAll="0"/>
    <pivotField numFmtId="44" showAll="0"/>
  </pivotFields>
  <rowFields count="1">
    <field x="3"/>
  </rowFields>
  <rowItems count="7">
    <i>
      <x/>
    </i>
    <i>
      <x v="1"/>
    </i>
    <i>
      <x v="2"/>
    </i>
    <i>
      <x v="3"/>
    </i>
    <i>
      <x v="4"/>
    </i>
    <i>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76FCF5A-8F55-4F81-BA88-3A8BC5E64330}" name="PivotTable2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
  <location ref="V37:W41" firstHeaderRow="1" firstDataRow="1" firstDataCol="1" rowPageCount="1" colPageCount="1"/>
  <pivotFields count="7">
    <pivotField showAll="0"/>
    <pivotField showAll="0"/>
    <pivotField showAll="0"/>
    <pivotField axis="axisPage" multipleItemSelectionAllowed="1" showAll="0">
      <items count="7">
        <item x="2"/>
        <item x="3"/>
        <item x="4"/>
        <item x="5"/>
        <item x="1"/>
        <item x="0"/>
        <item t="default"/>
      </items>
    </pivotField>
    <pivotField axis="axisRow" numFmtId="14" showAll="0">
      <items count="4">
        <item x="0"/>
        <item x="1"/>
        <item x="2"/>
        <item t="default"/>
      </items>
    </pivotField>
    <pivotField numFmtId="44" showAll="0"/>
    <pivotField dataField="1" numFmtId="44" showAll="0"/>
  </pivotFields>
  <rowFields count="1">
    <field x="4"/>
  </rowFields>
  <rowItems count="4">
    <i>
      <x/>
    </i>
    <i>
      <x v="1"/>
    </i>
    <i>
      <x v="2"/>
    </i>
    <i t="grand">
      <x/>
    </i>
  </rowItems>
  <colItems count="1">
    <i/>
  </colItems>
  <pageFields count="1">
    <pageField fld="3" hier="-1"/>
  </pageFields>
  <dataFields count="1">
    <dataField name="Sum of Total Price" fld="6" baseField="0" baseItem="0"/>
  </dataField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90478E2-D670-44C4-A81E-4BE335CC6018}" name="PivotTable9"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169:D176" firstHeaderRow="0" firstDataRow="1" firstDataCol="1" rowPageCount="1" colPageCount="1"/>
  <pivotFields count="10">
    <pivotField showAll="0"/>
    <pivotField showAll="0"/>
    <pivotField showAll="0"/>
    <pivotField axis="axisRow" showAll="0">
      <items count="7">
        <item x="2"/>
        <item x="3"/>
        <item x="4"/>
        <item x="5"/>
        <item x="1"/>
        <item x="0"/>
        <item t="default"/>
      </items>
    </pivotField>
    <pivotField axis="axisPage" numFmtId="14" showAll="0">
      <items count="4">
        <item x="0"/>
        <item x="1"/>
        <item x="2"/>
        <item t="default"/>
      </items>
    </pivotField>
    <pivotField dataField="1" numFmtId="44" showAll="0"/>
    <pivotField dataField="1" numFmtId="44" showAll="0"/>
    <pivotField numFmtId="44" showAll="0"/>
    <pivotField numFmtId="9" showAll="0"/>
    <pivotField dataField="1" numFmtId="44" showAll="0"/>
  </pivotFields>
  <rowFields count="1">
    <field x="3"/>
  </rowFields>
  <rowItems count="7">
    <i>
      <x/>
    </i>
    <i>
      <x v="1"/>
    </i>
    <i>
      <x v="2"/>
    </i>
    <i>
      <x v="3"/>
    </i>
    <i>
      <x v="4"/>
    </i>
    <i>
      <x v="5"/>
    </i>
    <i t="grand">
      <x/>
    </i>
  </rowItems>
  <colFields count="1">
    <field x="-2"/>
  </colFields>
  <colItems count="3">
    <i>
      <x/>
    </i>
    <i i="1">
      <x v="1"/>
    </i>
    <i i="2">
      <x v="2"/>
    </i>
  </colItems>
  <pageFields count="1">
    <pageField fld="4" item="2" hier="-1"/>
  </pageFields>
  <dataFields count="3">
    <dataField name="Sum of Selling Price per Unit" fld="5" baseField="0" baseItem="0"/>
    <dataField name="Sum of Total Price" fld="6" baseField="0" baseItem="0"/>
    <dataField name="Sum of Profit "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C3E53C2-7836-43A3-8B30-87D3291BC334}" name="PivotTable28"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9">
  <location ref="E235:F242" firstHeaderRow="1" firstDataRow="1" firstDataCol="1" rowPageCount="1" colPageCount="1"/>
  <pivotFields count="10">
    <pivotField showAll="0"/>
    <pivotField showAll="0"/>
    <pivotField showAll="0"/>
    <pivotField axis="axisRow" showAll="0">
      <items count="7">
        <item x="2"/>
        <item x="3"/>
        <item x="4"/>
        <item x="5"/>
        <item x="1"/>
        <item x="0"/>
        <item t="default"/>
      </items>
    </pivotField>
    <pivotField axis="axisPage" numFmtId="14" showAll="0">
      <items count="4">
        <item x="0"/>
        <item x="1"/>
        <item x="2"/>
        <item t="default"/>
      </items>
    </pivotField>
    <pivotField numFmtId="44" showAll="0"/>
    <pivotField numFmtId="44" showAll="0"/>
    <pivotField numFmtId="44" showAll="0"/>
    <pivotField numFmtId="9" showAll="0"/>
    <pivotField dataField="1" numFmtId="44" showAll="0"/>
  </pivotFields>
  <rowFields count="1">
    <field x="3"/>
  </rowFields>
  <rowItems count="7">
    <i>
      <x/>
    </i>
    <i>
      <x v="1"/>
    </i>
    <i>
      <x v="2"/>
    </i>
    <i>
      <x v="3"/>
    </i>
    <i>
      <x v="4"/>
    </i>
    <i>
      <x v="5"/>
    </i>
    <i t="grand">
      <x/>
    </i>
  </rowItems>
  <colItems count="1">
    <i/>
  </colItems>
  <pageFields count="1">
    <pageField fld="4" item="2" hier="-1"/>
  </pageFields>
  <dataFields count="1">
    <dataField name="Sum of Profit " fld="9" baseField="0" baseItem="0" numFmtId="44"/>
  </dataFields>
  <formats count="1">
    <format dxfId="9">
      <pivotArea outline="0" collapsedLevelsAreSubtotals="1" fieldPosition="0"/>
    </format>
  </formats>
  <chartFormats count="7">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3" count="1" selected="0">
            <x v="5"/>
          </reference>
        </references>
      </pivotArea>
    </chartFormat>
    <chartFormat chart="2" format="4">
      <pivotArea type="data" outline="0" fieldPosition="0">
        <references count="2">
          <reference field="4294967294" count="1" selected="0">
            <x v="0"/>
          </reference>
          <reference field="3" count="1" selected="0">
            <x v="4"/>
          </reference>
        </references>
      </pivotArea>
    </chartFormat>
    <chartFormat chart="2" format="5">
      <pivotArea type="data" outline="0" fieldPosition="0">
        <references count="2">
          <reference field="4294967294" count="1" selected="0">
            <x v="0"/>
          </reference>
          <reference field="3" count="1" selected="0">
            <x v="3"/>
          </reference>
        </references>
      </pivotArea>
    </chartFormat>
    <chartFormat chart="2" format="6">
      <pivotArea type="data" outline="0" fieldPosition="0">
        <references count="2">
          <reference field="4294967294" count="1" selected="0">
            <x v="0"/>
          </reference>
          <reference field="3" count="1" selected="0">
            <x v="2"/>
          </reference>
        </references>
      </pivotArea>
    </chartFormat>
    <chartFormat chart="2" format="7">
      <pivotArea type="data" outline="0" fieldPosition="0">
        <references count="2">
          <reference field="4294967294" count="1" selected="0">
            <x v="0"/>
          </reference>
          <reference field="3" count="1" selected="0">
            <x v="1"/>
          </reference>
        </references>
      </pivotArea>
    </chartFormat>
    <chartFormat chart="2" format="8">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09A41D49-F743-47A4-9B0F-847635D29994}" sourceName="product name">
  <pivotTables>
    <pivotTable tabId="16" name="PivotTable1"/>
    <pivotTable tabId="16" name="PivotTable11"/>
    <pivotTable tabId="16" name="PivotTable4"/>
  </pivotTables>
  <data>
    <tabular pivotCacheId="2008723363">
      <items count="6">
        <i x="2" s="1"/>
        <i x="3" s="1"/>
        <i x="4" s="1"/>
        <i x="5"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nsaction_Date1" xr10:uid="{021CDD57-6D02-4644-9E3A-CD4261777937}" sourceName="Transaction Date">
  <pivotTables>
    <pivotTable tabId="16" name="PivotTable1"/>
    <pivotTable tabId="16" name="PivotTable13"/>
    <pivotTable tabId="16" name="PivotTable16"/>
    <pivotTable tabId="16" name="PivotTable28"/>
  </pivotTables>
  <data>
    <tabular pivotCacheId="2008723363">
      <items count="3">
        <i x="0"/>
        <i x="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2" xr10:uid="{0C8FB7DF-731E-482A-90F3-5435EB0F9DE6}" sourceName="product name">
  <pivotTables>
    <pivotTable tabId="16" name="PivotTable22"/>
    <pivotTable tabId="16" name="PivotTable23"/>
    <pivotTable tabId="16" name="PivotTable24"/>
  </pivotTables>
  <data>
    <tabular pivotCacheId="2059877685">
      <items count="6">
        <i x="2" s="1"/>
        <i x="3" s="1"/>
        <i x="4" s="1"/>
        <i x="5"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ansaction Date 1" xr10:uid="{D6E4EAAF-4270-4857-8DFC-399E1332EA15}" cache="Slicer_Transaction_Date1" caption="Transaction Date" style="Slicer Style 2" rowHeight="234950"/>
  <slicer name="product name 2" xr10:uid="{07881B94-E728-45CA-8B71-5FE0E87CE277}" cache="Slicer_product_name2" caption="product name" style="Slicer Style 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xr10:uid="{15B8518E-A5E9-4CE0-A280-E1F8C5C1E18E}" cache="Slicer_product_name" caption="product nam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55272E6-BD11-4706-8157-816AE4319455}" name="product_name" displayName="product_name" ref="D5:L12" totalsRowCount="1">
  <autoFilter ref="D5:L11" xr:uid="{055272E6-BD11-4706-8157-816AE4319455}"/>
  <tableColumns count="9">
    <tableColumn id="1" xr3:uid="{5A7E2D2F-530A-42DD-902E-3040B1C33392}" name="Product id"/>
    <tableColumn id="2" xr3:uid="{56E35EF9-C3EC-43B9-B82B-4FD27413C06D}" name="Product Name"/>
    <tableColumn id="3" xr3:uid="{2567B1E7-1A1E-4CDB-954D-137C48DCD0A4}" name="Precentage Purchase Price " dataCellStyle="Percent">
      <calculatedColumnFormula>VLOOKUP(product_name[[#This Row],[Product Name]],#REF!,6,FALSE)</calculatedColumnFormula>
    </tableColumn>
    <tableColumn id="6" xr3:uid="{8769114B-CE1D-44F0-8470-5F5FC2AB90D6}" name="Purchase Price per Unit" dataCellStyle="Currency"/>
    <tableColumn id="7" xr3:uid="{D1A8FFAC-99D9-4836-82B3-82C428CC41B2}" name="Precentage Profit per Unit" dataCellStyle="Percent"/>
    <tableColumn id="8" xr3:uid="{01CA916E-69B0-4AAE-A6E1-D77917B54737}" name="Profit per Unit" dataCellStyle="Currency">
      <calculatedColumnFormula>product_name[[#This Row],[Purchase Price per Unit]]*product_name[[#This Row],[Precentage Profit per Unit]]</calculatedColumnFormula>
    </tableColumn>
    <tableColumn id="9" xr3:uid="{91AB25D8-0EAD-499B-82B7-31F7B4468C0C}" name="Selling Price per Unit" dataCellStyle="Currency">
      <calculatedColumnFormula>product_name[[#This Row],[Purchase Price per Unit]]+product_name[[#This Row],[Profit per Unit]]</calculatedColumnFormula>
    </tableColumn>
    <tableColumn id="11" xr3:uid="{F4C20013-B277-460C-AB45-64993821E901}" name="First Stock"/>
    <tableColumn id="12" xr3:uid="{BF9B9B7D-3061-4B56-8021-B56BDE070C54}" name="Total Purchase Price" totalsRowFunction="custom" totalsRowDxfId="39" dataCellStyle="Currency" totalsRowCellStyle="Currency">
      <calculatedColumnFormula>product_name[[#This Row],[Purchase Price per Unit]]*product_name[[#This Row],[First Stock]]</calculatedColumnFormula>
      <totalsRowFormula>SUM(product_name[Total Purchase Price])</totalsRowFormula>
    </tableColumn>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25CB260-57F6-4D5D-8DDF-C4E92F9596FA}" name="Table61820" displayName="Table61820" ref="C6:F12" totalsRowShown="0" headerRowDxfId="38" headerRowBorderDxfId="37" tableBorderDxfId="36" totalsRowBorderDxfId="35">
  <autoFilter ref="C6:F12" xr:uid="{E25CB260-57F6-4D5D-8DDF-C4E92F9596FA}"/>
  <tableColumns count="4">
    <tableColumn id="1" xr3:uid="{D9FAFB11-AB80-4BFE-8225-80E9E06F86CD}" name="product name" dataDxfId="34"/>
    <tableColumn id="2" xr3:uid="{D5BE10DC-261A-4002-9CA9-F1AB20105049}" name="stock" dataDxfId="33"/>
    <tableColumn id="3" xr3:uid="{686A1C18-F52A-4B91-A50E-81EF0778AD10}" name="price per unit" dataDxfId="32" dataCellStyle="Currency"/>
    <tableColumn id="4" xr3:uid="{B666F958-A96B-421D-BFCB-2A6F3AFB95B7}" name="total price" dataDxfId="31"/>
  </tableColumns>
  <tableStyleInfo name="TableStyleMedium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B3ED82B-BB1F-4271-A3BB-3C275C9B9B58}" name="Table71921" displayName="Table71921" ref="C14:F19" totalsRowShown="0" headerRowDxfId="30" headerRowBorderDxfId="29" tableBorderDxfId="28" totalsRowBorderDxfId="27">
  <autoFilter ref="C14:F19" xr:uid="{6B3ED82B-BB1F-4271-A3BB-3C275C9B9B58}"/>
  <tableColumns count="4">
    <tableColumn id="1" xr3:uid="{9C2D5CBD-FDBE-473C-9E3A-F0609BF480D0}" name="operational name" dataDxfId="26"/>
    <tableColumn id="2" xr3:uid="{5B6DA240-5B4C-4827-9354-92EA9EEBC89F}" name="Duration" dataDxfId="25"/>
    <tableColumn id="3" xr3:uid="{714052E2-C6BD-40D7-9941-BE1221CD5262}" name="price per duration" dataDxfId="24" dataCellStyle="Currency"/>
    <tableColumn id="4" xr3:uid="{1E7B5832-1FDF-4D14-88E9-144320AC90FD}" name="Total price" dataDxfId="23" dataCellStyle="Currency"/>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C8F75C8-00C9-42C0-9840-DFDE4149077F}" name="item_list" displayName="item_list" ref="D5:F11" totalsRowShown="0">
  <autoFilter ref="D5:F11" xr:uid="{FC8F75C8-00C9-42C0-9840-DFDE4149077F}"/>
  <tableColumns count="3">
    <tableColumn id="1" xr3:uid="{8F3017D0-698A-4F91-9CDA-6FA477F0AE3F}" name="product id"/>
    <tableColumn id="2" xr3:uid="{07430B3C-18EF-404A-8894-8117B41955EF}" name="product name"/>
    <tableColumn id="3" xr3:uid="{5189972F-AEE7-4881-B59C-7F2A4258CAD4}" name="Selling  Price per Item" dataDxfId="22" dataCellStyle="Currency">
      <calculatedColumnFormula>VLOOKUP(item_list[[#This Row],[product id]],product_name[#All],7,FALSE)</calculatedColumnFormula>
    </tableColumn>
  </tableColumns>
  <tableStyleInfo name="TableStyleMedium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B951DA-6752-46E1-A250-B245C17E3662}" name="stock" displayName="stock" ref="D5:G11" totalsRowShown="0">
  <autoFilter ref="D5:G11" xr:uid="{8FB951DA-6752-46E1-A250-B245C17E3662}"/>
  <tableColumns count="4">
    <tableColumn id="1" xr3:uid="{F6C4CCB8-FD56-4481-8E38-8FF129762038}" name="product id"/>
    <tableColumn id="2" xr3:uid="{5FEEC8D1-3564-4991-9E76-D0601B244BA9}" name="product name"/>
    <tableColumn id="3" xr3:uid="{C4563F00-4956-4367-B04E-C17D36F1895E}" name="First Stock"/>
    <tableColumn id="4" xr3:uid="{6B8150E2-E30E-4541-A520-AAB8FC65A32B}" name="Left Stock" dataDxfId="21">
      <calculatedColumnFormula>stock[[#This Row],[First Stock]]-(SUMIF(transaction[product id],"FP02",transaction[total purchase]))</calculatedColumnFormula>
    </tableColumn>
  </tableColumns>
  <tableStyleInfo name="TableStyleMedium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FE5C5D-D1D6-42AB-B16A-C1056F219D54}" name="transaction" displayName="transaction" ref="E5:K48" totalsRowShown="0" headerRowDxfId="20" headerRowBorderDxfId="19" tableBorderDxfId="18" totalsRowBorderDxfId="17">
  <autoFilter ref="E5:K48" xr:uid="{E2FE5C5D-D1D6-42AB-B16A-C1056F219D54}"/>
  <sortState xmlns:xlrd2="http://schemas.microsoft.com/office/spreadsheetml/2017/richdata2" ref="E6:K48">
    <sortCondition ref="I3:I45"/>
    <sortCondition ref="G3:G45" customList="GFP1,FP02,C001,C002,C003,C004"/>
  </sortState>
  <tableColumns count="7">
    <tableColumn id="1" xr3:uid="{DCD3E79F-C89C-41C2-BD5D-10A07A29C5F7}" name="customer name" dataDxfId="16"/>
    <tableColumn id="2" xr3:uid="{D8116C6E-FA15-4249-AB4D-37F887078015}" name="total purchase" dataDxfId="15"/>
    <tableColumn id="3" xr3:uid="{B322D547-12E6-48E2-93A2-1E08C256960D}" name="product id" dataDxfId="14"/>
    <tableColumn id="4" xr3:uid="{98B06608-1290-4A1C-BBF7-730C51DE16B0}" name="product name" dataDxfId="13"/>
    <tableColumn id="5" xr3:uid="{ECF9297F-F948-45EA-964B-3EE1E6C7244C}" name="Transaction Date" dataDxfId="12"/>
    <tableColumn id="6" xr3:uid="{BA601AE3-CB5F-4CD7-AF12-0516E83581AA}" name="Selling Price per Unit" dataDxfId="11" dataCellStyle="Currency">
      <calculatedColumnFormula>VLOOKUP(transaction[[#This Row],[product id]],product_name[#All],7,FALSE)</calculatedColumnFormula>
    </tableColumn>
    <tableColumn id="7" xr3:uid="{64B2A922-9AC7-46D7-95E8-25518BB59CE0}" name="Total Price" dataDxfId="10">
      <calculatedColumnFormula>transaction[[#This Row],[Selling Price per Unit]]*transaction[[#This Row],[total purchase]]</calculatedColumnFormula>
    </tableColumn>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microsoft.com/office/2007/relationships/slicer" Target="../slicers/slicer2.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drawing" Target="../drawings/drawing7.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BE6A1-D095-44DF-BC57-9D7B7F40B8FD}">
  <dimension ref="A11:AA52"/>
  <sheetViews>
    <sheetView showGridLines="0" topLeftCell="D1" zoomScaleNormal="87" workbookViewId="0">
      <selection activeCell="P38" sqref="P38"/>
    </sheetView>
  </sheetViews>
  <sheetFormatPr defaultColWidth="0" defaultRowHeight="14.4" x14ac:dyDescent="0.3"/>
  <cols>
    <col min="1" max="26" width="8.88671875" style="24" customWidth="1"/>
    <col min="27" max="27" width="0" style="24" hidden="1" customWidth="1"/>
    <col min="28" max="16384" width="8.88671875" style="24" hidden="1"/>
  </cols>
  <sheetData>
    <row r="11" spans="13:13" x14ac:dyDescent="0.3">
      <c r="M11" s="27"/>
    </row>
    <row r="17" s="24" customFormat="1" x14ac:dyDescent="0.3"/>
    <row r="18" s="24" customFormat="1" x14ac:dyDescent="0.3"/>
    <row r="19" s="24" customFormat="1" x14ac:dyDescent="0.3"/>
    <row r="20" s="24" customFormat="1" x14ac:dyDescent="0.3"/>
    <row r="21" s="24" customFormat="1" x14ac:dyDescent="0.3"/>
    <row r="22" s="24" customFormat="1" x14ac:dyDescent="0.3"/>
    <row r="23" s="24" customFormat="1" x14ac:dyDescent="0.3"/>
    <row r="24" s="24" customFormat="1" x14ac:dyDescent="0.3"/>
    <row r="25" s="24" customFormat="1" x14ac:dyDescent="0.3"/>
    <row r="26" s="24" customFormat="1" x14ac:dyDescent="0.3"/>
    <row r="27" s="24" customFormat="1" x14ac:dyDescent="0.3"/>
    <row r="28" s="24" customFormat="1" x14ac:dyDescent="0.3"/>
    <row r="29" s="24" customFormat="1" x14ac:dyDescent="0.3"/>
    <row r="30" s="24" customFormat="1" x14ac:dyDescent="0.3"/>
    <row r="31" s="24" customFormat="1" x14ac:dyDescent="0.3"/>
    <row r="32" s="24" customFormat="1" x14ac:dyDescent="0.3"/>
    <row r="33" s="24" customFormat="1" x14ac:dyDescent="0.3"/>
    <row r="34" s="24" customFormat="1" x14ac:dyDescent="0.3"/>
    <row r="35" s="24" customFormat="1" x14ac:dyDescent="0.3"/>
    <row r="36" s="24" customFormat="1" x14ac:dyDescent="0.3"/>
    <row r="37" s="24" customFormat="1" x14ac:dyDescent="0.3"/>
    <row r="38" s="24" customFormat="1" x14ac:dyDescent="0.3"/>
    <row r="39" s="24" customFormat="1" x14ac:dyDescent="0.3"/>
    <row r="40" s="24" customFormat="1" x14ac:dyDescent="0.3"/>
    <row r="41" s="24" customFormat="1" x14ac:dyDescent="0.3"/>
    <row r="42" s="24" customFormat="1" x14ac:dyDescent="0.3"/>
    <row r="43" s="24" customFormat="1" x14ac:dyDescent="0.3"/>
    <row r="44" s="24" customFormat="1" x14ac:dyDescent="0.3"/>
    <row r="45" s="24" customFormat="1" x14ac:dyDescent="0.3"/>
    <row r="46" s="24" customFormat="1" x14ac:dyDescent="0.3"/>
    <row r="47" s="24" customFormat="1" x14ac:dyDescent="0.3"/>
    <row r="48" s="24" customFormat="1" x14ac:dyDescent="0.3"/>
    <row r="49" s="24" customFormat="1" x14ac:dyDescent="0.3"/>
    <row r="50" s="24" customFormat="1" x14ac:dyDescent="0.3"/>
    <row r="51" s="24" customFormat="1" x14ac:dyDescent="0.3"/>
    <row r="52" s="24" customFormat="1" x14ac:dyDescent="0.3"/>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7D6A0-534F-4097-AC7A-C859E54A1758}">
  <dimension ref="D5:L12"/>
  <sheetViews>
    <sheetView topLeftCell="E1" workbookViewId="0"/>
  </sheetViews>
  <sheetFormatPr defaultColWidth="10.5546875" defaultRowHeight="14.4" x14ac:dyDescent="0.3"/>
  <cols>
    <col min="1" max="3" width="10.5546875" style="24"/>
    <col min="4" max="4" width="11.88671875" style="24" bestFit="1" customWidth="1"/>
    <col min="5" max="5" width="19.88671875" style="24" bestFit="1" customWidth="1"/>
    <col min="6" max="6" width="26.109375" style="24" bestFit="1" customWidth="1"/>
    <col min="7" max="7" width="22.88671875" style="24" bestFit="1" customWidth="1"/>
    <col min="8" max="8" width="25.33203125" style="24" bestFit="1" customWidth="1"/>
    <col min="9" max="9" width="15.109375" style="24" bestFit="1" customWidth="1"/>
    <col min="10" max="10" width="20.6640625" style="24" bestFit="1" customWidth="1"/>
    <col min="11" max="11" width="11.77734375" style="24" bestFit="1" customWidth="1"/>
    <col min="12" max="12" width="20.33203125" style="24" bestFit="1" customWidth="1"/>
    <col min="13" max="16384" width="10.5546875" style="24"/>
  </cols>
  <sheetData>
    <row r="5" spans="4:12" x14ac:dyDescent="0.3">
      <c r="D5" t="s">
        <v>43</v>
      </c>
      <c r="E5" t="s">
        <v>92</v>
      </c>
      <c r="F5" t="s">
        <v>60</v>
      </c>
      <c r="G5" t="s">
        <v>63</v>
      </c>
      <c r="H5" t="s">
        <v>61</v>
      </c>
      <c r="I5" t="s">
        <v>62</v>
      </c>
      <c r="J5" t="s">
        <v>59</v>
      </c>
      <c r="K5" t="s">
        <v>44</v>
      </c>
      <c r="L5" t="s">
        <v>65</v>
      </c>
    </row>
    <row r="6" spans="4:12" x14ac:dyDescent="0.3">
      <c r="D6" t="s">
        <v>51</v>
      </c>
      <c r="E6" t="s">
        <v>45</v>
      </c>
      <c r="F6" s="25">
        <v>0.75</v>
      </c>
      <c r="G6" s="1">
        <v>2200000</v>
      </c>
      <c r="H6" s="25">
        <v>0.25</v>
      </c>
      <c r="I6" s="1">
        <f>product_name[[#This Row],[Purchase Price per Unit]]*product_name[[#This Row],[Precentage Profit per Unit]]</f>
        <v>550000</v>
      </c>
      <c r="J6" s="1">
        <f>product_name[[#This Row],[Purchase Price per Unit]]+product_name[[#This Row],[Profit per Unit]]</f>
        <v>2750000</v>
      </c>
      <c r="K6">
        <v>275</v>
      </c>
      <c r="L6" s="1">
        <f>product_name[[#This Row],[Purchase Price per Unit]]*product_name[[#This Row],[First Stock]]</f>
        <v>605000000</v>
      </c>
    </row>
    <row r="7" spans="4:12" x14ac:dyDescent="0.3">
      <c r="D7" t="s">
        <v>52</v>
      </c>
      <c r="E7" t="s">
        <v>46</v>
      </c>
      <c r="F7" s="25">
        <v>0.75</v>
      </c>
      <c r="G7" s="1">
        <v>1200000</v>
      </c>
      <c r="H7" s="25">
        <v>0.25</v>
      </c>
      <c r="I7" s="1">
        <f>product_name[[#This Row],[Purchase Price per Unit]]*product_name[[#This Row],[Precentage Profit per Unit]]</f>
        <v>300000</v>
      </c>
      <c r="J7" s="1">
        <f>product_name[[#This Row],[Purchase Price per Unit]]+product_name[[#This Row],[Profit per Unit]]</f>
        <v>1500000</v>
      </c>
      <c r="K7">
        <v>275</v>
      </c>
      <c r="L7" s="1">
        <f>product_name[[#This Row],[Purchase Price per Unit]]*product_name[[#This Row],[First Stock]]</f>
        <v>330000000</v>
      </c>
    </row>
    <row r="8" spans="4:12" x14ac:dyDescent="0.3">
      <c r="D8" t="s">
        <v>53</v>
      </c>
      <c r="E8" t="s">
        <v>47</v>
      </c>
      <c r="F8" s="25">
        <v>0.75</v>
      </c>
      <c r="G8" s="1">
        <v>2360000</v>
      </c>
      <c r="H8" s="25">
        <v>0.25</v>
      </c>
      <c r="I8" s="1">
        <f>product_name[[#This Row],[Purchase Price per Unit]]*product_name[[#This Row],[Precentage Profit per Unit]]</f>
        <v>590000</v>
      </c>
      <c r="J8" s="1">
        <f>product_name[[#This Row],[Purchase Price per Unit]]+product_name[[#This Row],[Profit per Unit]]</f>
        <v>2950000</v>
      </c>
      <c r="K8">
        <v>500</v>
      </c>
      <c r="L8" s="1">
        <f>product_name[[#This Row],[Purchase Price per Unit]]*product_name[[#This Row],[First Stock]]</f>
        <v>1180000000</v>
      </c>
    </row>
    <row r="9" spans="4:12" x14ac:dyDescent="0.3">
      <c r="D9" t="s">
        <v>54</v>
      </c>
      <c r="E9" t="s">
        <v>48</v>
      </c>
      <c r="F9" s="25">
        <v>0.75</v>
      </c>
      <c r="G9" s="1">
        <v>1560000</v>
      </c>
      <c r="H9" s="25">
        <v>0.25</v>
      </c>
      <c r="I9" s="1">
        <f>product_name[[#This Row],[Purchase Price per Unit]]*product_name[[#This Row],[Precentage Profit per Unit]]</f>
        <v>390000</v>
      </c>
      <c r="J9" s="1">
        <f>product_name[[#This Row],[Purchase Price per Unit]]+product_name[[#This Row],[Profit per Unit]]</f>
        <v>1950000</v>
      </c>
      <c r="K9">
        <v>500</v>
      </c>
      <c r="L9" s="1">
        <f>product_name[[#This Row],[Purchase Price per Unit]]*product_name[[#This Row],[First Stock]]</f>
        <v>780000000</v>
      </c>
    </row>
    <row r="10" spans="4:12" x14ac:dyDescent="0.3">
      <c r="D10" t="s">
        <v>55</v>
      </c>
      <c r="E10" t="s">
        <v>49</v>
      </c>
      <c r="F10" s="25">
        <v>0.75</v>
      </c>
      <c r="G10" s="1">
        <v>920000</v>
      </c>
      <c r="H10" s="25">
        <v>0.25</v>
      </c>
      <c r="I10" s="1">
        <f>product_name[[#This Row],[Purchase Price per Unit]]*product_name[[#This Row],[Precentage Profit per Unit]]</f>
        <v>230000</v>
      </c>
      <c r="J10" s="1">
        <f>product_name[[#This Row],[Purchase Price per Unit]]+product_name[[#This Row],[Profit per Unit]]</f>
        <v>1150000</v>
      </c>
      <c r="K10">
        <v>500</v>
      </c>
      <c r="L10" s="1">
        <f>product_name[[#This Row],[Purchase Price per Unit]]*product_name[[#This Row],[First Stock]]</f>
        <v>460000000</v>
      </c>
    </row>
    <row r="11" spans="4:12" x14ac:dyDescent="0.3">
      <c r="D11" t="s">
        <v>56</v>
      </c>
      <c r="E11" t="s">
        <v>50</v>
      </c>
      <c r="F11" s="25">
        <v>0.75</v>
      </c>
      <c r="G11" s="1">
        <v>760000</v>
      </c>
      <c r="H11" s="25">
        <v>0.25</v>
      </c>
      <c r="I11" s="1">
        <f>product_name[[#This Row],[Purchase Price per Unit]]*product_name[[#This Row],[Precentage Profit per Unit]]</f>
        <v>190000</v>
      </c>
      <c r="J11" s="1">
        <f>product_name[[#This Row],[Purchase Price per Unit]]+product_name[[#This Row],[Profit per Unit]]</f>
        <v>950000</v>
      </c>
      <c r="K11">
        <v>500</v>
      </c>
      <c r="L11" s="1">
        <f>product_name[[#This Row],[Purchase Price per Unit]]*product_name[[#This Row],[First Stock]]</f>
        <v>380000000</v>
      </c>
    </row>
    <row r="12" spans="4:12" x14ac:dyDescent="0.3">
      <c r="D12"/>
      <c r="E12"/>
      <c r="F12"/>
      <c r="G12"/>
      <c r="H12"/>
      <c r="I12"/>
      <c r="J12"/>
      <c r="K12"/>
      <c r="L12" s="1">
        <f>SUM(product_name[Total Purchase Price])</f>
        <v>3735000000</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41C52-DC11-4916-8E99-40DC0051FD1F}">
  <dimension ref="C3:F21"/>
  <sheetViews>
    <sheetView zoomScale="99" workbookViewId="0"/>
  </sheetViews>
  <sheetFormatPr defaultRowHeight="14.4" x14ac:dyDescent="0.3"/>
  <cols>
    <col min="1" max="1" width="8.88671875" style="24"/>
    <col min="2" max="2" width="21.77734375" style="24" customWidth="1"/>
    <col min="3" max="3" width="75.6640625" style="24" bestFit="1" customWidth="1"/>
    <col min="4" max="4" width="26.109375" style="24" customWidth="1"/>
    <col min="5" max="6" width="18.77734375" style="24" bestFit="1" customWidth="1"/>
    <col min="7" max="16384" width="8.88671875" style="24"/>
  </cols>
  <sheetData>
    <row r="3" spans="3:6" ht="16.8" customHeight="1" x14ac:dyDescent="0.3"/>
    <row r="5" spans="3:6" ht="22.2" x14ac:dyDescent="0.3">
      <c r="C5" s="33" t="s">
        <v>83</v>
      </c>
      <c r="D5" s="33"/>
      <c r="E5" s="33"/>
      <c r="F5" s="33"/>
    </row>
    <row r="6" spans="3:6" x14ac:dyDescent="0.3">
      <c r="C6" s="4" t="s">
        <v>1</v>
      </c>
      <c r="D6" s="5" t="s">
        <v>67</v>
      </c>
      <c r="E6" s="5" t="s">
        <v>68</v>
      </c>
      <c r="F6" s="6" t="s">
        <v>69</v>
      </c>
    </row>
    <row r="7" spans="3:6" x14ac:dyDescent="0.3">
      <c r="C7" s="3" t="s">
        <v>71</v>
      </c>
      <c r="D7" s="2">
        <v>2</v>
      </c>
      <c r="E7" s="9">
        <v>22200000</v>
      </c>
      <c r="F7" s="17">
        <f>(E7*D7)</f>
        <v>44400000</v>
      </c>
    </row>
    <row r="8" spans="3:6" x14ac:dyDescent="0.3">
      <c r="C8" s="3" t="s">
        <v>72</v>
      </c>
      <c r="D8" s="2">
        <v>2</v>
      </c>
      <c r="E8" s="9">
        <v>470000</v>
      </c>
      <c r="F8" s="17">
        <f>E8*D8</f>
        <v>940000</v>
      </c>
    </row>
    <row r="9" spans="3:6" x14ac:dyDescent="0.3">
      <c r="C9" s="3" t="s">
        <v>66</v>
      </c>
      <c r="D9" s="2">
        <v>10</v>
      </c>
      <c r="E9" s="9">
        <v>3700000</v>
      </c>
      <c r="F9" s="17">
        <f>E9*D9</f>
        <v>37000000</v>
      </c>
    </row>
    <row r="10" spans="3:6" x14ac:dyDescent="0.3">
      <c r="C10" s="3" t="s">
        <v>73</v>
      </c>
      <c r="D10" s="2">
        <v>5</v>
      </c>
      <c r="E10" s="9">
        <v>920000</v>
      </c>
      <c r="F10" s="17">
        <f>E10*D10</f>
        <v>4600000</v>
      </c>
    </row>
    <row r="11" spans="3:6" ht="19.8" customHeight="1" x14ac:dyDescent="0.3">
      <c r="C11" s="3" t="s">
        <v>70</v>
      </c>
      <c r="D11" s="2">
        <v>2550</v>
      </c>
      <c r="E11" s="2"/>
      <c r="F11" s="18">
        <v>3735000000</v>
      </c>
    </row>
    <row r="12" spans="3:6" x14ac:dyDescent="0.3">
      <c r="C12" s="7" t="s">
        <v>77</v>
      </c>
      <c r="D12" s="8">
        <f>SUM(D7:D11)</f>
        <v>2569</v>
      </c>
      <c r="E12" s="8"/>
      <c r="F12" s="19">
        <f>SUM(F7:F11)</f>
        <v>3821940000</v>
      </c>
    </row>
    <row r="13" spans="3:6" ht="22.2" x14ac:dyDescent="0.3">
      <c r="C13" s="33" t="s">
        <v>84</v>
      </c>
      <c r="D13" s="33"/>
      <c r="E13" s="33"/>
      <c r="F13" s="33"/>
    </row>
    <row r="14" spans="3:6" x14ac:dyDescent="0.3">
      <c r="C14" s="4" t="s">
        <v>74</v>
      </c>
      <c r="D14" s="5" t="s">
        <v>78</v>
      </c>
      <c r="E14" s="5" t="s">
        <v>80</v>
      </c>
      <c r="F14" s="6" t="s">
        <v>81</v>
      </c>
    </row>
    <row r="15" spans="3:6" x14ac:dyDescent="0.3">
      <c r="C15" s="3" t="s">
        <v>75</v>
      </c>
      <c r="D15" s="2">
        <v>1</v>
      </c>
      <c r="E15" s="9">
        <v>5000000</v>
      </c>
      <c r="F15" s="11">
        <f>E15*1</f>
        <v>5000000</v>
      </c>
    </row>
    <row r="16" spans="3:6" x14ac:dyDescent="0.3">
      <c r="C16" s="3" t="s">
        <v>82</v>
      </c>
      <c r="D16" s="2">
        <v>1</v>
      </c>
      <c r="E16" s="9">
        <v>3500000</v>
      </c>
      <c r="F16" s="11">
        <f>E16*25</f>
        <v>87500000</v>
      </c>
    </row>
    <row r="17" spans="3:6" x14ac:dyDescent="0.3">
      <c r="C17" s="3" t="s">
        <v>79</v>
      </c>
      <c r="D17" s="2">
        <v>1</v>
      </c>
      <c r="E17" s="9">
        <v>150000</v>
      </c>
      <c r="F17" s="11">
        <f>E17*1</f>
        <v>150000</v>
      </c>
    </row>
    <row r="18" spans="3:6" x14ac:dyDescent="0.3">
      <c r="C18" s="3" t="s">
        <v>76</v>
      </c>
      <c r="D18" s="2">
        <v>1</v>
      </c>
      <c r="E18" s="9">
        <v>160000</v>
      </c>
      <c r="F18" s="11">
        <f>E18*1</f>
        <v>160000</v>
      </c>
    </row>
    <row r="19" spans="3:6" x14ac:dyDescent="0.3">
      <c r="C19" s="7" t="s">
        <v>77</v>
      </c>
      <c r="D19" s="8"/>
      <c r="E19" s="10"/>
      <c r="F19" s="12">
        <f>SUM(F15:F18)</f>
        <v>92810000</v>
      </c>
    </row>
    <row r="21" spans="3:6" ht="18" x14ac:dyDescent="0.35">
      <c r="C21" s="31" t="s">
        <v>96</v>
      </c>
      <c r="D21" s="32">
        <f>SUM(F12,F19)</f>
        <v>3914750000</v>
      </c>
    </row>
  </sheetData>
  <mergeCells count="2">
    <mergeCell ref="C5:F5"/>
    <mergeCell ref="C13:F13"/>
  </mergeCell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9793D-B34B-405B-A17F-DE7D0AD603DA}">
  <dimension ref="D5:F11"/>
  <sheetViews>
    <sheetView workbookViewId="0"/>
  </sheetViews>
  <sheetFormatPr defaultRowHeight="14.4" x14ac:dyDescent="0.3"/>
  <cols>
    <col min="1" max="1" width="8.88671875" style="24"/>
    <col min="2" max="2" width="13.21875" style="24" customWidth="1"/>
    <col min="3" max="3" width="8.6640625" style="24" customWidth="1"/>
    <col min="4" max="6" width="21.44140625" style="24" bestFit="1" customWidth="1"/>
    <col min="7" max="16384" width="8.88671875" style="24"/>
  </cols>
  <sheetData>
    <row r="5" spans="4:6" x14ac:dyDescent="0.3">
      <c r="D5" t="s">
        <v>0</v>
      </c>
      <c r="E5" t="s">
        <v>1</v>
      </c>
      <c r="F5" t="s">
        <v>85</v>
      </c>
    </row>
    <row r="6" spans="4:6" x14ac:dyDescent="0.3">
      <c r="D6" t="s">
        <v>51</v>
      </c>
      <c r="E6" t="s">
        <v>45</v>
      </c>
      <c r="F6" s="1">
        <f>VLOOKUP(item_list[[#This Row],[product id]],product_name[#All],7,FALSE)</f>
        <v>2750000</v>
      </c>
    </row>
    <row r="7" spans="4:6" x14ac:dyDescent="0.3">
      <c r="D7" t="s">
        <v>52</v>
      </c>
      <c r="E7" t="s">
        <v>46</v>
      </c>
      <c r="F7" s="1">
        <f>VLOOKUP(item_list[[#This Row],[product id]],product_name[#All],7,FALSE)</f>
        <v>1500000</v>
      </c>
    </row>
    <row r="8" spans="4:6" x14ac:dyDescent="0.3">
      <c r="D8" t="s">
        <v>53</v>
      </c>
      <c r="E8" t="s">
        <v>47</v>
      </c>
      <c r="F8" s="1">
        <f>VLOOKUP(item_list[[#This Row],[product id]],product_name[#All],7,FALSE)</f>
        <v>2950000</v>
      </c>
    </row>
    <row r="9" spans="4:6" x14ac:dyDescent="0.3">
      <c r="D9" t="s">
        <v>54</v>
      </c>
      <c r="E9" t="s">
        <v>48</v>
      </c>
      <c r="F9" s="1">
        <f>VLOOKUP(item_list[[#This Row],[product id]],product_name[#All],7,FALSE)</f>
        <v>1950000</v>
      </c>
    </row>
    <row r="10" spans="4:6" x14ac:dyDescent="0.3">
      <c r="D10" t="s">
        <v>55</v>
      </c>
      <c r="E10" t="s">
        <v>49</v>
      </c>
      <c r="F10" s="1">
        <f>VLOOKUP(item_list[[#This Row],[product id]],product_name[#All],7,FALSE)</f>
        <v>1150000</v>
      </c>
    </row>
    <row r="11" spans="4:6" x14ac:dyDescent="0.3">
      <c r="D11" t="s">
        <v>56</v>
      </c>
      <c r="E11" t="s">
        <v>50</v>
      </c>
      <c r="F11" s="1">
        <f>VLOOKUP(item_list[[#This Row],[product id]],product_name[#All],7,FALSE)</f>
        <v>950000</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15EEA-489F-4BC7-AC81-007E954C98A5}">
  <dimension ref="D5:G11"/>
  <sheetViews>
    <sheetView workbookViewId="0">
      <selection activeCell="G12" sqref="G12"/>
    </sheetView>
  </sheetViews>
  <sheetFormatPr defaultRowHeight="14.4" x14ac:dyDescent="0.3"/>
  <cols>
    <col min="1" max="1" width="8.88671875" style="24"/>
    <col min="2" max="2" width="11.88671875" style="24" bestFit="1" customWidth="1"/>
    <col min="3" max="3" width="10.5546875" style="24" customWidth="1"/>
    <col min="4" max="4" width="11.88671875" style="24" bestFit="1" customWidth="1"/>
    <col min="5" max="5" width="19.88671875" style="24" bestFit="1" customWidth="1"/>
    <col min="6" max="6" width="14" style="24" bestFit="1" customWidth="1"/>
    <col min="7" max="7" width="11.5546875" style="24" bestFit="1" customWidth="1"/>
    <col min="8" max="16384" width="8.88671875" style="24"/>
  </cols>
  <sheetData>
    <row r="5" spans="4:7" x14ac:dyDescent="0.3">
      <c r="D5" t="s">
        <v>0</v>
      </c>
      <c r="E5" t="s">
        <v>1</v>
      </c>
      <c r="F5" t="s">
        <v>44</v>
      </c>
      <c r="G5" t="s">
        <v>58</v>
      </c>
    </row>
    <row r="6" spans="4:7" x14ac:dyDescent="0.3">
      <c r="D6" t="s">
        <v>51</v>
      </c>
      <c r="E6" t="s">
        <v>45</v>
      </c>
      <c r="F6">
        <v>275</v>
      </c>
      <c r="G6">
        <f>stock[[#This Row],[First Stock]]-(SUMIF(transaction[product id],"GFP1",transaction[total purchase]))</f>
        <v>168</v>
      </c>
    </row>
    <row r="7" spans="4:7" x14ac:dyDescent="0.3">
      <c r="D7" t="s">
        <v>52</v>
      </c>
      <c r="E7" t="s">
        <v>46</v>
      </c>
      <c r="F7">
        <v>275</v>
      </c>
      <c r="G7">
        <f>stock[[#This Row],[First Stock]]-(SUMIF(transaction[product id],"FP02",transaction[total purchase]))</f>
        <v>265</v>
      </c>
    </row>
    <row r="8" spans="4:7" x14ac:dyDescent="0.3">
      <c r="D8" t="s">
        <v>53</v>
      </c>
      <c r="E8" t="s">
        <v>47</v>
      </c>
      <c r="F8">
        <v>500</v>
      </c>
      <c r="G8">
        <f>stock[[#This Row],[First Stock]]-(SUMIF(transaction[product id],"C001",transaction[total purchase]))</f>
        <v>439</v>
      </c>
    </row>
    <row r="9" spans="4:7" x14ac:dyDescent="0.3">
      <c r="D9" t="s">
        <v>54</v>
      </c>
      <c r="E9" t="s">
        <v>48</v>
      </c>
      <c r="F9">
        <v>500</v>
      </c>
      <c r="G9">
        <f>stock[[#This Row],[First Stock]]-(SUMIF(transaction[product id],"C002",transaction[total purchase]))</f>
        <v>477</v>
      </c>
    </row>
    <row r="10" spans="4:7" x14ac:dyDescent="0.3">
      <c r="D10" t="s">
        <v>55</v>
      </c>
      <c r="E10" t="s">
        <v>49</v>
      </c>
      <c r="F10">
        <v>500</v>
      </c>
      <c r="G10">
        <f>stock[[#This Row],[First Stock]]-(SUMIF(transaction[product id],"C003",transaction[total purchase]))</f>
        <v>490</v>
      </c>
    </row>
    <row r="11" spans="4:7" x14ac:dyDescent="0.3">
      <c r="D11" t="s">
        <v>56</v>
      </c>
      <c r="E11" t="s">
        <v>50</v>
      </c>
      <c r="F11">
        <v>500</v>
      </c>
      <c r="G11">
        <f>stock[[#This Row],[First Stock]]-(SUMIF(transaction[product id],"C004",transaction[total purchase]))</f>
        <v>462</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05C29-9FF2-4FA9-A4B2-CDA5238EFB62}">
  <dimension ref="A5:AA48"/>
  <sheetViews>
    <sheetView tabSelected="1" topLeftCell="A25" zoomScale="98" workbookViewId="0">
      <selection activeCell="N43" sqref="N43"/>
    </sheetView>
  </sheetViews>
  <sheetFormatPr defaultColWidth="0" defaultRowHeight="14.4" x14ac:dyDescent="0.3"/>
  <cols>
    <col min="1" max="3" width="8.88671875" style="24" customWidth="1"/>
    <col min="4" max="4" width="3.44140625" style="24" customWidth="1"/>
    <col min="5" max="5" width="16.44140625" style="24" bestFit="1" customWidth="1"/>
    <col min="6" max="6" width="15.33203125" style="24" bestFit="1" customWidth="1"/>
    <col min="7" max="7" width="11.88671875" style="24" bestFit="1" customWidth="1"/>
    <col min="8" max="8" width="19.88671875" style="24" bestFit="1" customWidth="1"/>
    <col min="9" max="9" width="17.44140625" style="24" bestFit="1" customWidth="1"/>
    <col min="10" max="10" width="20.6640625" style="24" bestFit="1" customWidth="1"/>
    <col min="11" max="11" width="17.21875" style="24" bestFit="1" customWidth="1"/>
    <col min="12" max="26" width="8.88671875" style="24" customWidth="1"/>
    <col min="27" max="27" width="9.33203125" style="24" hidden="1" customWidth="1"/>
    <col min="28" max="16384" width="8.88671875" style="24" hidden="1"/>
  </cols>
  <sheetData>
    <row r="5" spans="5:11" x14ac:dyDescent="0.3">
      <c r="E5" s="4" t="s">
        <v>2</v>
      </c>
      <c r="F5" s="5" t="s">
        <v>29</v>
      </c>
      <c r="G5" s="5" t="s">
        <v>0</v>
      </c>
      <c r="H5" s="5" t="s">
        <v>1</v>
      </c>
      <c r="I5" s="5" t="s">
        <v>57</v>
      </c>
      <c r="J5" s="5" t="s">
        <v>59</v>
      </c>
      <c r="K5" s="5" t="s">
        <v>90</v>
      </c>
    </row>
    <row r="6" spans="5:11" x14ac:dyDescent="0.3">
      <c r="E6" s="3" t="s">
        <v>17</v>
      </c>
      <c r="F6" s="2">
        <v>1</v>
      </c>
      <c r="G6" s="2" t="s">
        <v>51</v>
      </c>
      <c r="H6" s="2" t="s">
        <v>45</v>
      </c>
      <c r="I6" s="13">
        <v>45283</v>
      </c>
      <c r="J6" s="9">
        <f>VLOOKUP(transaction[[#This Row],[product id]],product_name[#All],7,FALSE)</f>
        <v>2750000</v>
      </c>
      <c r="K6" s="20">
        <f>transaction[[#This Row],[Selling Price per Unit]]*transaction[[#This Row],[total purchase]]</f>
        <v>2750000</v>
      </c>
    </row>
    <row r="7" spans="5:11" x14ac:dyDescent="0.3">
      <c r="E7" s="3" t="s">
        <v>19</v>
      </c>
      <c r="F7" s="2">
        <v>1</v>
      </c>
      <c r="G7" s="2" t="s">
        <v>51</v>
      </c>
      <c r="H7" s="2" t="s">
        <v>45</v>
      </c>
      <c r="I7" s="13">
        <v>45283</v>
      </c>
      <c r="J7" s="9">
        <f>VLOOKUP(transaction[[#This Row],[product id]],product_name[#All],7,FALSE)</f>
        <v>2750000</v>
      </c>
      <c r="K7" s="21">
        <f>transaction[[#This Row],[Selling Price per Unit]]*transaction[[#This Row],[total purchase]]</f>
        <v>2750000</v>
      </c>
    </row>
    <row r="8" spans="5:11" x14ac:dyDescent="0.3">
      <c r="E8" s="3" t="s">
        <v>11</v>
      </c>
      <c r="F8" s="2">
        <v>100</v>
      </c>
      <c r="G8" s="2" t="s">
        <v>51</v>
      </c>
      <c r="H8" s="2" t="s">
        <v>45</v>
      </c>
      <c r="I8" s="13">
        <v>45283</v>
      </c>
      <c r="J8" s="9">
        <f>VLOOKUP(transaction[[#This Row],[product id]],product_name[#All],7,FALSE)</f>
        <v>2750000</v>
      </c>
      <c r="K8" s="21">
        <f>transaction[[#This Row],[Selling Price per Unit]]*transaction[[#This Row],[total purchase]]</f>
        <v>275000000</v>
      </c>
    </row>
    <row r="9" spans="5:11" x14ac:dyDescent="0.3">
      <c r="E9" s="3" t="s">
        <v>15</v>
      </c>
      <c r="F9" s="2">
        <v>5</v>
      </c>
      <c r="G9" s="2" t="s">
        <v>52</v>
      </c>
      <c r="H9" s="2" t="s">
        <v>46</v>
      </c>
      <c r="I9" s="13">
        <v>45283</v>
      </c>
      <c r="J9" s="9">
        <f>VLOOKUP(transaction[[#This Row],[product id]],product_name[#All],7,FALSE)</f>
        <v>1500000</v>
      </c>
      <c r="K9" s="21">
        <f>transaction[[#This Row],[Selling Price per Unit]]*transaction[[#This Row],[total purchase]]</f>
        <v>7500000</v>
      </c>
    </row>
    <row r="10" spans="5:11" x14ac:dyDescent="0.3">
      <c r="E10" s="3" t="s">
        <v>27</v>
      </c>
      <c r="F10" s="2">
        <v>1</v>
      </c>
      <c r="G10" s="2" t="s">
        <v>52</v>
      </c>
      <c r="H10" s="2" t="s">
        <v>46</v>
      </c>
      <c r="I10" s="13">
        <v>45283</v>
      </c>
      <c r="J10" s="9">
        <f>VLOOKUP(transaction[[#This Row],[product id]],product_name[#All],7,FALSE)</f>
        <v>1500000</v>
      </c>
      <c r="K10" s="21">
        <f>transaction[[#This Row],[Selling Price per Unit]]*transaction[[#This Row],[total purchase]]</f>
        <v>1500000</v>
      </c>
    </row>
    <row r="11" spans="5:11" x14ac:dyDescent="0.3">
      <c r="E11" s="3" t="s">
        <v>3</v>
      </c>
      <c r="F11" s="2">
        <v>1</v>
      </c>
      <c r="G11" s="2" t="s">
        <v>53</v>
      </c>
      <c r="H11" s="2" t="s">
        <v>47</v>
      </c>
      <c r="I11" s="13">
        <v>45283</v>
      </c>
      <c r="J11" s="9">
        <f>VLOOKUP(transaction[[#This Row],[product id]],product_name[#All],7,FALSE)</f>
        <v>2950000</v>
      </c>
      <c r="K11" s="21">
        <f>transaction[[#This Row],[Selling Price per Unit]]*transaction[[#This Row],[total purchase]]</f>
        <v>2950000</v>
      </c>
    </row>
    <row r="12" spans="5:11" x14ac:dyDescent="0.3">
      <c r="E12" s="3" t="s">
        <v>16</v>
      </c>
      <c r="F12" s="2">
        <v>1</v>
      </c>
      <c r="G12" s="2" t="s">
        <v>53</v>
      </c>
      <c r="H12" s="2" t="s">
        <v>47</v>
      </c>
      <c r="I12" s="13">
        <v>45283</v>
      </c>
      <c r="J12" s="9">
        <f>VLOOKUP(transaction[[#This Row],[product id]],product_name[#All],7,FALSE)</f>
        <v>2950000</v>
      </c>
      <c r="K12" s="21">
        <f>transaction[[#This Row],[Selling Price per Unit]]*transaction[[#This Row],[total purchase]]</f>
        <v>2950000</v>
      </c>
    </row>
    <row r="13" spans="5:11" x14ac:dyDescent="0.3">
      <c r="E13" s="3" t="s">
        <v>18</v>
      </c>
      <c r="F13" s="2">
        <v>30</v>
      </c>
      <c r="G13" s="2" t="s">
        <v>53</v>
      </c>
      <c r="H13" s="2" t="s">
        <v>47</v>
      </c>
      <c r="I13" s="13">
        <v>45283</v>
      </c>
      <c r="J13" s="9">
        <f>VLOOKUP(transaction[[#This Row],[product id]],product_name[#All],7,FALSE)</f>
        <v>2950000</v>
      </c>
      <c r="K13" s="21">
        <f>transaction[[#This Row],[Selling Price per Unit]]*transaction[[#This Row],[total purchase]]</f>
        <v>88500000</v>
      </c>
    </row>
    <row r="14" spans="5:11" x14ac:dyDescent="0.3">
      <c r="E14" s="3" t="s">
        <v>9</v>
      </c>
      <c r="F14" s="2">
        <v>15</v>
      </c>
      <c r="G14" s="2" t="s">
        <v>54</v>
      </c>
      <c r="H14" s="2" t="s">
        <v>48</v>
      </c>
      <c r="I14" s="13">
        <v>45283</v>
      </c>
      <c r="J14" s="9">
        <f>VLOOKUP(transaction[[#This Row],[product id]],product_name[#All],7,FALSE)</f>
        <v>1950000</v>
      </c>
      <c r="K14" s="21">
        <f>transaction[[#This Row],[Selling Price per Unit]]*transaction[[#This Row],[total purchase]]</f>
        <v>29250000</v>
      </c>
    </row>
    <row r="15" spans="5:11" x14ac:dyDescent="0.3">
      <c r="E15" s="3" t="s">
        <v>12</v>
      </c>
      <c r="F15" s="2">
        <v>1</v>
      </c>
      <c r="G15" s="2" t="s">
        <v>54</v>
      </c>
      <c r="H15" s="2" t="s">
        <v>48</v>
      </c>
      <c r="I15" s="13">
        <v>45283</v>
      </c>
      <c r="J15" s="9">
        <f>VLOOKUP(transaction[[#This Row],[product id]],product_name[#All],7,FALSE)</f>
        <v>1950000</v>
      </c>
      <c r="K15" s="21">
        <f>transaction[[#This Row],[Selling Price per Unit]]*transaction[[#This Row],[total purchase]]</f>
        <v>1950000</v>
      </c>
    </row>
    <row r="16" spans="5:11" x14ac:dyDescent="0.3">
      <c r="E16" s="3" t="s">
        <v>20</v>
      </c>
      <c r="F16" s="2">
        <v>1</v>
      </c>
      <c r="G16" s="2" t="s">
        <v>54</v>
      </c>
      <c r="H16" s="2" t="s">
        <v>48</v>
      </c>
      <c r="I16" s="13">
        <v>45283</v>
      </c>
      <c r="J16" s="9">
        <f>VLOOKUP(transaction[[#This Row],[product id]],product_name[#All],7,FALSE)</f>
        <v>1950000</v>
      </c>
      <c r="K16" s="21">
        <f>transaction[[#This Row],[Selling Price per Unit]]*transaction[[#This Row],[total purchase]]</f>
        <v>1950000</v>
      </c>
    </row>
    <row r="17" spans="5:11" x14ac:dyDescent="0.3">
      <c r="E17" s="3" t="s">
        <v>21</v>
      </c>
      <c r="F17" s="2">
        <v>4</v>
      </c>
      <c r="G17" s="2" t="s">
        <v>55</v>
      </c>
      <c r="H17" s="2" t="s">
        <v>49</v>
      </c>
      <c r="I17" s="13">
        <v>45283</v>
      </c>
      <c r="J17" s="9">
        <f>VLOOKUP(transaction[[#This Row],[product id]],product_name[#All],7,FALSE)</f>
        <v>1150000</v>
      </c>
      <c r="K17" s="21">
        <f>transaction[[#This Row],[Selling Price per Unit]]*transaction[[#This Row],[total purchase]]</f>
        <v>4600000</v>
      </c>
    </row>
    <row r="18" spans="5:11" x14ac:dyDescent="0.3">
      <c r="E18" s="3" t="s">
        <v>11</v>
      </c>
      <c r="F18" s="2">
        <v>1</v>
      </c>
      <c r="G18" s="2" t="s">
        <v>56</v>
      </c>
      <c r="H18" s="2" t="s">
        <v>50</v>
      </c>
      <c r="I18" s="13">
        <v>45283</v>
      </c>
      <c r="J18" s="9">
        <f>VLOOKUP(transaction[[#This Row],[product id]],product_name[#All],7,FALSE)</f>
        <v>950000</v>
      </c>
      <c r="K18" s="21">
        <f>transaction[[#This Row],[Selling Price per Unit]]*transaction[[#This Row],[total purchase]]</f>
        <v>950000</v>
      </c>
    </row>
    <row r="19" spans="5:11" x14ac:dyDescent="0.3">
      <c r="E19" s="3" t="s">
        <v>12</v>
      </c>
      <c r="F19" s="2">
        <v>1</v>
      </c>
      <c r="G19" s="2" t="s">
        <v>56</v>
      </c>
      <c r="H19" s="2" t="s">
        <v>50</v>
      </c>
      <c r="I19" s="13">
        <v>45283</v>
      </c>
      <c r="J19" s="9">
        <f>VLOOKUP(transaction[[#This Row],[product id]],product_name[#All],7,FALSE)</f>
        <v>950000</v>
      </c>
      <c r="K19" s="21">
        <f>transaction[[#This Row],[Selling Price per Unit]]*transaction[[#This Row],[total purchase]]</f>
        <v>950000</v>
      </c>
    </row>
    <row r="20" spans="5:11" x14ac:dyDescent="0.3">
      <c r="E20" s="3" t="s">
        <v>18</v>
      </c>
      <c r="F20" s="2">
        <v>25</v>
      </c>
      <c r="G20" s="2" t="s">
        <v>56</v>
      </c>
      <c r="H20" s="2" t="s">
        <v>50</v>
      </c>
      <c r="I20" s="13">
        <v>45283</v>
      </c>
      <c r="J20" s="9">
        <f>VLOOKUP(transaction[[#This Row],[product id]],product_name[#All],7,FALSE)</f>
        <v>950000</v>
      </c>
      <c r="K20" s="21">
        <f>transaction[[#This Row],[Selling Price per Unit]]*transaction[[#This Row],[total purchase]]</f>
        <v>23750000</v>
      </c>
    </row>
    <row r="21" spans="5:11" x14ac:dyDescent="0.3">
      <c r="E21" s="3" t="s">
        <v>13</v>
      </c>
      <c r="F21" s="2">
        <v>2</v>
      </c>
      <c r="G21" s="2" t="s">
        <v>52</v>
      </c>
      <c r="H21" s="2" t="s">
        <v>46</v>
      </c>
      <c r="I21" s="13">
        <v>45284</v>
      </c>
      <c r="J21" s="9">
        <f>VLOOKUP(transaction[[#This Row],[product id]],product_name[#All],7,FALSE)</f>
        <v>1500000</v>
      </c>
      <c r="K21" s="21">
        <f>transaction[[#This Row],[Selling Price per Unit]]*transaction[[#This Row],[total purchase]]</f>
        <v>3000000</v>
      </c>
    </row>
    <row r="22" spans="5:11" x14ac:dyDescent="0.3">
      <c r="E22" s="3" t="s">
        <v>24</v>
      </c>
      <c r="F22" s="2">
        <v>1</v>
      </c>
      <c r="G22" s="2" t="s">
        <v>53</v>
      </c>
      <c r="H22" s="2" t="s">
        <v>47</v>
      </c>
      <c r="I22" s="13">
        <v>45284</v>
      </c>
      <c r="J22" s="9">
        <f>VLOOKUP(transaction[[#This Row],[product id]],product_name[#All],7,FALSE)</f>
        <v>2950000</v>
      </c>
      <c r="K22" s="21">
        <f>transaction[[#This Row],[Selling Price per Unit]]*transaction[[#This Row],[total purchase]]</f>
        <v>2950000</v>
      </c>
    </row>
    <row r="23" spans="5:11" x14ac:dyDescent="0.3">
      <c r="E23" s="3" t="s">
        <v>40</v>
      </c>
      <c r="F23" s="2">
        <v>1</v>
      </c>
      <c r="G23" s="2" t="s">
        <v>53</v>
      </c>
      <c r="H23" s="2" t="s">
        <v>47</v>
      </c>
      <c r="I23" s="13">
        <v>45284</v>
      </c>
      <c r="J23" s="9">
        <f>VLOOKUP(transaction[[#This Row],[product id]],product_name[#All],7,FALSE)</f>
        <v>2950000</v>
      </c>
      <c r="K23" s="21">
        <f>transaction[[#This Row],[Selling Price per Unit]]*transaction[[#This Row],[total purchase]]</f>
        <v>2950000</v>
      </c>
    </row>
    <row r="24" spans="5:11" x14ac:dyDescent="0.3">
      <c r="E24" s="3" t="s">
        <v>31</v>
      </c>
      <c r="F24" s="2">
        <v>1</v>
      </c>
      <c r="G24" s="2" t="s">
        <v>54</v>
      </c>
      <c r="H24" s="2" t="s">
        <v>48</v>
      </c>
      <c r="I24" s="13">
        <v>45284</v>
      </c>
      <c r="J24" s="9">
        <f>VLOOKUP(transaction[[#This Row],[product id]],product_name[#All],7,FALSE)</f>
        <v>1950000</v>
      </c>
      <c r="K24" s="21">
        <f>transaction[[#This Row],[Selling Price per Unit]]*transaction[[#This Row],[total purchase]]</f>
        <v>1950000</v>
      </c>
    </row>
    <row r="25" spans="5:11" x14ac:dyDescent="0.3">
      <c r="E25" s="3" t="s">
        <v>39</v>
      </c>
      <c r="F25" s="2">
        <v>1</v>
      </c>
      <c r="G25" s="2" t="s">
        <v>54</v>
      </c>
      <c r="H25" s="2" t="s">
        <v>48</v>
      </c>
      <c r="I25" s="13">
        <v>45284</v>
      </c>
      <c r="J25" s="9">
        <f>VLOOKUP(transaction[[#This Row],[product id]],product_name[#All],7,FALSE)</f>
        <v>1950000</v>
      </c>
      <c r="K25" s="21">
        <f>transaction[[#This Row],[Selling Price per Unit]]*transaction[[#This Row],[total purchase]]</f>
        <v>1950000</v>
      </c>
    </row>
    <row r="26" spans="5:11" x14ac:dyDescent="0.3">
      <c r="E26" s="3" t="s">
        <v>4</v>
      </c>
      <c r="F26" s="2">
        <v>1</v>
      </c>
      <c r="G26" s="2" t="s">
        <v>55</v>
      </c>
      <c r="H26" s="2" t="s">
        <v>49</v>
      </c>
      <c r="I26" s="13">
        <v>45284</v>
      </c>
      <c r="J26" s="9">
        <f>VLOOKUP(transaction[[#This Row],[product id]],product_name[#All],7,FALSE)</f>
        <v>1150000</v>
      </c>
      <c r="K26" s="21">
        <f>transaction[[#This Row],[Selling Price per Unit]]*transaction[[#This Row],[total purchase]]</f>
        <v>1150000</v>
      </c>
    </row>
    <row r="27" spans="5:11" x14ac:dyDescent="0.3">
      <c r="E27" s="3" t="s">
        <v>32</v>
      </c>
      <c r="F27" s="2">
        <v>1</v>
      </c>
      <c r="G27" s="2" t="s">
        <v>55</v>
      </c>
      <c r="H27" s="2" t="s">
        <v>49</v>
      </c>
      <c r="I27" s="13">
        <v>45284</v>
      </c>
      <c r="J27" s="9">
        <f>VLOOKUP(transaction[[#This Row],[product id]],product_name[#All],7,FALSE)</f>
        <v>1150000</v>
      </c>
      <c r="K27" s="21">
        <f>transaction[[#This Row],[Selling Price per Unit]]*transaction[[#This Row],[total purchase]]</f>
        <v>1150000</v>
      </c>
    </row>
    <row r="28" spans="5:11" x14ac:dyDescent="0.3">
      <c r="E28" s="3" t="s">
        <v>6</v>
      </c>
      <c r="F28" s="2">
        <v>1</v>
      </c>
      <c r="G28" s="2" t="s">
        <v>56</v>
      </c>
      <c r="H28" s="2" t="s">
        <v>50</v>
      </c>
      <c r="I28" s="13">
        <v>45284</v>
      </c>
      <c r="J28" s="9">
        <f>VLOOKUP(transaction[[#This Row],[product id]],product_name[#All],7,FALSE)</f>
        <v>950000</v>
      </c>
      <c r="K28" s="21">
        <f>transaction[[#This Row],[Selling Price per Unit]]*transaction[[#This Row],[total purchase]]</f>
        <v>950000</v>
      </c>
    </row>
    <row r="29" spans="5:11" x14ac:dyDescent="0.3">
      <c r="E29" s="3" t="s">
        <v>28</v>
      </c>
      <c r="F29" s="2">
        <v>2</v>
      </c>
      <c r="G29" s="2" t="s">
        <v>56</v>
      </c>
      <c r="H29" s="2" t="s">
        <v>50</v>
      </c>
      <c r="I29" s="13">
        <v>45284</v>
      </c>
      <c r="J29" s="9">
        <f>VLOOKUP(transaction[[#This Row],[product id]],product_name[#All],7,FALSE)</f>
        <v>950000</v>
      </c>
      <c r="K29" s="21">
        <f>transaction[[#This Row],[Selling Price per Unit]]*transaction[[#This Row],[total purchase]]</f>
        <v>1900000</v>
      </c>
    </row>
    <row r="30" spans="5:11" x14ac:dyDescent="0.3">
      <c r="E30" s="3" t="s">
        <v>30</v>
      </c>
      <c r="F30" s="2">
        <v>1</v>
      </c>
      <c r="G30" s="2" t="s">
        <v>56</v>
      </c>
      <c r="H30" s="2" t="s">
        <v>50</v>
      </c>
      <c r="I30" s="13">
        <v>45284</v>
      </c>
      <c r="J30" s="9">
        <f>VLOOKUP(transaction[[#This Row],[product id]],product_name[#All],7,FALSE)</f>
        <v>950000</v>
      </c>
      <c r="K30" s="21">
        <f>transaction[[#This Row],[Selling Price per Unit]]*transaction[[#This Row],[total purchase]]</f>
        <v>950000</v>
      </c>
    </row>
    <row r="31" spans="5:11" x14ac:dyDescent="0.3">
      <c r="E31" s="3" t="s">
        <v>38</v>
      </c>
      <c r="F31" s="2">
        <v>1</v>
      </c>
      <c r="G31" s="2" t="s">
        <v>56</v>
      </c>
      <c r="H31" s="2" t="s">
        <v>50</v>
      </c>
      <c r="I31" s="13">
        <v>45284</v>
      </c>
      <c r="J31" s="9">
        <f>VLOOKUP(transaction[[#This Row],[product id]],product_name[#All],7,FALSE)</f>
        <v>950000</v>
      </c>
      <c r="K31" s="21">
        <f>transaction[[#This Row],[Selling Price per Unit]]*transaction[[#This Row],[total purchase]]</f>
        <v>950000</v>
      </c>
    </row>
    <row r="32" spans="5:11" x14ac:dyDescent="0.3">
      <c r="E32" s="3" t="s">
        <v>26</v>
      </c>
      <c r="F32" s="2">
        <v>2</v>
      </c>
      <c r="G32" s="2" t="s">
        <v>51</v>
      </c>
      <c r="H32" s="2" t="s">
        <v>45</v>
      </c>
      <c r="I32" s="13">
        <v>45285</v>
      </c>
      <c r="J32" s="9">
        <f>VLOOKUP(transaction[[#This Row],[product id]],product_name[#All],7,FALSE)</f>
        <v>2750000</v>
      </c>
      <c r="K32" s="21">
        <f>transaction[[#This Row],[Selling Price per Unit]]*transaction[[#This Row],[total purchase]]</f>
        <v>5500000</v>
      </c>
    </row>
    <row r="33" spans="5:11" x14ac:dyDescent="0.3">
      <c r="E33" s="3" t="s">
        <v>34</v>
      </c>
      <c r="F33" s="2">
        <v>1</v>
      </c>
      <c r="G33" s="2" t="s">
        <v>51</v>
      </c>
      <c r="H33" s="2" t="s">
        <v>45</v>
      </c>
      <c r="I33" s="13">
        <v>45285</v>
      </c>
      <c r="J33" s="9">
        <f>VLOOKUP(transaction[[#This Row],[product id]],product_name[#All],7,FALSE)</f>
        <v>2750000</v>
      </c>
      <c r="K33" s="21">
        <f>transaction[[#This Row],[Selling Price per Unit]]*transaction[[#This Row],[total purchase]]</f>
        <v>2750000</v>
      </c>
    </row>
    <row r="34" spans="5:11" x14ac:dyDescent="0.3">
      <c r="E34" s="3" t="s">
        <v>33</v>
      </c>
      <c r="F34" s="2">
        <v>1</v>
      </c>
      <c r="G34" s="2" t="s">
        <v>51</v>
      </c>
      <c r="H34" s="2" t="s">
        <v>45</v>
      </c>
      <c r="I34" s="13">
        <v>45285</v>
      </c>
      <c r="J34" s="9">
        <f>VLOOKUP(transaction[[#This Row],[product id]],product_name[#All],7,FALSE)</f>
        <v>2750000</v>
      </c>
      <c r="K34" s="21">
        <f>transaction[[#This Row],[Selling Price per Unit]]*transaction[[#This Row],[total purchase]]</f>
        <v>2750000</v>
      </c>
    </row>
    <row r="35" spans="5:11" x14ac:dyDescent="0.3">
      <c r="E35" s="3" t="s">
        <v>35</v>
      </c>
      <c r="F35" s="2">
        <v>1</v>
      </c>
      <c r="G35" s="2" t="s">
        <v>51</v>
      </c>
      <c r="H35" s="2" t="s">
        <v>45</v>
      </c>
      <c r="I35" s="13">
        <v>45285</v>
      </c>
      <c r="J35" s="9">
        <f>VLOOKUP(transaction[[#This Row],[product id]],product_name[#All],7,FALSE)</f>
        <v>2750000</v>
      </c>
      <c r="K35" s="21">
        <f>transaction[[#This Row],[Selling Price per Unit]]*transaction[[#This Row],[total purchase]]</f>
        <v>2750000</v>
      </c>
    </row>
    <row r="36" spans="5:11" x14ac:dyDescent="0.3">
      <c r="E36" s="3" t="s">
        <v>7</v>
      </c>
      <c r="F36" s="2">
        <v>2</v>
      </c>
      <c r="G36" s="2" t="s">
        <v>52</v>
      </c>
      <c r="H36" s="2" t="s">
        <v>46</v>
      </c>
      <c r="I36" s="13">
        <v>45285</v>
      </c>
      <c r="J36" s="9">
        <f>VLOOKUP(transaction[[#This Row],[product id]],product_name[#All],7,FALSE)</f>
        <v>1500000</v>
      </c>
      <c r="K36" s="21">
        <f>transaction[[#This Row],[Selling Price per Unit]]*transaction[[#This Row],[total purchase]]</f>
        <v>3000000</v>
      </c>
    </row>
    <row r="37" spans="5:11" x14ac:dyDescent="0.3">
      <c r="E37" s="3" t="s">
        <v>25</v>
      </c>
      <c r="F37" s="2">
        <v>25</v>
      </c>
      <c r="G37" s="2" t="s">
        <v>53</v>
      </c>
      <c r="H37" s="2" t="s">
        <v>47</v>
      </c>
      <c r="I37" s="13">
        <v>45285</v>
      </c>
      <c r="J37" s="9">
        <f>VLOOKUP(transaction[[#This Row],[product id]],product_name[#All],7,FALSE)</f>
        <v>2950000</v>
      </c>
      <c r="K37" s="21">
        <f>transaction[[#This Row],[Selling Price per Unit]]*transaction[[#This Row],[total purchase]]</f>
        <v>73750000</v>
      </c>
    </row>
    <row r="38" spans="5:11" x14ac:dyDescent="0.3">
      <c r="E38" s="3" t="s">
        <v>36</v>
      </c>
      <c r="F38" s="2">
        <v>1</v>
      </c>
      <c r="G38" s="2" t="s">
        <v>53</v>
      </c>
      <c r="H38" s="2" t="s">
        <v>47</v>
      </c>
      <c r="I38" s="13">
        <v>45285</v>
      </c>
      <c r="J38" s="9">
        <f>VLOOKUP(transaction[[#This Row],[product id]],product_name[#All],7,FALSE)</f>
        <v>2950000</v>
      </c>
      <c r="K38" s="21">
        <f>transaction[[#This Row],[Selling Price per Unit]]*transaction[[#This Row],[total purchase]]</f>
        <v>2950000</v>
      </c>
    </row>
    <row r="39" spans="5:11" x14ac:dyDescent="0.3">
      <c r="E39" s="3" t="s">
        <v>41</v>
      </c>
      <c r="F39" s="2">
        <v>1</v>
      </c>
      <c r="G39" s="2" t="s">
        <v>53</v>
      </c>
      <c r="H39" s="2" t="s">
        <v>47</v>
      </c>
      <c r="I39" s="13">
        <v>45285</v>
      </c>
      <c r="J39" s="9">
        <f>VLOOKUP(transaction[[#This Row],[product id]],product_name[#All],7,FALSE)</f>
        <v>2950000</v>
      </c>
      <c r="K39" s="21">
        <f>transaction[[#This Row],[Selling Price per Unit]]*transaction[[#This Row],[total purchase]]</f>
        <v>2950000</v>
      </c>
    </row>
    <row r="40" spans="5:11" x14ac:dyDescent="0.3">
      <c r="E40" s="3" t="s">
        <v>5</v>
      </c>
      <c r="F40" s="2">
        <v>3</v>
      </c>
      <c r="G40" s="2" t="s">
        <v>54</v>
      </c>
      <c r="H40" s="2" t="s">
        <v>48</v>
      </c>
      <c r="I40" s="13">
        <v>45285</v>
      </c>
      <c r="J40" s="9">
        <f>VLOOKUP(transaction[[#This Row],[product id]],product_name[#All],7,FALSE)</f>
        <v>1950000</v>
      </c>
      <c r="K40" s="21">
        <f>transaction[[#This Row],[Selling Price per Unit]]*transaction[[#This Row],[total purchase]]</f>
        <v>5850000</v>
      </c>
    </row>
    <row r="41" spans="5:11" x14ac:dyDescent="0.3">
      <c r="E41" s="3" t="s">
        <v>14</v>
      </c>
      <c r="F41" s="2">
        <v>1</v>
      </c>
      <c r="G41" s="2" t="s">
        <v>54</v>
      </c>
      <c r="H41" s="2" t="s">
        <v>48</v>
      </c>
      <c r="I41" s="13">
        <v>45285</v>
      </c>
      <c r="J41" s="9">
        <f>VLOOKUP(transaction[[#This Row],[product id]],product_name[#All],7,FALSE)</f>
        <v>1950000</v>
      </c>
      <c r="K41" s="21">
        <f>transaction[[#This Row],[Selling Price per Unit]]*transaction[[#This Row],[total purchase]]</f>
        <v>1950000</v>
      </c>
    </row>
    <row r="42" spans="5:11" x14ac:dyDescent="0.3">
      <c r="E42" s="3" t="s">
        <v>8</v>
      </c>
      <c r="F42" s="2">
        <v>1</v>
      </c>
      <c r="G42" s="2" t="s">
        <v>55</v>
      </c>
      <c r="H42" s="2" t="s">
        <v>49</v>
      </c>
      <c r="I42" s="13">
        <v>45285</v>
      </c>
      <c r="J42" s="9">
        <f>VLOOKUP(transaction[[#This Row],[product id]],product_name[#All],7,FALSE)</f>
        <v>1150000</v>
      </c>
      <c r="K42" s="21">
        <f>transaction[[#This Row],[Selling Price per Unit]]*transaction[[#This Row],[total purchase]]</f>
        <v>1150000</v>
      </c>
    </row>
    <row r="43" spans="5:11" x14ac:dyDescent="0.3">
      <c r="E43" s="3" t="s">
        <v>22</v>
      </c>
      <c r="F43" s="2">
        <v>1</v>
      </c>
      <c r="G43" s="2" t="s">
        <v>55</v>
      </c>
      <c r="H43" s="2" t="s">
        <v>49</v>
      </c>
      <c r="I43" s="13">
        <v>45285</v>
      </c>
      <c r="J43" s="9">
        <f>VLOOKUP(transaction[[#This Row],[product id]],product_name[#All],7,FALSE)</f>
        <v>1150000</v>
      </c>
      <c r="K43" s="21">
        <f>transaction[[#This Row],[Selling Price per Unit]]*transaction[[#This Row],[total purchase]]</f>
        <v>1150000</v>
      </c>
    </row>
    <row r="44" spans="5:11" x14ac:dyDescent="0.3">
      <c r="E44" s="3" t="s">
        <v>64</v>
      </c>
      <c r="F44" s="2">
        <v>2</v>
      </c>
      <c r="G44" s="2" t="s">
        <v>55</v>
      </c>
      <c r="H44" s="2" t="s">
        <v>49</v>
      </c>
      <c r="I44" s="13">
        <v>45285</v>
      </c>
      <c r="J44" s="9">
        <f>VLOOKUP(transaction[[#This Row],[product id]],product_name[#All],7,FALSE)</f>
        <v>1150000</v>
      </c>
      <c r="K44" s="21">
        <f>transaction[[#This Row],[Selling Price per Unit]]*transaction[[#This Row],[total purchase]]</f>
        <v>2300000</v>
      </c>
    </row>
    <row r="45" spans="5:11" x14ac:dyDescent="0.3">
      <c r="E45" s="3" t="s">
        <v>10</v>
      </c>
      <c r="F45" s="2">
        <v>1</v>
      </c>
      <c r="G45" s="2" t="s">
        <v>56</v>
      </c>
      <c r="H45" s="2" t="s">
        <v>50</v>
      </c>
      <c r="I45" s="13">
        <v>45285</v>
      </c>
      <c r="J45" s="9">
        <f>VLOOKUP(transaction[[#This Row],[product id]],product_name[#All],7,FALSE)</f>
        <v>950000</v>
      </c>
      <c r="K45" s="21">
        <f>transaction[[#This Row],[Selling Price per Unit]]*transaction[[#This Row],[total purchase]]</f>
        <v>950000</v>
      </c>
    </row>
    <row r="46" spans="5:11" x14ac:dyDescent="0.3">
      <c r="E46" s="3" t="s">
        <v>23</v>
      </c>
      <c r="F46" s="2">
        <v>1</v>
      </c>
      <c r="G46" s="2" t="s">
        <v>56</v>
      </c>
      <c r="H46" s="2" t="s">
        <v>50</v>
      </c>
      <c r="I46" s="13">
        <v>45285</v>
      </c>
      <c r="J46" s="9">
        <f>VLOOKUP(transaction[[#This Row],[product id]],product_name[#All],7,FALSE)</f>
        <v>950000</v>
      </c>
      <c r="K46" s="21">
        <f>transaction[[#This Row],[Selling Price per Unit]]*transaction[[#This Row],[total purchase]]</f>
        <v>950000</v>
      </c>
    </row>
    <row r="47" spans="5:11" x14ac:dyDescent="0.3">
      <c r="E47" s="3" t="s">
        <v>37</v>
      </c>
      <c r="F47" s="2">
        <v>1</v>
      </c>
      <c r="G47" s="2" t="s">
        <v>56</v>
      </c>
      <c r="H47" s="2" t="s">
        <v>50</v>
      </c>
      <c r="I47" s="13">
        <v>45285</v>
      </c>
      <c r="J47" s="9">
        <f>VLOOKUP(transaction[[#This Row],[product id]],product_name[#All],7,FALSE)</f>
        <v>950000</v>
      </c>
      <c r="K47" s="21">
        <f>transaction[[#This Row],[Selling Price per Unit]]*transaction[[#This Row],[total purchase]]</f>
        <v>950000</v>
      </c>
    </row>
    <row r="48" spans="5:11" x14ac:dyDescent="0.3">
      <c r="E48" s="7" t="s">
        <v>42</v>
      </c>
      <c r="F48" s="8">
        <v>3</v>
      </c>
      <c r="G48" s="8" t="s">
        <v>56</v>
      </c>
      <c r="H48" s="8" t="s">
        <v>50</v>
      </c>
      <c r="I48" s="14">
        <v>45285</v>
      </c>
      <c r="J48" s="10">
        <f>VLOOKUP(transaction[[#This Row],[product id]],product_name[#All],7,FALSE)</f>
        <v>950000</v>
      </c>
      <c r="K48" s="22">
        <f>transaction[[#This Row],[Selling Price per Unit]]*transaction[[#This Row],[total purchase]]</f>
        <v>2850000</v>
      </c>
    </row>
  </sheetData>
  <dataValidations count="1">
    <dataValidation type="date" allowBlank="1" showInputMessage="1" showErrorMessage="1" sqref="I6:I48" xr:uid="{317D3074-D43B-45C2-ACB6-6EBAADBC91DA}">
      <formula1>45283</formula1>
      <formula2>45285</formula2>
    </dataValidation>
  </dataValidations>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C06E5-649C-4ACB-A8C7-9A9D348F073A}">
  <dimension ref="A3:AF242"/>
  <sheetViews>
    <sheetView topLeftCell="B5" zoomScale="68" workbookViewId="0">
      <selection activeCell="N27" sqref="N27"/>
    </sheetView>
  </sheetViews>
  <sheetFormatPr defaultRowHeight="14.4" x14ac:dyDescent="0.3"/>
  <cols>
    <col min="1" max="1" width="13.5546875" bestFit="1" customWidth="1"/>
    <col min="2" max="2" width="19.6640625" bestFit="1" customWidth="1"/>
    <col min="3" max="3" width="25.21875" bestFit="1" customWidth="1"/>
    <col min="4" max="4" width="17.88671875" bestFit="1" customWidth="1"/>
    <col min="5" max="5" width="21.44140625" bestFit="1" customWidth="1"/>
    <col min="6" max="6" width="16.77734375" bestFit="1" customWidth="1"/>
    <col min="8" max="8" width="22.6640625" bestFit="1" customWidth="1"/>
    <col min="9" max="9" width="16.77734375" bestFit="1" customWidth="1"/>
    <col min="10" max="10" width="12.6640625" bestFit="1" customWidth="1"/>
    <col min="15" max="15" width="21.44140625" bestFit="1" customWidth="1"/>
    <col min="16" max="16" width="17.88671875" bestFit="1" customWidth="1"/>
    <col min="17" max="17" width="20.109375" bestFit="1" customWidth="1"/>
    <col min="18" max="18" width="13.5546875" bestFit="1" customWidth="1"/>
    <col min="19" max="19" width="17.88671875" bestFit="1" customWidth="1"/>
    <col min="21" max="21" width="21.44140625" bestFit="1" customWidth="1"/>
    <col min="22" max="22" width="17.88671875" bestFit="1" customWidth="1"/>
    <col min="23" max="23" width="16.33203125" bestFit="1" customWidth="1"/>
    <col min="28" max="28" width="21.44140625" bestFit="1" customWidth="1"/>
    <col min="29" max="29" width="17.88671875" bestFit="1" customWidth="1"/>
    <col min="31" max="31" width="15.6640625" bestFit="1" customWidth="1"/>
    <col min="32" max="32" width="17.88671875" bestFit="1" customWidth="1"/>
  </cols>
  <sheetData>
    <row r="3" spans="1:29" x14ac:dyDescent="0.3">
      <c r="A3" s="15" t="s">
        <v>86</v>
      </c>
      <c r="B3" t="s">
        <v>89</v>
      </c>
      <c r="C3" t="s">
        <v>88</v>
      </c>
      <c r="D3" t="s">
        <v>91</v>
      </c>
      <c r="E3" t="s">
        <v>95</v>
      </c>
    </row>
    <row r="4" spans="1:29" ht="49.95" customHeight="1" x14ac:dyDescent="0.3">
      <c r="A4" s="16" t="s">
        <v>47</v>
      </c>
      <c r="B4">
        <v>27</v>
      </c>
      <c r="C4" s="23">
        <v>8850000</v>
      </c>
      <c r="D4" s="23">
        <v>79650000</v>
      </c>
      <c r="E4" s="23">
        <v>15930000</v>
      </c>
      <c r="H4" s="28" t="s">
        <v>86</v>
      </c>
      <c r="I4" s="28" t="s">
        <v>95</v>
      </c>
      <c r="R4" s="15" t="s">
        <v>86</v>
      </c>
      <c r="S4" t="s">
        <v>91</v>
      </c>
    </row>
    <row r="5" spans="1:29" ht="49.95" customHeight="1" x14ac:dyDescent="0.3">
      <c r="A5" s="16" t="s">
        <v>48</v>
      </c>
      <c r="B5">
        <v>4</v>
      </c>
      <c r="C5" s="23">
        <v>3900000</v>
      </c>
      <c r="D5" s="23">
        <v>7800000</v>
      </c>
      <c r="E5" s="23">
        <v>1560000</v>
      </c>
      <c r="H5" s="29" t="s">
        <v>47</v>
      </c>
      <c r="I5" s="1">
        <v>18880000</v>
      </c>
      <c r="R5" s="26">
        <v>45283</v>
      </c>
      <c r="S5" s="23">
        <v>447300000</v>
      </c>
    </row>
    <row r="6" spans="1:29" ht="49.95" customHeight="1" x14ac:dyDescent="0.3">
      <c r="A6" s="16" t="s">
        <v>49</v>
      </c>
      <c r="B6">
        <v>4</v>
      </c>
      <c r="C6" s="23">
        <v>3450000</v>
      </c>
      <c r="D6" s="23">
        <v>4600000</v>
      </c>
      <c r="E6" s="23">
        <v>920000</v>
      </c>
      <c r="H6" s="29" t="s">
        <v>48</v>
      </c>
      <c r="I6" s="1">
        <v>6630000</v>
      </c>
      <c r="R6" s="26">
        <v>45284</v>
      </c>
      <c r="S6" s="23">
        <v>19850000</v>
      </c>
    </row>
    <row r="7" spans="1:29" ht="49.95" customHeight="1" x14ac:dyDescent="0.3">
      <c r="A7" s="16" t="s">
        <v>50</v>
      </c>
      <c r="B7">
        <v>6</v>
      </c>
      <c r="C7" s="23">
        <v>3800000</v>
      </c>
      <c r="D7" s="23">
        <v>5700000</v>
      </c>
      <c r="E7" s="23">
        <v>1140000</v>
      </c>
      <c r="H7" s="29" t="s">
        <v>49</v>
      </c>
      <c r="I7" s="1">
        <v>920000</v>
      </c>
      <c r="R7" s="26">
        <v>45285</v>
      </c>
      <c r="S7" s="23">
        <v>114500000</v>
      </c>
    </row>
    <row r="8" spans="1:29" ht="49.95" customHeight="1" x14ac:dyDescent="0.3">
      <c r="A8" s="16" t="s">
        <v>46</v>
      </c>
      <c r="B8">
        <v>2</v>
      </c>
      <c r="C8" s="23">
        <v>1500000</v>
      </c>
      <c r="D8" s="23">
        <v>3000000</v>
      </c>
      <c r="E8" s="23">
        <v>600000</v>
      </c>
      <c r="H8" s="29" t="s">
        <v>50</v>
      </c>
      <c r="I8" s="1">
        <v>5130000</v>
      </c>
      <c r="R8" s="26" t="s">
        <v>87</v>
      </c>
      <c r="S8" s="23">
        <v>581650000</v>
      </c>
    </row>
    <row r="9" spans="1:29" ht="49.95" customHeight="1" x14ac:dyDescent="0.3">
      <c r="A9" s="16" t="s">
        <v>45</v>
      </c>
      <c r="B9">
        <v>5</v>
      </c>
      <c r="C9" s="23">
        <v>11000000</v>
      </c>
      <c r="D9" s="23">
        <v>13750000</v>
      </c>
      <c r="E9" s="23">
        <v>2750000</v>
      </c>
      <c r="H9" s="29" t="s">
        <v>46</v>
      </c>
      <c r="I9" s="1">
        <v>1800000</v>
      </c>
    </row>
    <row r="10" spans="1:29" x14ac:dyDescent="0.3">
      <c r="A10" s="16" t="s">
        <v>87</v>
      </c>
      <c r="B10">
        <v>48</v>
      </c>
      <c r="C10" s="23">
        <v>32500000</v>
      </c>
      <c r="D10" s="23">
        <v>114500000</v>
      </c>
      <c r="E10" s="23">
        <v>22900000</v>
      </c>
      <c r="H10" s="29" t="s">
        <v>45</v>
      </c>
      <c r="I10" s="1">
        <v>56100000</v>
      </c>
    </row>
    <row r="11" spans="1:29" x14ac:dyDescent="0.3">
      <c r="H11" s="1"/>
      <c r="I11" s="30">
        <v>89460000</v>
      </c>
    </row>
    <row r="13" spans="1:29" x14ac:dyDescent="0.3">
      <c r="AB13" s="15" t="s">
        <v>57</v>
      </c>
      <c r="AC13" t="s">
        <v>93</v>
      </c>
    </row>
    <row r="15" spans="1:29" x14ac:dyDescent="0.3">
      <c r="AB15" s="15" t="s">
        <v>86</v>
      </c>
      <c r="AC15" t="s">
        <v>95</v>
      </c>
    </row>
    <row r="16" spans="1:29" x14ac:dyDescent="0.3">
      <c r="AB16" s="16" t="s">
        <v>47</v>
      </c>
      <c r="AC16" s="23">
        <v>35990000</v>
      </c>
    </row>
    <row r="17" spans="1:29" x14ac:dyDescent="0.3">
      <c r="AB17" s="16" t="s">
        <v>48</v>
      </c>
      <c r="AC17" s="23">
        <v>8970000</v>
      </c>
    </row>
    <row r="18" spans="1:29" x14ac:dyDescent="0.3">
      <c r="AB18" s="16" t="s">
        <v>49</v>
      </c>
      <c r="AC18" s="23">
        <v>2300000</v>
      </c>
    </row>
    <row r="19" spans="1:29" x14ac:dyDescent="0.3">
      <c r="AB19" s="16" t="s">
        <v>50</v>
      </c>
      <c r="AC19" s="23">
        <v>7220000</v>
      </c>
    </row>
    <row r="20" spans="1:29" x14ac:dyDescent="0.3">
      <c r="A20" s="15" t="s">
        <v>86</v>
      </c>
      <c r="B20" t="s">
        <v>88</v>
      </c>
      <c r="AB20" s="16" t="s">
        <v>46</v>
      </c>
      <c r="AC20" s="23">
        <v>3000000</v>
      </c>
    </row>
    <row r="21" spans="1:29" x14ac:dyDescent="0.3">
      <c r="A21" s="16" t="s">
        <v>47</v>
      </c>
      <c r="B21" s="23">
        <v>23600000</v>
      </c>
      <c r="AB21" s="16" t="s">
        <v>45</v>
      </c>
      <c r="AC21" s="23">
        <v>58850000</v>
      </c>
    </row>
    <row r="22" spans="1:29" x14ac:dyDescent="0.3">
      <c r="A22" s="16" t="s">
        <v>48</v>
      </c>
      <c r="B22" s="23">
        <v>13650000</v>
      </c>
      <c r="AB22" s="16" t="s">
        <v>87</v>
      </c>
      <c r="AC22" s="23">
        <v>116330000</v>
      </c>
    </row>
    <row r="23" spans="1:29" x14ac:dyDescent="0.3">
      <c r="A23" s="16" t="s">
        <v>49</v>
      </c>
      <c r="B23" s="23">
        <v>6900000</v>
      </c>
    </row>
    <row r="24" spans="1:29" x14ac:dyDescent="0.3">
      <c r="A24" s="16" t="s">
        <v>50</v>
      </c>
      <c r="B24" s="23">
        <v>10450000</v>
      </c>
    </row>
    <row r="25" spans="1:29" x14ac:dyDescent="0.3">
      <c r="A25" s="16" t="s">
        <v>46</v>
      </c>
      <c r="B25" s="23">
        <v>6000000</v>
      </c>
    </row>
    <row r="26" spans="1:29" x14ac:dyDescent="0.3">
      <c r="A26" s="16" t="s">
        <v>45</v>
      </c>
      <c r="B26" s="23">
        <v>19250000</v>
      </c>
    </row>
    <row r="27" spans="1:29" x14ac:dyDescent="0.3">
      <c r="A27" s="16" t="s">
        <v>87</v>
      </c>
      <c r="B27" s="23">
        <v>79850000</v>
      </c>
      <c r="R27" t="str">
        <f t="shared" ref="R27:S31" si="0">AE41</f>
        <v>atmadja</v>
      </c>
      <c r="S27" s="1">
        <f t="shared" si="0"/>
        <v>73750000</v>
      </c>
    </row>
    <row r="28" spans="1:29" x14ac:dyDescent="0.3">
      <c r="R28" t="str">
        <f t="shared" si="0"/>
        <v>dega</v>
      </c>
      <c r="S28" s="1">
        <f t="shared" si="0"/>
        <v>5850000</v>
      </c>
    </row>
    <row r="29" spans="1:29" x14ac:dyDescent="0.3">
      <c r="R29" t="str">
        <f t="shared" si="0"/>
        <v>teci</v>
      </c>
      <c r="S29" s="1">
        <f t="shared" si="0"/>
        <v>5500000</v>
      </c>
    </row>
    <row r="30" spans="1:29" x14ac:dyDescent="0.3">
      <c r="R30" t="str">
        <f t="shared" si="0"/>
        <v>gian</v>
      </c>
      <c r="S30" s="1">
        <f t="shared" si="0"/>
        <v>3000000</v>
      </c>
    </row>
    <row r="31" spans="1:29" x14ac:dyDescent="0.3">
      <c r="R31" t="str">
        <f t="shared" si="0"/>
        <v>desta</v>
      </c>
      <c r="S31" s="1">
        <f t="shared" si="0"/>
        <v>2950000</v>
      </c>
    </row>
    <row r="35" spans="1:32" x14ac:dyDescent="0.3">
      <c r="V35" s="15" t="s">
        <v>1</v>
      </c>
      <c r="W35" t="s">
        <v>93</v>
      </c>
    </row>
    <row r="37" spans="1:32" x14ac:dyDescent="0.3">
      <c r="V37" s="15" t="s">
        <v>86</v>
      </c>
      <c r="W37" t="s">
        <v>91</v>
      </c>
    </row>
    <row r="38" spans="1:32" x14ac:dyDescent="0.3">
      <c r="A38" s="15" t="s">
        <v>86</v>
      </c>
      <c r="B38" t="s">
        <v>91</v>
      </c>
      <c r="V38" s="26">
        <v>45283</v>
      </c>
      <c r="W38">
        <v>447300000</v>
      </c>
      <c r="AE38" s="15" t="s">
        <v>57</v>
      </c>
      <c r="AF38" s="26">
        <v>45285</v>
      </c>
    </row>
    <row r="39" spans="1:32" x14ac:dyDescent="0.3">
      <c r="A39" s="16" t="s">
        <v>47</v>
      </c>
      <c r="B39" s="23">
        <v>179950000</v>
      </c>
      <c r="V39" s="26">
        <v>45284</v>
      </c>
      <c r="W39">
        <v>19850000</v>
      </c>
    </row>
    <row r="40" spans="1:32" x14ac:dyDescent="0.3">
      <c r="A40" s="16" t="s">
        <v>48</v>
      </c>
      <c r="B40" s="23">
        <v>44850000</v>
      </c>
      <c r="V40" s="26">
        <v>45285</v>
      </c>
      <c r="W40">
        <v>114500000</v>
      </c>
      <c r="AE40" s="15" t="s">
        <v>86</v>
      </c>
      <c r="AF40" t="s">
        <v>91</v>
      </c>
    </row>
    <row r="41" spans="1:32" x14ac:dyDescent="0.3">
      <c r="A41" s="16" t="s">
        <v>49</v>
      </c>
      <c r="B41" s="23">
        <v>11500000</v>
      </c>
      <c r="V41" s="26" t="s">
        <v>87</v>
      </c>
      <c r="W41">
        <v>581650000</v>
      </c>
      <c r="AE41" s="16" t="s">
        <v>25</v>
      </c>
      <c r="AF41" s="23">
        <v>73750000</v>
      </c>
    </row>
    <row r="42" spans="1:32" x14ac:dyDescent="0.3">
      <c r="A42" s="16" t="s">
        <v>50</v>
      </c>
      <c r="B42" s="23">
        <v>36100000</v>
      </c>
      <c r="AE42" s="16" t="s">
        <v>5</v>
      </c>
      <c r="AF42" s="23">
        <v>5850000</v>
      </c>
    </row>
    <row r="43" spans="1:32" x14ac:dyDescent="0.3">
      <c r="A43" s="16" t="s">
        <v>46</v>
      </c>
      <c r="B43" s="23">
        <v>15000000</v>
      </c>
      <c r="AE43" s="16" t="s">
        <v>26</v>
      </c>
      <c r="AF43" s="23">
        <v>5500000</v>
      </c>
    </row>
    <row r="44" spans="1:32" x14ac:dyDescent="0.3">
      <c r="A44" s="16" t="s">
        <v>45</v>
      </c>
      <c r="B44" s="23">
        <v>294250000</v>
      </c>
      <c r="AE44" s="16" t="s">
        <v>7</v>
      </c>
      <c r="AF44" s="23">
        <v>3000000</v>
      </c>
    </row>
    <row r="45" spans="1:32" x14ac:dyDescent="0.3">
      <c r="A45" s="16" t="s">
        <v>87</v>
      </c>
      <c r="B45" s="23">
        <v>581650000</v>
      </c>
      <c r="AE45" s="16" t="s">
        <v>36</v>
      </c>
      <c r="AF45" s="23">
        <v>2950000</v>
      </c>
    </row>
    <row r="46" spans="1:32" x14ac:dyDescent="0.3">
      <c r="AE46" s="16" t="s">
        <v>41</v>
      </c>
      <c r="AF46" s="23">
        <v>2950000</v>
      </c>
    </row>
    <row r="47" spans="1:32" x14ac:dyDescent="0.3">
      <c r="AE47" s="16" t="s">
        <v>42</v>
      </c>
      <c r="AF47" s="23">
        <v>2850000</v>
      </c>
    </row>
    <row r="48" spans="1:32" x14ac:dyDescent="0.3">
      <c r="AE48" s="16" t="s">
        <v>34</v>
      </c>
      <c r="AF48" s="23">
        <v>2750000</v>
      </c>
    </row>
    <row r="49" spans="1:32" x14ac:dyDescent="0.3">
      <c r="AE49" s="16" t="s">
        <v>33</v>
      </c>
      <c r="AF49" s="23">
        <v>2750000</v>
      </c>
    </row>
    <row r="50" spans="1:32" x14ac:dyDescent="0.3">
      <c r="AE50" s="16" t="s">
        <v>35</v>
      </c>
      <c r="AF50" s="23">
        <v>2750000</v>
      </c>
    </row>
    <row r="51" spans="1:32" x14ac:dyDescent="0.3">
      <c r="AE51" s="16" t="s">
        <v>64</v>
      </c>
      <c r="AF51" s="23">
        <v>2300000</v>
      </c>
    </row>
    <row r="52" spans="1:32" x14ac:dyDescent="0.3">
      <c r="AE52" s="16" t="s">
        <v>14</v>
      </c>
      <c r="AF52" s="23">
        <v>1950000</v>
      </c>
    </row>
    <row r="53" spans="1:32" x14ac:dyDescent="0.3">
      <c r="AE53" s="16" t="s">
        <v>8</v>
      </c>
      <c r="AF53" s="23">
        <v>1150000</v>
      </c>
    </row>
    <row r="54" spans="1:32" x14ac:dyDescent="0.3">
      <c r="AE54" s="16" t="s">
        <v>22</v>
      </c>
      <c r="AF54" s="23">
        <v>1150000</v>
      </c>
    </row>
    <row r="55" spans="1:32" x14ac:dyDescent="0.3">
      <c r="AE55" s="16" t="s">
        <v>37</v>
      </c>
      <c r="AF55" s="23">
        <v>950000</v>
      </c>
    </row>
    <row r="56" spans="1:32" x14ac:dyDescent="0.3">
      <c r="A56" s="15" t="s">
        <v>86</v>
      </c>
      <c r="B56" t="s">
        <v>91</v>
      </c>
      <c r="AE56" s="16" t="s">
        <v>10</v>
      </c>
      <c r="AF56" s="23">
        <v>950000</v>
      </c>
    </row>
    <row r="57" spans="1:32" x14ac:dyDescent="0.3">
      <c r="A57" s="16" t="s">
        <v>31</v>
      </c>
      <c r="B57" s="23">
        <v>1950000</v>
      </c>
      <c r="O57" s="15" t="s">
        <v>57</v>
      </c>
      <c r="P57" t="s">
        <v>93</v>
      </c>
      <c r="AE57" s="16" t="s">
        <v>23</v>
      </c>
      <c r="AF57" s="23">
        <v>950000</v>
      </c>
    </row>
    <row r="58" spans="1:32" x14ac:dyDescent="0.3">
      <c r="A58" s="16" t="s">
        <v>87</v>
      </c>
      <c r="B58" s="23">
        <v>1950000</v>
      </c>
      <c r="AE58" s="16" t="s">
        <v>87</v>
      </c>
      <c r="AF58" s="23">
        <v>114500000</v>
      </c>
    </row>
    <row r="59" spans="1:32" x14ac:dyDescent="0.3">
      <c r="O59" s="15" t="s">
        <v>86</v>
      </c>
      <c r="P59" t="s">
        <v>91</v>
      </c>
    </row>
    <row r="60" spans="1:32" x14ac:dyDescent="0.3">
      <c r="O60" s="16" t="s">
        <v>47</v>
      </c>
      <c r="P60" s="23">
        <v>179950000</v>
      </c>
      <c r="U60" s="15" t="s">
        <v>57</v>
      </c>
      <c r="V60" t="s">
        <v>93</v>
      </c>
    </row>
    <row r="61" spans="1:32" x14ac:dyDescent="0.3">
      <c r="O61" s="16" t="s">
        <v>48</v>
      </c>
      <c r="P61" s="23">
        <v>44850000</v>
      </c>
    </row>
    <row r="62" spans="1:32" x14ac:dyDescent="0.3">
      <c r="O62" s="16" t="s">
        <v>49</v>
      </c>
      <c r="P62" s="23">
        <v>11500000</v>
      </c>
      <c r="U62" s="15" t="s">
        <v>86</v>
      </c>
      <c r="V62" t="s">
        <v>91</v>
      </c>
    </row>
    <row r="63" spans="1:32" x14ac:dyDescent="0.3">
      <c r="O63" s="16" t="s">
        <v>50</v>
      </c>
      <c r="P63" s="23">
        <v>36100000</v>
      </c>
      <c r="U63" s="16" t="s">
        <v>47</v>
      </c>
      <c r="V63" s="23">
        <v>179950000</v>
      </c>
    </row>
    <row r="64" spans="1:32" x14ac:dyDescent="0.3">
      <c r="O64" s="16" t="s">
        <v>46</v>
      </c>
      <c r="P64" s="23">
        <v>15000000</v>
      </c>
      <c r="U64" s="16" t="s">
        <v>48</v>
      </c>
      <c r="V64" s="23">
        <v>44850000</v>
      </c>
    </row>
    <row r="65" spans="1:22" x14ac:dyDescent="0.3">
      <c r="O65" s="16" t="s">
        <v>45</v>
      </c>
      <c r="P65" s="23">
        <v>294250000</v>
      </c>
      <c r="U65" s="16" t="s">
        <v>49</v>
      </c>
      <c r="V65" s="23">
        <v>11500000</v>
      </c>
    </row>
    <row r="66" spans="1:22" x14ac:dyDescent="0.3">
      <c r="O66" s="16" t="s">
        <v>87</v>
      </c>
      <c r="P66" s="23">
        <v>581650000</v>
      </c>
      <c r="U66" s="16" t="s">
        <v>50</v>
      </c>
      <c r="V66" s="23">
        <v>36100000</v>
      </c>
    </row>
    <row r="67" spans="1:22" x14ac:dyDescent="0.3">
      <c r="U67" s="16" t="s">
        <v>46</v>
      </c>
      <c r="V67" s="23">
        <v>15000000</v>
      </c>
    </row>
    <row r="68" spans="1:22" x14ac:dyDescent="0.3">
      <c r="U68" s="16" t="s">
        <v>45</v>
      </c>
      <c r="V68" s="23">
        <v>294250000</v>
      </c>
    </row>
    <row r="69" spans="1:22" x14ac:dyDescent="0.3">
      <c r="U69" s="16" t="s">
        <v>87</v>
      </c>
      <c r="V69" s="23">
        <v>581650000</v>
      </c>
    </row>
    <row r="73" spans="1:22" x14ac:dyDescent="0.3">
      <c r="A73" s="15" t="s">
        <v>86</v>
      </c>
      <c r="B73" t="s">
        <v>89</v>
      </c>
    </row>
    <row r="74" spans="1:22" x14ac:dyDescent="0.3">
      <c r="A74" s="16" t="s">
        <v>87</v>
      </c>
    </row>
    <row r="90" spans="1:2" x14ac:dyDescent="0.3">
      <c r="A90" s="15" t="s">
        <v>86</v>
      </c>
      <c r="B90" t="s">
        <v>91</v>
      </c>
    </row>
    <row r="91" spans="1:2" x14ac:dyDescent="0.3">
      <c r="A91" s="16" t="s">
        <v>8</v>
      </c>
      <c r="B91">
        <v>1150000</v>
      </c>
    </row>
    <row r="92" spans="1:2" x14ac:dyDescent="0.3">
      <c r="A92" s="16" t="s">
        <v>31</v>
      </c>
      <c r="B92">
        <v>1950000</v>
      </c>
    </row>
    <row r="93" spans="1:2" x14ac:dyDescent="0.3">
      <c r="A93" s="16" t="s">
        <v>37</v>
      </c>
      <c r="B93">
        <v>950000</v>
      </c>
    </row>
    <row r="94" spans="1:2" x14ac:dyDescent="0.3">
      <c r="A94" s="16" t="s">
        <v>42</v>
      </c>
      <c r="B94">
        <v>2850000</v>
      </c>
    </row>
    <row r="95" spans="1:2" x14ac:dyDescent="0.3">
      <c r="A95" s="16" t="s">
        <v>9</v>
      </c>
      <c r="B95">
        <v>29250000</v>
      </c>
    </row>
    <row r="96" spans="1:2" x14ac:dyDescent="0.3">
      <c r="A96" s="16" t="s">
        <v>38</v>
      </c>
      <c r="B96">
        <v>950000</v>
      </c>
    </row>
    <row r="97" spans="1:2" x14ac:dyDescent="0.3">
      <c r="A97" s="16" t="s">
        <v>32</v>
      </c>
      <c r="B97">
        <v>1150000</v>
      </c>
    </row>
    <row r="98" spans="1:2" x14ac:dyDescent="0.3">
      <c r="A98" s="16" t="s">
        <v>25</v>
      </c>
      <c r="B98">
        <v>73750000</v>
      </c>
    </row>
    <row r="99" spans="1:2" x14ac:dyDescent="0.3">
      <c r="A99" s="16" t="s">
        <v>10</v>
      </c>
      <c r="B99">
        <v>950000</v>
      </c>
    </row>
    <row r="100" spans="1:2" x14ac:dyDescent="0.3">
      <c r="A100" s="16" t="s">
        <v>23</v>
      </c>
      <c r="B100">
        <v>950000</v>
      </c>
    </row>
    <row r="101" spans="1:2" x14ac:dyDescent="0.3">
      <c r="A101" s="16" t="s">
        <v>39</v>
      </c>
      <c r="B101">
        <v>1950000</v>
      </c>
    </row>
    <row r="102" spans="1:2" x14ac:dyDescent="0.3">
      <c r="A102" s="16" t="s">
        <v>11</v>
      </c>
      <c r="B102">
        <v>275950000</v>
      </c>
    </row>
    <row r="103" spans="1:2" x14ac:dyDescent="0.3">
      <c r="A103" s="16" t="s">
        <v>5</v>
      </c>
      <c r="B103">
        <v>5850000</v>
      </c>
    </row>
    <row r="104" spans="1:2" x14ac:dyDescent="0.3">
      <c r="A104" s="16" t="s">
        <v>36</v>
      </c>
      <c r="B104">
        <v>2950000</v>
      </c>
    </row>
    <row r="105" spans="1:2" x14ac:dyDescent="0.3">
      <c r="A105" s="16" t="s">
        <v>14</v>
      </c>
      <c r="B105">
        <v>1950000</v>
      </c>
    </row>
    <row r="106" spans="1:2" x14ac:dyDescent="0.3">
      <c r="A106" s="16" t="s">
        <v>12</v>
      </c>
      <c r="B106">
        <v>2900000</v>
      </c>
    </row>
    <row r="107" spans="1:2" x14ac:dyDescent="0.3">
      <c r="A107" s="16" t="s">
        <v>7</v>
      </c>
      <c r="B107">
        <v>3000000</v>
      </c>
    </row>
    <row r="108" spans="1:2" x14ac:dyDescent="0.3">
      <c r="A108" s="16" t="s">
        <v>30</v>
      </c>
      <c r="B108">
        <v>950000</v>
      </c>
    </row>
    <row r="109" spans="1:2" x14ac:dyDescent="0.3">
      <c r="A109" s="16" t="s">
        <v>21</v>
      </c>
      <c r="B109">
        <v>4600000</v>
      </c>
    </row>
    <row r="110" spans="1:2" x14ac:dyDescent="0.3">
      <c r="A110" s="16" t="s">
        <v>15</v>
      </c>
      <c r="B110">
        <v>7500000</v>
      </c>
    </row>
    <row r="111" spans="1:2" x14ac:dyDescent="0.3">
      <c r="A111" s="16" t="s">
        <v>16</v>
      </c>
      <c r="B111">
        <v>2950000</v>
      </c>
    </row>
    <row r="112" spans="1:2" x14ac:dyDescent="0.3">
      <c r="A112" s="16" t="s">
        <v>34</v>
      </c>
      <c r="B112">
        <v>2750000</v>
      </c>
    </row>
    <row r="113" spans="1:2" x14ac:dyDescent="0.3">
      <c r="A113" s="16" t="s">
        <v>27</v>
      </c>
      <c r="B113">
        <v>1500000</v>
      </c>
    </row>
    <row r="114" spans="1:2" x14ac:dyDescent="0.3">
      <c r="A114" s="16" t="s">
        <v>13</v>
      </c>
      <c r="B114">
        <v>3000000</v>
      </c>
    </row>
    <row r="115" spans="1:2" x14ac:dyDescent="0.3">
      <c r="A115" s="16" t="s">
        <v>3</v>
      </c>
      <c r="B115">
        <v>2950000</v>
      </c>
    </row>
    <row r="116" spans="1:2" x14ac:dyDescent="0.3">
      <c r="A116" s="16" t="s">
        <v>6</v>
      </c>
      <c r="B116">
        <v>950000</v>
      </c>
    </row>
    <row r="117" spans="1:2" x14ac:dyDescent="0.3">
      <c r="A117" s="16" t="s">
        <v>20</v>
      </c>
      <c r="B117">
        <v>1950000</v>
      </c>
    </row>
    <row r="118" spans="1:2" x14ac:dyDescent="0.3">
      <c r="A118" s="16" t="s">
        <v>40</v>
      </c>
      <c r="B118">
        <v>2950000</v>
      </c>
    </row>
    <row r="119" spans="1:2" x14ac:dyDescent="0.3">
      <c r="A119" s="16" t="s">
        <v>41</v>
      </c>
      <c r="B119">
        <v>2950000</v>
      </c>
    </row>
    <row r="120" spans="1:2" x14ac:dyDescent="0.3">
      <c r="A120" s="16" t="s">
        <v>35</v>
      </c>
      <c r="B120">
        <v>2750000</v>
      </c>
    </row>
    <row r="121" spans="1:2" x14ac:dyDescent="0.3">
      <c r="A121" s="16" t="s">
        <v>24</v>
      </c>
      <c r="B121">
        <v>2950000</v>
      </c>
    </row>
    <row r="122" spans="1:2" x14ac:dyDescent="0.3">
      <c r="A122" s="16" t="s">
        <v>22</v>
      </c>
      <c r="B122">
        <v>1150000</v>
      </c>
    </row>
    <row r="123" spans="1:2" x14ac:dyDescent="0.3">
      <c r="A123" s="16" t="s">
        <v>4</v>
      </c>
      <c r="B123">
        <v>1150000</v>
      </c>
    </row>
    <row r="124" spans="1:2" x14ac:dyDescent="0.3">
      <c r="A124" s="16" t="s">
        <v>64</v>
      </c>
      <c r="B124">
        <v>2300000</v>
      </c>
    </row>
    <row r="125" spans="1:2" x14ac:dyDescent="0.3">
      <c r="A125" s="16" t="s">
        <v>18</v>
      </c>
      <c r="B125">
        <v>112250000</v>
      </c>
    </row>
    <row r="126" spans="1:2" x14ac:dyDescent="0.3">
      <c r="A126" s="16" t="s">
        <v>17</v>
      </c>
      <c r="B126">
        <v>2750000</v>
      </c>
    </row>
    <row r="127" spans="1:2" x14ac:dyDescent="0.3">
      <c r="A127" s="16" t="s">
        <v>26</v>
      </c>
      <c r="B127">
        <v>5500000</v>
      </c>
    </row>
    <row r="128" spans="1:2" x14ac:dyDescent="0.3">
      <c r="A128" s="16" t="s">
        <v>33</v>
      </c>
      <c r="B128">
        <v>2750000</v>
      </c>
    </row>
    <row r="129" spans="1:3" x14ac:dyDescent="0.3">
      <c r="A129" s="16" t="s">
        <v>28</v>
      </c>
      <c r="B129">
        <v>1900000</v>
      </c>
    </row>
    <row r="130" spans="1:3" x14ac:dyDescent="0.3">
      <c r="A130" s="16" t="s">
        <v>19</v>
      </c>
      <c r="B130">
        <v>2750000</v>
      </c>
    </row>
    <row r="131" spans="1:3" x14ac:dyDescent="0.3">
      <c r="A131" s="16" t="s">
        <v>87</v>
      </c>
      <c r="B131">
        <v>581650000</v>
      </c>
    </row>
    <row r="133" spans="1:3" x14ac:dyDescent="0.3">
      <c r="A133" s="15" t="s">
        <v>57</v>
      </c>
      <c r="B133" s="26">
        <v>45283</v>
      </c>
    </row>
    <row r="135" spans="1:3" x14ac:dyDescent="0.3">
      <c r="A135" s="15" t="s">
        <v>86</v>
      </c>
      <c r="B135" t="s">
        <v>89</v>
      </c>
      <c r="C135" t="s">
        <v>91</v>
      </c>
    </row>
    <row r="136" spans="1:3" x14ac:dyDescent="0.3">
      <c r="A136" s="16" t="s">
        <v>47</v>
      </c>
      <c r="B136">
        <v>32</v>
      </c>
      <c r="C136">
        <v>94400000</v>
      </c>
    </row>
    <row r="137" spans="1:3" x14ac:dyDescent="0.3">
      <c r="A137" s="16" t="s">
        <v>48</v>
      </c>
      <c r="B137">
        <v>17</v>
      </c>
      <c r="C137">
        <v>33150000</v>
      </c>
    </row>
    <row r="138" spans="1:3" x14ac:dyDescent="0.3">
      <c r="A138" s="16" t="s">
        <v>49</v>
      </c>
      <c r="B138">
        <v>4</v>
      </c>
      <c r="C138">
        <v>4600000</v>
      </c>
    </row>
    <row r="139" spans="1:3" x14ac:dyDescent="0.3">
      <c r="A139" s="16" t="s">
        <v>50</v>
      </c>
      <c r="B139">
        <v>27</v>
      </c>
      <c r="C139">
        <v>25650000</v>
      </c>
    </row>
    <row r="140" spans="1:3" x14ac:dyDescent="0.3">
      <c r="A140" s="16" t="s">
        <v>46</v>
      </c>
      <c r="B140">
        <v>6</v>
      </c>
      <c r="C140">
        <v>9000000</v>
      </c>
    </row>
    <row r="141" spans="1:3" x14ac:dyDescent="0.3">
      <c r="A141" s="16" t="s">
        <v>45</v>
      </c>
      <c r="B141">
        <v>102</v>
      </c>
      <c r="C141">
        <v>280500000</v>
      </c>
    </row>
    <row r="142" spans="1:3" x14ac:dyDescent="0.3">
      <c r="A142" s="16" t="s">
        <v>87</v>
      </c>
      <c r="B142">
        <v>188</v>
      </c>
      <c r="C142">
        <v>447300000</v>
      </c>
    </row>
    <row r="144" spans="1:3" x14ac:dyDescent="0.3">
      <c r="A144" s="15" t="s">
        <v>86</v>
      </c>
      <c r="B144" t="s">
        <v>94</v>
      </c>
    </row>
    <row r="145" spans="1:10" x14ac:dyDescent="0.3">
      <c r="A145" s="26">
        <v>45283</v>
      </c>
      <c r="B145">
        <v>15</v>
      </c>
    </row>
    <row r="146" spans="1:10" x14ac:dyDescent="0.3">
      <c r="A146" s="26">
        <v>45284</v>
      </c>
      <c r="B146">
        <v>11</v>
      </c>
    </row>
    <row r="147" spans="1:10" x14ac:dyDescent="0.3">
      <c r="A147" s="26">
        <v>45285</v>
      </c>
      <c r="B147">
        <v>17</v>
      </c>
    </row>
    <row r="148" spans="1:10" x14ac:dyDescent="0.3">
      <c r="A148" s="26" t="s">
        <v>87</v>
      </c>
      <c r="B148">
        <v>43</v>
      </c>
    </row>
    <row r="150" spans="1:10" x14ac:dyDescent="0.3">
      <c r="A150" s="15" t="s">
        <v>86</v>
      </c>
    </row>
    <row r="151" spans="1:10" x14ac:dyDescent="0.3">
      <c r="A151" s="16" t="s">
        <v>47</v>
      </c>
    </row>
    <row r="152" spans="1:10" x14ac:dyDescent="0.3">
      <c r="A152" s="16" t="s">
        <v>48</v>
      </c>
    </row>
    <row r="153" spans="1:10" x14ac:dyDescent="0.3">
      <c r="A153" s="16" t="s">
        <v>49</v>
      </c>
    </row>
    <row r="154" spans="1:10" x14ac:dyDescent="0.3">
      <c r="A154" s="16" t="s">
        <v>50</v>
      </c>
    </row>
    <row r="155" spans="1:10" x14ac:dyDescent="0.3">
      <c r="A155" s="16" t="s">
        <v>46</v>
      </c>
    </row>
    <row r="156" spans="1:10" x14ac:dyDescent="0.3">
      <c r="A156" s="16" t="s">
        <v>45</v>
      </c>
    </row>
    <row r="157" spans="1:10" x14ac:dyDescent="0.3">
      <c r="A157" s="16" t="s">
        <v>87</v>
      </c>
    </row>
    <row r="159" spans="1:10" x14ac:dyDescent="0.3">
      <c r="H159" s="15" t="s">
        <v>86</v>
      </c>
      <c r="I159" t="s">
        <v>91</v>
      </c>
      <c r="J159" t="s">
        <v>95</v>
      </c>
    </row>
    <row r="160" spans="1:10" x14ac:dyDescent="0.3">
      <c r="H160" s="16" t="s">
        <v>47</v>
      </c>
      <c r="I160">
        <v>179950000</v>
      </c>
      <c r="J160">
        <v>35990000</v>
      </c>
    </row>
    <row r="161" spans="1:10" x14ac:dyDescent="0.3">
      <c r="H161" s="16" t="s">
        <v>48</v>
      </c>
      <c r="I161">
        <v>44850000</v>
      </c>
      <c r="J161">
        <v>8970000</v>
      </c>
    </row>
    <row r="162" spans="1:10" x14ac:dyDescent="0.3">
      <c r="H162" s="16" t="s">
        <v>49</v>
      </c>
      <c r="I162">
        <v>11500000</v>
      </c>
      <c r="J162">
        <v>2300000</v>
      </c>
    </row>
    <row r="163" spans="1:10" x14ac:dyDescent="0.3">
      <c r="H163" s="16" t="s">
        <v>50</v>
      </c>
      <c r="I163">
        <v>36100000</v>
      </c>
      <c r="J163">
        <v>7220000</v>
      </c>
    </row>
    <row r="164" spans="1:10" x14ac:dyDescent="0.3">
      <c r="H164" s="16" t="s">
        <v>46</v>
      </c>
      <c r="I164">
        <v>15000000</v>
      </c>
      <c r="J164">
        <v>3000000</v>
      </c>
    </row>
    <row r="165" spans="1:10" x14ac:dyDescent="0.3">
      <c r="H165" s="16" t="s">
        <v>45</v>
      </c>
      <c r="I165">
        <v>294250000</v>
      </c>
      <c r="J165">
        <v>58850000</v>
      </c>
    </row>
    <row r="166" spans="1:10" x14ac:dyDescent="0.3">
      <c r="H166" s="16" t="s">
        <v>87</v>
      </c>
      <c r="I166">
        <v>581650000</v>
      </c>
      <c r="J166">
        <v>116330000</v>
      </c>
    </row>
    <row r="167" spans="1:10" x14ac:dyDescent="0.3">
      <c r="A167" s="15" t="s">
        <v>57</v>
      </c>
      <c r="B167" s="26">
        <v>45285</v>
      </c>
    </row>
    <row r="169" spans="1:10" ht="30.6" customHeight="1" x14ac:dyDescent="0.3">
      <c r="A169" s="15" t="s">
        <v>86</v>
      </c>
      <c r="B169" t="s">
        <v>88</v>
      </c>
      <c r="C169" t="s">
        <v>91</v>
      </c>
      <c r="D169" t="s">
        <v>95</v>
      </c>
    </row>
    <row r="170" spans="1:10" ht="49.95" customHeight="1" x14ac:dyDescent="0.3">
      <c r="A170" s="16" t="s">
        <v>47</v>
      </c>
      <c r="B170">
        <v>8850000</v>
      </c>
      <c r="C170">
        <v>79650000</v>
      </c>
      <c r="D170">
        <v>15930000</v>
      </c>
    </row>
    <row r="171" spans="1:10" ht="49.95" customHeight="1" x14ac:dyDescent="0.3">
      <c r="A171" s="16" t="s">
        <v>48</v>
      </c>
      <c r="B171">
        <v>3900000</v>
      </c>
      <c r="C171">
        <v>7800000</v>
      </c>
      <c r="D171">
        <v>1560000</v>
      </c>
    </row>
    <row r="172" spans="1:10" ht="49.95" customHeight="1" x14ac:dyDescent="0.3">
      <c r="A172" s="16" t="s">
        <v>49</v>
      </c>
      <c r="B172">
        <v>3450000</v>
      </c>
      <c r="C172">
        <v>4600000</v>
      </c>
      <c r="D172">
        <v>920000</v>
      </c>
    </row>
    <row r="173" spans="1:10" ht="49.95" customHeight="1" x14ac:dyDescent="0.3">
      <c r="A173" s="16" t="s">
        <v>50</v>
      </c>
      <c r="B173">
        <v>3800000</v>
      </c>
      <c r="C173">
        <v>5700000</v>
      </c>
      <c r="D173">
        <v>1140000</v>
      </c>
    </row>
    <row r="174" spans="1:10" ht="49.95" customHeight="1" x14ac:dyDescent="0.3">
      <c r="A174" s="16" t="s">
        <v>46</v>
      </c>
      <c r="B174">
        <v>1500000</v>
      </c>
      <c r="C174">
        <v>3000000</v>
      </c>
      <c r="D174">
        <v>600000</v>
      </c>
    </row>
    <row r="175" spans="1:10" ht="49.95" customHeight="1" x14ac:dyDescent="0.3">
      <c r="A175" s="16" t="s">
        <v>45</v>
      </c>
      <c r="B175">
        <v>11000000</v>
      </c>
      <c r="C175">
        <v>13750000</v>
      </c>
      <c r="D175">
        <v>2750000</v>
      </c>
    </row>
    <row r="176" spans="1:10" x14ac:dyDescent="0.3">
      <c r="A176" s="16" t="s">
        <v>87</v>
      </c>
      <c r="B176">
        <v>32500000</v>
      </c>
      <c r="C176">
        <v>114500000</v>
      </c>
      <c r="D176">
        <v>22900000</v>
      </c>
    </row>
    <row r="207" spans="1:1" x14ac:dyDescent="0.3">
      <c r="A207" s="15" t="s">
        <v>86</v>
      </c>
    </row>
    <row r="208" spans="1:1" x14ac:dyDescent="0.3">
      <c r="A208" s="16" t="s">
        <v>47</v>
      </c>
    </row>
    <row r="209" spans="1:1" x14ac:dyDescent="0.3">
      <c r="A209" s="16" t="s">
        <v>48</v>
      </c>
    </row>
    <row r="210" spans="1:1" x14ac:dyDescent="0.3">
      <c r="A210" s="16" t="s">
        <v>49</v>
      </c>
    </row>
    <row r="211" spans="1:1" x14ac:dyDescent="0.3">
      <c r="A211" s="16" t="s">
        <v>50</v>
      </c>
    </row>
    <row r="212" spans="1:1" x14ac:dyDescent="0.3">
      <c r="A212" s="16" t="s">
        <v>46</v>
      </c>
    </row>
    <row r="213" spans="1:1" x14ac:dyDescent="0.3">
      <c r="A213" s="16" t="s">
        <v>45</v>
      </c>
    </row>
    <row r="214" spans="1:1" x14ac:dyDescent="0.3">
      <c r="A214" s="16" t="s">
        <v>87</v>
      </c>
    </row>
    <row r="233" spans="5:6" x14ac:dyDescent="0.3">
      <c r="E233" s="15" t="s">
        <v>57</v>
      </c>
      <c r="F233" s="26">
        <v>45285</v>
      </c>
    </row>
    <row r="235" spans="5:6" x14ac:dyDescent="0.3">
      <c r="E235" s="15" t="s">
        <v>86</v>
      </c>
      <c r="F235" t="s">
        <v>95</v>
      </c>
    </row>
    <row r="236" spans="5:6" x14ac:dyDescent="0.3">
      <c r="E236" s="16" t="s">
        <v>47</v>
      </c>
      <c r="F236" s="23">
        <v>15930000</v>
      </c>
    </row>
    <row r="237" spans="5:6" x14ac:dyDescent="0.3">
      <c r="E237" s="16" t="s">
        <v>48</v>
      </c>
      <c r="F237" s="23">
        <v>1560000</v>
      </c>
    </row>
    <row r="238" spans="5:6" x14ac:dyDescent="0.3">
      <c r="E238" s="16" t="s">
        <v>49</v>
      </c>
      <c r="F238" s="23">
        <v>920000</v>
      </c>
    </row>
    <row r="239" spans="5:6" x14ac:dyDescent="0.3">
      <c r="E239" s="16" t="s">
        <v>50</v>
      </c>
      <c r="F239" s="23">
        <v>1140000</v>
      </c>
    </row>
    <row r="240" spans="5:6" x14ac:dyDescent="0.3">
      <c r="E240" s="16" t="s">
        <v>46</v>
      </c>
      <c r="F240" s="23">
        <v>600000</v>
      </c>
    </row>
    <row r="241" spans="5:6" x14ac:dyDescent="0.3">
      <c r="E241" s="16" t="s">
        <v>45</v>
      </c>
      <c r="F241" s="23">
        <v>2750000</v>
      </c>
    </row>
    <row r="242" spans="5:6" x14ac:dyDescent="0.3">
      <c r="E242" s="16" t="s">
        <v>87</v>
      </c>
      <c r="F242" s="23">
        <v>22900000</v>
      </c>
    </row>
  </sheetData>
  <pageMargins left="0.7" right="0.7" top="0.75" bottom="0.75" header="0.3" footer="0.3"/>
  <drawing r:id="rId20"/>
  <extLst>
    <ext xmlns:x14="http://schemas.microsoft.com/office/spreadsheetml/2009/9/main" uri="{05C60535-1F16-4fd2-B633-F4F36F0B64E0}">
      <x14:sparklineGroups xmlns:xm="http://schemas.microsoft.com/office/excel/2006/main">
        <x14:sparklineGroup displayEmptyCellsAs="gap" xr2:uid="{0F19A7FD-AE1D-472B-99ED-A9C497DA2F5D}">
          <x14:colorSeries rgb="FF000000"/>
          <x14:colorNegative rgb="FF0070C0"/>
          <x14:colorAxis rgb="FF000000"/>
          <x14:colorMarkers rgb="FF0070C0"/>
          <x14:colorFirst rgb="FF0070C0"/>
          <x14:colorLast rgb="FF0070C0"/>
          <x14:colorHigh rgb="FF0070C0"/>
          <x14:colorLow rgb="FF0070C0"/>
          <x14:sparklines>
            <x14:sparkline>
              <xm:f>'help sheet'!E170:E170</xm:f>
              <xm:sqref>F174</xm:sqref>
            </x14:sparkline>
          </x14:sparklines>
        </x14:sparklineGroup>
        <x14:sparklineGroup type="column" displayEmptyCellsAs="gap" xr2:uid="{B8C505C0-5AB6-459B-9439-1B8407943E36}">
          <x14:colorSeries rgb="FF5D072E"/>
          <x14:colorNegative rgb="FFD00000"/>
          <x14:colorAxis rgb="FF000000"/>
          <x14:colorMarkers rgb="FFD00000"/>
          <x14:colorFirst rgb="FFD00000"/>
          <x14:colorLast rgb="FFD00000"/>
          <x14:colorHigh rgb="FFD00000"/>
          <x14:colorLow rgb="FFD00000"/>
          <x14:sparklines>
            <x14:sparkline>
              <xm:f>'help sheet'!B171:D171</xm:f>
              <xm:sqref>E171</xm:sqref>
            </x14:sparkline>
            <x14:sparkline>
              <xm:f>'help sheet'!B172:D172</xm:f>
              <xm:sqref>E172</xm:sqref>
            </x14:sparkline>
            <x14:sparkline>
              <xm:f>'help sheet'!B173:D173</xm:f>
              <xm:sqref>E173</xm:sqref>
            </x14:sparkline>
            <x14:sparkline>
              <xm:f>'help sheet'!B174:D174</xm:f>
              <xm:sqref>E174</xm:sqref>
            </x14:sparkline>
            <x14:sparkline>
              <xm:f>'help sheet'!B175:D175</xm:f>
              <xm:sqref>E175</xm:sqref>
            </x14:sparkline>
          </x14:sparklines>
        </x14:sparklineGroup>
        <x14:sparklineGroup type="column" displayEmptyCellsAs="gap" xr2:uid="{626D2CF6-46E0-4E9B-819A-2D693E1FC2EF}">
          <x14:colorSeries rgb="FF5D072E"/>
          <x14:colorNegative rgb="FFD00000"/>
          <x14:colorAxis rgb="FF000000"/>
          <x14:colorMarkers rgb="FFD00000"/>
          <x14:colorFirst rgb="FFD00000"/>
          <x14:colorLast rgb="FFD00000"/>
          <x14:colorHigh rgb="FFD00000"/>
          <x14:colorLow rgb="FFD00000"/>
          <x14:sparklines>
            <x14:sparkline>
              <xm:f>'help sheet'!C4:E4</xm:f>
              <xm:sqref>F4</xm:sqref>
            </x14:sparkline>
            <x14:sparkline>
              <xm:f>'help sheet'!C5:E5</xm:f>
              <xm:sqref>F5</xm:sqref>
            </x14:sparkline>
            <x14:sparkline>
              <xm:f>'help sheet'!C6:E6</xm:f>
              <xm:sqref>F6</xm:sqref>
            </x14:sparkline>
            <x14:sparkline>
              <xm:f>'help sheet'!C7:E7</xm:f>
              <xm:sqref>F7</xm:sqref>
            </x14:sparkline>
            <x14:sparkline>
              <xm:f>'help sheet'!C8:E8</xm:f>
              <xm:sqref>F8</xm:sqref>
            </x14:sparkline>
            <x14:sparkline>
              <xm:f>'help sheet'!C9:E9</xm:f>
              <xm:sqref>F9</xm:sqref>
            </x14:sparkline>
          </x14:sparklines>
        </x14:sparklineGroup>
        <x14:sparklineGroup type="column" displayEmptyCellsAs="gap" xr2:uid="{3FE6C356-B64B-437B-9403-09B98D57638F}">
          <x14:colorSeries rgb="FF5D072E"/>
          <x14:colorNegative rgb="FFD00000"/>
          <x14:colorAxis rgb="FF000000"/>
          <x14:colorMarkers rgb="FFD00000"/>
          <x14:colorFirst rgb="FFD00000"/>
          <x14:colorLast rgb="FFD00000"/>
          <x14:colorHigh rgb="FFD00000"/>
          <x14:colorLow rgb="FFD00000"/>
          <x14:sparklines>
            <x14:sparkline>
              <xm:f>'help sheet'!B170:D170</xm:f>
              <xm:sqref>E170</xm:sqref>
            </x14:sparkline>
          </x14:sparklines>
        </x14:sparklineGroup>
      </x14:sparklineGroups>
    </ext>
    <ext xmlns:x14="http://schemas.microsoft.com/office/spreadsheetml/2009/9/main" uri="{A8765BA9-456A-4dab-B4F3-ACF838C121DE}">
      <x14:slicerList>
        <x14:slicer r:id="rId21"/>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Product Name </vt:lpstr>
      <vt:lpstr>startup capital</vt:lpstr>
      <vt:lpstr>Item List</vt:lpstr>
      <vt:lpstr>Stock</vt:lpstr>
      <vt:lpstr>Transaction</vt:lpstr>
      <vt:lpstr>help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 Nataly</dc:creator>
  <cp:lastModifiedBy>Leann Nataly</cp:lastModifiedBy>
  <dcterms:created xsi:type="dcterms:W3CDTF">2024-01-15T02:42:20Z</dcterms:created>
  <dcterms:modified xsi:type="dcterms:W3CDTF">2024-01-24T05:25:58Z</dcterms:modified>
</cp:coreProperties>
</file>