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BAI2012SRVR\Audit Dept\EC\09-21 Rates\ERFs\DL 092021\"/>
    </mc:Choice>
  </mc:AlternateContent>
  <bookViews>
    <workbookView xWindow="0" yWindow="0" windowWidth="27870" windowHeight="13020" tabRatio="780"/>
  </bookViews>
  <sheets>
    <sheet name="Totals" sheetId="14" r:id="rId1"/>
    <sheet name="Journeyman" sheetId="10" r:id="rId2"/>
    <sheet name="90-95%(A8)" sheetId="3" r:id="rId3"/>
    <sheet name="70-80%(A7)" sheetId="4" r:id="rId4"/>
    <sheet name="50-60%(A6)" sheetId="5" r:id="rId5"/>
    <sheet name="45%(A5)" sheetId="6" r:id="rId6"/>
    <sheet name="40%(A4)" sheetId="7" r:id="rId7"/>
    <sheet name="Calculations" sheetId="15" r:id="rId8"/>
    <sheet name="Explanation on Variances" sheetId="17" r:id="rId9"/>
    <sheet name="RatesAndLookups" sheetId="13" r:id="rId10"/>
  </sheets>
  <definedNames>
    <definedName name="Hours_A4">'40%(A4)'!$D$5:$D$76</definedName>
    <definedName name="Hours_A5">'45%(A5)'!$D$5:$D$76</definedName>
    <definedName name="Hours_A6">'50-60%(A6)'!$D$5:$D$76</definedName>
    <definedName name="Hours_A7">'70-80%(A7)'!$D$5:$D$76</definedName>
    <definedName name="Hours_A8">'90-95%(A8)'!$D$5:$D$76</definedName>
    <definedName name="Hours_JC">Journeyman!$D$5:$D$261</definedName>
    <definedName name="HoursSum_A4">Totals!$D$26</definedName>
    <definedName name="HoursSum_A5">Totals!$D$25</definedName>
    <definedName name="HoursSum_A6">Totals!$D$24</definedName>
    <definedName name="HoursSum_A7">Totals!$D$23</definedName>
    <definedName name="HoursSum_A8">Totals!$D$22</definedName>
    <definedName name="HoursSum_JC">Totals!$D$21</definedName>
    <definedName name="Let_Agreement">Totals!$A$16</definedName>
    <definedName name="Let_ReportClass">Totals!$C$15</definedName>
    <definedName name="Lookup_Agreement">RatesAndLookups!$B$23:$B$24</definedName>
    <definedName name="Lookup_Agreement_AID">RatesAndLookups!$A$23:$A$24</definedName>
    <definedName name="Lookup_JourneymanRates">Calculations!$B$4:$M$9</definedName>
    <definedName name="Lookup_Rate_AID">RatesAndLookups!$A$11:$A$22</definedName>
    <definedName name="Lookup_Rate_MemberClass">RatesAndLookups!$B$11:$B$22</definedName>
    <definedName name="Lookup_Rate_Rates">RatesAndLookups!$C$11:$M$22</definedName>
    <definedName name="Lookup_ReportClass">RatesAndLookups!$A$2:$A$5</definedName>
    <definedName name="_xlnm.Print_Area" localSheetId="6">'40%(A4)'!$A$1:$D$39</definedName>
    <definedName name="_xlnm.Print_Area" localSheetId="5">'45%(A5)'!$A$1:$D$39</definedName>
    <definedName name="_xlnm.Print_Area" localSheetId="4">'50-60%(A6)'!$A$1:$D$39</definedName>
    <definedName name="_xlnm.Print_Area" localSheetId="3">'70-80%(A7)'!$A$1:$D$39</definedName>
    <definedName name="_xlnm.Print_Area" localSheetId="2">'90-95%(A8)'!$A$1:$D$39</definedName>
    <definedName name="_xlnm.Print_Area" localSheetId="1">Journeyman!$A$1:$D$39</definedName>
    <definedName name="_xlnm.Print_Area" localSheetId="0">Totals!$A$1:$Q$29</definedName>
    <definedName name="_xlnm.Print_Titles" localSheetId="6">'40%(A4)'!$1:$3</definedName>
    <definedName name="_xlnm.Print_Titles" localSheetId="5">'45%(A5)'!$1:$3</definedName>
    <definedName name="_xlnm.Print_Titles" localSheetId="4">'50-60%(A6)'!$1:$3</definedName>
    <definedName name="_xlnm.Print_Titles" localSheetId="3">'70-80%(A7)'!$1:$3</definedName>
    <definedName name="_xlnm.Print_Titles" localSheetId="2">'90-95%(A8)'!$1:$3</definedName>
    <definedName name="_xlnm.Print_Titles" localSheetId="1">Journeyman!$1:$3</definedName>
    <definedName name="Ref_AcctNum">Totals!$F$5</definedName>
    <definedName name="Ref_AffectedMonth">Totals!$A$5</definedName>
    <definedName name="Ref_CityAddress">Totals!$A$11</definedName>
    <definedName name="Ref_EmployerName">Totals!$A$9</definedName>
    <definedName name="Ref_GeneralContractor">Totals!$C$14</definedName>
    <definedName name="Ref_ProjectName">Totals!$C$13</definedName>
    <definedName name="Ref_StreetAddress">Totals!$A$10</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0" i="17" l="1"/>
  <c r="M19" i="17"/>
  <c r="L19" i="17"/>
  <c r="E19" i="17"/>
  <c r="F19" i="17" s="1"/>
  <c r="L18" i="17"/>
  <c r="M18" i="17" s="1"/>
  <c r="F18" i="17"/>
  <c r="E18" i="17"/>
  <c r="L17" i="17"/>
  <c r="M17" i="17" s="1"/>
  <c r="E17" i="17"/>
  <c r="F17" i="17" s="1"/>
  <c r="M16" i="17"/>
  <c r="L16" i="17"/>
  <c r="E16" i="17"/>
  <c r="F16" i="17" s="1"/>
  <c r="L11" i="17"/>
  <c r="M11" i="17" s="1"/>
  <c r="E11" i="17"/>
  <c r="F11" i="17" s="1"/>
  <c r="M10" i="17"/>
  <c r="L10" i="17"/>
  <c r="E10" i="17"/>
  <c r="F10" i="17" s="1"/>
  <c r="L9" i="17"/>
  <c r="M9" i="17" s="1"/>
  <c r="F9" i="17"/>
  <c r="E9" i="17"/>
  <c r="E12" i="17" s="1"/>
  <c r="E6" i="17"/>
  <c r="M5" i="17"/>
  <c r="L5" i="17"/>
  <c r="E5" i="17"/>
  <c r="F5" i="17" s="1"/>
  <c r="L4" i="17"/>
  <c r="M4" i="17" s="1"/>
  <c r="M6" i="17" s="1"/>
  <c r="F4" i="17"/>
  <c r="F6" i="17" s="1"/>
  <c r="E4" i="17"/>
  <c r="F12" i="17" l="1"/>
  <c r="M12" i="17"/>
  <c r="F20" i="17"/>
  <c r="M20" i="17"/>
  <c r="L6" i="17"/>
  <c r="L12" i="17"/>
  <c r="L20" i="17"/>
  <c r="D21" i="14"/>
  <c r="N19" i="15" l="1" a="1"/>
  <c r="N19" i="15" s="1"/>
  <c r="B19" i="15"/>
  <c r="N18" i="15"/>
  <c r="B18" i="15"/>
  <c r="N17" i="15"/>
  <c r="B17" i="15"/>
  <c r="N16" i="15"/>
  <c r="B16" i="15"/>
  <c r="N15" i="15"/>
  <c r="B15" i="15"/>
  <c r="N14" i="15"/>
  <c r="B14" i="15"/>
  <c r="A4" i="15"/>
  <c r="A7" i="15" s="1"/>
  <c r="O7" i="15" s="1" a="1"/>
  <c r="O7" i="15" s="1"/>
  <c r="H7" i="15" l="1"/>
  <c r="L7" i="15"/>
  <c r="L17" i="15" s="1"/>
  <c r="F7" i="15"/>
  <c r="K7" i="15"/>
  <c r="E7" i="15"/>
  <c r="I7" i="15"/>
  <c r="C7" i="15"/>
  <c r="M7" i="15"/>
  <c r="M17" i="15" s="1"/>
  <c r="G7" i="15"/>
  <c r="J7" i="15"/>
  <c r="D7" i="15"/>
  <c r="A5" i="15"/>
  <c r="O5" i="15" s="1" a="1"/>
  <c r="O5" i="15" s="1"/>
  <c r="A8" i="15"/>
  <c r="O8" i="15" s="1" a="1"/>
  <c r="O8" i="15" s="1"/>
  <c r="A6" i="15"/>
  <c r="O6" i="15" s="1" a="1"/>
  <c r="O6" i="15" s="1"/>
  <c r="A9" i="15"/>
  <c r="O9" i="15" s="1" a="1"/>
  <c r="O9" i="15" s="1"/>
  <c r="O4" i="15" a="1"/>
  <c r="O4" i="15" s="1"/>
  <c r="J6" i="15" l="1"/>
  <c r="D6" i="15"/>
  <c r="H6" i="15"/>
  <c r="M6" i="15"/>
  <c r="M16" i="15" s="1"/>
  <c r="G6" i="15"/>
  <c r="K6" i="15"/>
  <c r="E6" i="15"/>
  <c r="I6" i="15"/>
  <c r="C6" i="15"/>
  <c r="L6" i="15"/>
  <c r="L16" i="15" s="1"/>
  <c r="F6" i="15"/>
  <c r="L8" i="15"/>
  <c r="L18" i="15" s="1"/>
  <c r="F8" i="15"/>
  <c r="J8" i="15"/>
  <c r="D8" i="15"/>
  <c r="I8" i="15"/>
  <c r="C8" i="15"/>
  <c r="M8" i="15"/>
  <c r="M18" i="15" s="1"/>
  <c r="G8" i="15"/>
  <c r="K8" i="15"/>
  <c r="E8" i="15"/>
  <c r="H8" i="15"/>
  <c r="L5" i="15"/>
  <c r="L15" i="15" s="1"/>
  <c r="F5" i="15"/>
  <c r="J5" i="15"/>
  <c r="D5" i="15"/>
  <c r="I5" i="15"/>
  <c r="C5" i="15"/>
  <c r="M5" i="15"/>
  <c r="M15" i="15" s="1"/>
  <c r="G5" i="15"/>
  <c r="G15" i="15" s="1"/>
  <c r="K5" i="15"/>
  <c r="E5" i="15"/>
  <c r="H5" i="15"/>
  <c r="H4" i="15"/>
  <c r="H14" i="15" s="1"/>
  <c r="L4" i="15"/>
  <c r="L14" i="15" s="1"/>
  <c r="F4" i="15"/>
  <c r="K4" i="15"/>
  <c r="E4" i="15"/>
  <c r="E14" i="15" s="1"/>
  <c r="I4" i="15"/>
  <c r="I14" i="15" s="1"/>
  <c r="C4" i="15"/>
  <c r="C14" i="15" s="1"/>
  <c r="M4" i="15"/>
  <c r="M14" i="15" s="1"/>
  <c r="G4" i="15"/>
  <c r="G14" i="15" s="1"/>
  <c r="J4" i="15"/>
  <c r="D4" i="15"/>
  <c r="J9" i="15"/>
  <c r="D9" i="15"/>
  <c r="H9" i="15"/>
  <c r="M9" i="15"/>
  <c r="M19" i="15" s="1"/>
  <c r="G9" i="15"/>
  <c r="K9" i="15"/>
  <c r="E9" i="15"/>
  <c r="I9" i="15"/>
  <c r="C9" i="15"/>
  <c r="L9" i="15"/>
  <c r="L19" i="15" s="1"/>
  <c r="F9" i="15"/>
  <c r="D22" i="14" l="1"/>
  <c r="A2" i="3" s="1"/>
  <c r="D23" i="14"/>
  <c r="D24" i="14"/>
  <c r="D25" i="14"/>
  <c r="D26" i="14"/>
  <c r="Q27" i="14"/>
  <c r="A15" i="15" l="1"/>
  <c r="A16" i="15"/>
  <c r="A17" i="15"/>
  <c r="A14" i="15"/>
  <c r="A18" i="15"/>
  <c r="A19" i="15"/>
  <c r="D28" i="14"/>
  <c r="A2" i="7"/>
  <c r="A2" i="5"/>
  <c r="A2" i="4"/>
  <c r="A2" i="10"/>
  <c r="A2" i="6"/>
  <c r="A1" i="6"/>
  <c r="A1" i="7"/>
  <c r="A1" i="5"/>
  <c r="A1" i="4"/>
  <c r="A1" i="10"/>
  <c r="A1" i="3"/>
  <c r="F14" i="15" l="1"/>
  <c r="J26" i="14" s="1"/>
  <c r="J14" i="15"/>
  <c r="O26" i="14" s="1"/>
  <c r="K14" i="15"/>
  <c r="P26" i="14" s="1"/>
  <c r="D14" i="15"/>
  <c r="G26" i="14" s="1"/>
  <c r="F19" i="15"/>
  <c r="J21" i="14" s="1"/>
  <c r="H19" i="15"/>
  <c r="L21" i="14" s="1"/>
  <c r="J19" i="15"/>
  <c r="O21" i="14" s="1"/>
  <c r="G19" i="15"/>
  <c r="K21" i="14" s="1"/>
  <c r="I19" i="15"/>
  <c r="N21" i="14" s="1"/>
  <c r="K19" i="15"/>
  <c r="P21" i="14" s="1"/>
  <c r="E19" i="15"/>
  <c r="H21" i="14" s="1"/>
  <c r="C19" i="15"/>
  <c r="E21" i="14" s="1"/>
  <c r="D19" i="15"/>
  <c r="G21" i="14" s="1"/>
  <c r="J18" i="15"/>
  <c r="O22" i="14" s="1"/>
  <c r="G18" i="15"/>
  <c r="K22" i="14" s="1"/>
  <c r="F18" i="15"/>
  <c r="J22" i="14" s="1"/>
  <c r="C18" i="15"/>
  <c r="E22" i="14" s="1"/>
  <c r="H18" i="15"/>
  <c r="L22" i="14" s="1"/>
  <c r="E18" i="15"/>
  <c r="H22" i="14" s="1"/>
  <c r="I18" i="15"/>
  <c r="N22" i="14" s="1"/>
  <c r="D18" i="15"/>
  <c r="G22" i="14" s="1"/>
  <c r="K18" i="15"/>
  <c r="P22" i="14" s="1"/>
  <c r="J17" i="15"/>
  <c r="O23" i="14" s="1"/>
  <c r="E17" i="15"/>
  <c r="H23" i="14" s="1"/>
  <c r="G17" i="15"/>
  <c r="C17" i="15"/>
  <c r="E23" i="14" s="1"/>
  <c r="F17" i="15"/>
  <c r="J23" i="14" s="1"/>
  <c r="H17" i="15"/>
  <c r="L23" i="14" s="1"/>
  <c r="I17" i="15"/>
  <c r="N23" i="14" s="1"/>
  <c r="K17" i="15"/>
  <c r="P23" i="14" s="1"/>
  <c r="D17" i="15"/>
  <c r="G23" i="14" s="1"/>
  <c r="I16" i="15"/>
  <c r="N24" i="14" s="1"/>
  <c r="C16" i="15"/>
  <c r="E24" i="14" s="1"/>
  <c r="D16" i="15"/>
  <c r="G24" i="14" s="1"/>
  <c r="E16" i="15"/>
  <c r="H24" i="14" s="1"/>
  <c r="F16" i="15"/>
  <c r="J24" i="14" s="1"/>
  <c r="J16" i="15"/>
  <c r="O24" i="14" s="1"/>
  <c r="G16" i="15"/>
  <c r="K24" i="14" s="1"/>
  <c r="K16" i="15"/>
  <c r="P24" i="14" s="1"/>
  <c r="H16" i="15"/>
  <c r="L24" i="14" s="1"/>
  <c r="F15" i="15"/>
  <c r="J25" i="14" s="1"/>
  <c r="C15" i="15"/>
  <c r="E25" i="14" s="1"/>
  <c r="I15" i="15"/>
  <c r="N25" i="14" s="1"/>
  <c r="D15" i="15"/>
  <c r="G25" i="14" s="1"/>
  <c r="H15" i="15"/>
  <c r="L25" i="14" s="1"/>
  <c r="K15" i="15"/>
  <c r="P25" i="14" s="1"/>
  <c r="E15" i="15"/>
  <c r="H25" i="14" s="1"/>
  <c r="J15" i="15"/>
  <c r="O25" i="14" s="1"/>
  <c r="K23" i="14"/>
  <c r="K26" i="14"/>
  <c r="H26" i="14"/>
  <c r="L26" i="14"/>
  <c r="N26" i="14"/>
  <c r="E26" i="14"/>
  <c r="K25" i="14"/>
  <c r="G20" i="14"/>
  <c r="E20" i="14" l="1"/>
  <c r="K20" i="14"/>
  <c r="N20" i="14"/>
  <c r="O20" i="14"/>
  <c r="H20" i="14"/>
  <c r="P20" i="14"/>
  <c r="L20" i="14"/>
  <c r="J20" i="14"/>
  <c r="Q21" i="14" l="1"/>
  <c r="H28" i="14" l="1"/>
  <c r="K28" i="14"/>
  <c r="Q25" i="14"/>
  <c r="Q23" i="14"/>
  <c r="P28" i="14"/>
  <c r="N28" i="14"/>
  <c r="L28" i="14"/>
  <c r="Q24" i="14"/>
  <c r="J28" i="14"/>
  <c r="Q26" i="14"/>
  <c r="O28" i="14"/>
  <c r="G28" i="14"/>
  <c r="Q22" i="14"/>
  <c r="E28" i="14"/>
  <c r="P29" i="14" l="1"/>
  <c r="Q29" i="14"/>
  <c r="O29" i="1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<sst xmlns="http://schemas.openxmlformats.org/spreadsheetml/2006/main" count="218" uniqueCount="96">
  <si>
    <t>FINANCIAL SECURITY</t>
  </si>
  <si>
    <t>MARKET RECOVERY</t>
  </si>
  <si>
    <t>401(k)</t>
  </si>
  <si>
    <t>TOTAL</t>
  </si>
  <si>
    <t>APPR. CODE</t>
  </si>
  <si>
    <t>A8</t>
  </si>
  <si>
    <t>A7</t>
  </si>
  <si>
    <t>A6</t>
  </si>
  <si>
    <t>A5</t>
  </si>
  <si>
    <t>A4</t>
  </si>
  <si>
    <t>TOTALS</t>
  </si>
  <si>
    <t>EMPLOYERS MONTHLY REPORT TO TRUSTEES</t>
  </si>
  <si>
    <t>THIS REPORT COVERS HOURS FOR THIS MONTH OF</t>
  </si>
  <si>
    <t>ACCOUNT NUMBER</t>
  </si>
  <si>
    <t>FEDERAL I.D. NUMBER</t>
  </si>
  <si>
    <t>STATE LICENSE NUMBER</t>
  </si>
  <si>
    <t>HAWAII CARPENTERS JOINT TRUST FUNDS</t>
  </si>
  <si>
    <t>VACATION &amp; HOLIDAY</t>
  </si>
  <si>
    <t>Journeyman</t>
  </si>
  <si>
    <t>90% - 95%</t>
  </si>
  <si>
    <t>70% - 80%</t>
  </si>
  <si>
    <t>50% - 60%</t>
  </si>
  <si>
    <t>EMPLOYER NAME AND ADDRESS</t>
  </si>
  <si>
    <t>COMPUTATION OF CONTRIBUTIONS</t>
  </si>
  <si>
    <t xml:space="preserve"> IF THE ABOVE INFORMATION IS INCORRECT PLEASE INDICATE CHANGES</t>
  </si>
  <si>
    <t>90-95%(A8)</t>
  </si>
  <si>
    <t>70-80%(A7)</t>
  </si>
  <si>
    <t>50-60%(A6)</t>
  </si>
  <si>
    <t>45%(A5)</t>
  </si>
  <si>
    <t>40%(A4)</t>
  </si>
  <si>
    <t>VACATION
ADMIN.</t>
  </si>
  <si>
    <t>Adjustments</t>
  </si>
  <si>
    <t>AID</t>
  </si>
  <si>
    <t>JC</t>
  </si>
  <si>
    <t>EMPLOYEE'S NAME
LAST NAME &amp; FIRST NAME</t>
  </si>
  <si>
    <t>SOCIAL SECURITY
NUMBER</t>
  </si>
  <si>
    <t>TOTAL
HOURS</t>
  </si>
  <si>
    <t>RM</t>
  </si>
  <si>
    <t>HW</t>
  </si>
  <si>
    <t>T</t>
  </si>
  <si>
    <t>V</t>
  </si>
  <si>
    <t>FS</t>
  </si>
  <si>
    <t>MKR</t>
  </si>
  <si>
    <t>401K</t>
  </si>
  <si>
    <t>VA</t>
  </si>
  <si>
    <t>UBCT</t>
  </si>
  <si>
    <t>UBCM</t>
  </si>
  <si>
    <t>CCLM</t>
  </si>
  <si>
    <t>RETIREE
MEDICAL</t>
  </si>
  <si>
    <t>Project Name:</t>
  </si>
  <si>
    <t>Gen. Contractor:</t>
  </si>
  <si>
    <t>Notes:</t>
  </si>
  <si>
    <t>UBC
TRAINING</t>
  </si>
  <si>
    <t>MEMBER
CLASS.</t>
  </si>
  <si>
    <t>HOURS</t>
  </si>
  <si>
    <t>Hours</t>
  </si>
  <si>
    <t>APPRENTICE
&amp; TRAINING</t>
  </si>
  <si>
    <t>ACTIVE HEALTH
&amp; WELFARE</t>
  </si>
  <si>
    <t>Journeyman
Carp.</t>
  </si>
  <si>
    <t>GRAND TOTAL:</t>
  </si>
  <si>
    <t>Report Class</t>
  </si>
  <si>
    <t>Apprentice Adjustments</t>
  </si>
  <si>
    <t>Standard Report</t>
  </si>
  <si>
    <t>Supplemental Report</t>
  </si>
  <si>
    <t>Report A Correction</t>
  </si>
  <si>
    <t>Fringe Rates</t>
  </si>
  <si>
    <t>MemberClass</t>
  </si>
  <si>
    <t>Fund Rates</t>
  </si>
  <si>
    <t>EmployerMemberClass</t>
  </si>
  <si>
    <t>Code</t>
  </si>
  <si>
    <t>Fund</t>
  </si>
  <si>
    <t>Retiree H&amp;W</t>
  </si>
  <si>
    <t>Active H&amp;W</t>
  </si>
  <si>
    <t>Aprentice &amp; Training</t>
  </si>
  <si>
    <t>Vacation</t>
  </si>
  <si>
    <t>Financial Security</t>
  </si>
  <si>
    <t>Market Recovery</t>
  </si>
  <si>
    <t>Vacation Admin.</t>
  </si>
  <si>
    <t>Due Totals</t>
  </si>
  <si>
    <t>UBC Training</t>
  </si>
  <si>
    <t>Variance</t>
  </si>
  <si>
    <t>UBC Marketing</t>
  </si>
  <si>
    <t>Carp. Cntrc. Labor Mgt.</t>
  </si>
  <si>
    <t>2 rounding events
example</t>
  </si>
  <si>
    <t>Rate</t>
  </si>
  <si>
    <t>round at  level
(legacy method)</t>
  </si>
  <si>
    <t>round at member
(new method)</t>
  </si>
  <si>
    <t>member 1</t>
  </si>
  <si>
    <t>member 2</t>
  </si>
  <si>
    <t>3 rounding events
example</t>
  </si>
  <si>
    <t>4 rounding events
example</t>
  </si>
  <si>
    <t>Employer Name</t>
  </si>
  <si>
    <t>Employer Address</t>
  </si>
  <si>
    <t>September 2021</t>
  </si>
  <si>
    <t>DRYWALL-MASTER AGREEMENT 09/2020 DL</t>
  </si>
  <si>
    <t>DRYWALL-MASTER AGREEMENT 09/2021 DL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</si>
</sst>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8" formatCode="&quot;$&quot;#,##0.00_);[Red]\(&quot;$&quot;#,##0.00\)"/>
    <numFmt numFmtId="44" formatCode="_(&quot;$&quot;* #,##0.00_);_(&quot;$&quot;* \(#,##0.00\);_(&quot;$&quot;* &quot;-&quot;??_);_(@_)"/>
    <numFmt numFmtId="43" formatCode="_(* #,##0.00_);_(* \(#,##0.00\);_(* &quot;-&quot;??_);_(@_)"/>
    <numFmt numFmtId="164" formatCode="000\-00\-0000"/>
    <numFmt numFmtId="165" formatCode="0.000"/>
  </numFmts>
  <fonts count="31">
    <font>
      <sz val="10"/>
      <name val="Arial"/>
    </font>
    <font>
      <sz val="8"/>
      <name val="Arial"/>
      <family val="2"/>
    </font>
    <font>
      <b/>
      <sz val="12"/>
      <name val="Arial"/>
      <family val="2"/>
    </font>
    <font>
      <b/>
      <sz val="14"/>
      <name val="Arial"/>
      <family val="2"/>
    </font>
    <font>
      <b/>
      <sz val="24"/>
      <name val="Calisto MT"/>
      <family val="1"/>
    </font>
    <font>
      <b/>
      <sz val="11"/>
      <name val="Arial"/>
      <family val="2"/>
    </font>
    <font>
      <b/>
      <sz val="13"/>
      <name val="Arial"/>
      <family val="2"/>
    </font>
    <font>
      <sz val="11"/>
      <name val="Arial"/>
      <family val="2"/>
    </font>
    <font>
      <b/>
      <sz val="10"/>
      <name val="Arial"/>
      <family val="2"/>
    </font>
    <font>
      <sz val="10"/>
      <name val="Arial"/>
      <family val="2"/>
    </font>
    <font>
      <sz val="11.5"/>
      <name val="Arial"/>
      <family val="2"/>
    </font>
    <font>
      <b/>
      <sz val="11.5"/>
      <name val="Arial"/>
      <family val="2"/>
    </font>
    <font>
      <b/>
      <sz val="8"/>
      <name val="Arial"/>
      <family val="2"/>
    </font>
    <font>
      <sz val="7"/>
      <name val="Arial"/>
      <family val="2"/>
    </font>
    <font>
      <sz val="13"/>
      <name val="Arial"/>
      <family val="2"/>
    </font>
    <font>
      <b/>
      <sz val="9"/>
      <name val="Arial"/>
      <family val="2"/>
    </font>
    <font>
      <b/>
      <sz val="18"/>
      <name val="Arial"/>
      <family val="2"/>
    </font>
    <font>
      <b/>
      <sz val="7"/>
      <name val="Arial"/>
      <family val="2"/>
    </font>
    <font>
      <sz val="9"/>
      <name val="Arial"/>
      <family val="2"/>
    </font>
    <font>
      <sz val="10"/>
      <color indexed="8"/>
      <name val="Arial"/>
      <family val="2"/>
    </font>
    <font>
      <b/>
      <sz val="6"/>
      <name val="Arial"/>
      <family val="2"/>
    </font>
    <font>
      <b/>
      <u/>
      <sz val="12"/>
      <name val="Arial"/>
      <family val="2"/>
    </font>
    <font>
      <sz val="11"/>
      <color indexed="8"/>
      <name val="Arial"/>
      <family val="2"/>
    </font>
    <font>
      <sz val="12"/>
      <name val="Arial"/>
      <family val="2"/>
    </font>
    <font>
      <sz val="14"/>
      <name val="Arial"/>
      <family val="2"/>
    </font>
    <font>
      <u/>
      <sz val="10"/>
      <name val="Arial"/>
      <family val="2"/>
    </font>
    <font>
      <b/>
      <u/>
      <sz val="11"/>
      <name val="Calibri"/>
      <family val="2"/>
      <scheme val="minor"/>
    </font>
    <font>
      <sz val="11"/>
      <name val="Calibri"/>
      <family val="2"/>
      <scheme val="minor"/>
    </font>
    <font>
      <sz val="11"/>
      <color indexed="8"/>
      <name val="Calibri"/>
      <family val="2"/>
      <scheme val="minor"/>
    </font>
    <font>
      <sz val="10"/>
      <name val="Arial"/>
      <family val="2"/>
    </font>
    <font>
      <u/>
      <sz val="11"/>
      <color theme="1"/>
      <name val="Calibri"/>
      <family val="2"/>
      <scheme val="minor"/>
    </font>
  </fonts>
  <fills count="15">
    <fill>
      <patternFill patternType="none"/>
    </fill>
    <fill>
      <patternFill patternType="gray125"/>
    </fill>
    <fill>
      <patternFill patternType="solid">
        <fgColor indexed="22"/>
        <bgColor indexed="0"/>
      </patternFill>
    </fill>
    <fill>
      <patternFill patternType="solid">
        <fgColor theme="2" tint="-9.9978637043366805E-2"/>
        <bgColor indexed="64"/>
      </patternFill>
    </fill>
    <fill>
      <patternFill patternType="solid">
        <fgColor rgb="FFFFFFBD"/>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0"/>
      </patternFill>
    </fill>
    <fill>
      <patternFill patternType="solid">
        <fgColor theme="8" tint="0.59999389629810485"/>
        <bgColor indexed="64"/>
      </patternFill>
    </fill>
    <fill>
      <patternFill patternType="solid">
        <fgColor theme="3" tint="0.59999389629810485"/>
        <bgColor indexed="0"/>
      </patternFill>
    </fill>
    <fill>
      <patternFill patternType="solid">
        <fgColor theme="6" tint="0.39997558519241921"/>
        <bgColor indexed="0"/>
      </patternFill>
    </fill>
    <fill>
      <patternFill patternType="solid">
        <fgColor theme="9" tint="0.59999389629810485"/>
        <bgColor indexed="0"/>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bottom style="thin">
        <color indexed="22"/>
      </bottom>
      <diagonal/>
    </border>
    <border>
      <left/>
      <right/>
      <top style="thin">
        <color indexed="64"/>
      </top>
      <bottom style="double">
        <color indexed="64"/>
      </bottom>
      <diagonal/>
    </border>
  </borders>
  <cellStyleXfs count="6">
    <xf numFmtId="0" fontId="0" fillId="0" borderId="0"/>
    <xf numFmtId="0" fontId="19" fillId="0" borderId="0"/>
    <xf numFmtId="0" fontId="19" fillId="0" borderId="0"/>
    <xf numFmtId="0" fontId="9" fillId="0" borderId="0"/>
    <xf numFmtId="0" fontId="19" fillId="0" borderId="0"/>
    <xf numFmtId="43" fontId="29" fillId="0" borderId="0" applyFont="0" applyFill="0" applyBorder="0" applyAlignment="0" applyProtection="0"/>
  </cellStyleXfs>
  <cellXfs count="218">
    <xf numFmtId="0" fontId="0" fillId="0" borderId="0" xfId="0"/>
    <xf numFmtId="0" fontId="9" fillId="0" borderId="0" xfId="0" applyFont="1"/>
    <xf numFmtId="0" fontId="0" fillId="0" borderId="0" xfId="0" applyProtection="1"/>
    <xf numFmtId="0" fontId="18" fillId="0" borderId="0" xfId="0" applyFont="1" applyProtection="1"/>
    <xf numFmtId="0" fontId="21" fillId="0" borderId="0" xfId="0" applyFont="1" applyProtection="1"/>
    <xf numFmtId="164" fontId="0" fillId="0" borderId="0" xfId="0" applyNumberFormat="1" applyAlignment="1" applyProtection="1">
      <alignment horizontal="center"/>
    </xf>
    <xf numFmtId="40" fontId="0" fillId="0" borderId="0" xfId="0" applyNumberFormat="1" applyProtection="1"/>
    <xf numFmtId="2" fontId="0" fillId="0" borderId="0" xfId="0" applyNumberFormat="1" applyAlignment="1" applyProtection="1">
      <alignment horizontal="right"/>
    </xf>
    <xf numFmtId="0" fontId="7" fillId="0" borderId="2" xfId="0" applyNumberFormat="1" applyFont="1" applyBorder="1" applyAlignment="1" applyProtection="1">
      <alignment vertical="center"/>
      <protection locked="0"/>
    </xf>
    <xf numFmtId="0" fontId="7" fillId="0" borderId="2" xfId="0" applyNumberFormat="1" applyFont="1" applyBorder="1" applyProtection="1">
      <protection locked="0"/>
    </xf>
    <xf numFmtId="0" fontId="22" fillId="0" borderId="2" xfId="1" applyNumberFormat="1" applyFont="1" applyFill="1" applyBorder="1" applyAlignment="1" applyProtection="1">
      <alignment horizontal="left" wrapText="1"/>
      <protection locked="0"/>
    </xf>
    <xf numFmtId="0" fontId="22" fillId="0" borderId="2" xfId="1" applyNumberFormat="1" applyFont="1" applyFill="1" applyBorder="1" applyAlignment="1" applyProtection="1">
      <alignment horizontal="right"/>
      <protection locked="0"/>
    </xf>
    <xf numFmtId="0" fontId="7" fillId="0" borderId="2" xfId="0" applyNumberFormat="1" applyFont="1" applyBorder="1" applyAlignment="1" applyProtection="1">
      <alignment horizontal="left"/>
      <protection locked="0"/>
    </xf>
    <xf numFmtId="0" fontId="7" fillId="0" borderId="2" xfId="0" applyNumberFormat="1" applyFont="1" applyBorder="1" applyAlignment="1" applyProtection="1">
      <alignment horizontal="right"/>
      <protection locked="0"/>
    </xf>
    <xf numFmtId="0" fontId="22" fillId="0" borderId="2" xfId="2" applyNumberFormat="1" applyFont="1" applyBorder="1" applyAlignment="1" applyProtection="1">
      <alignment horizontal="right"/>
      <protection locked="0"/>
    </xf>
    <xf numFmtId="0" fontId="7" fillId="0" borderId="2" xfId="0" applyNumberFormat="1" applyFont="1" applyBorder="1" applyAlignment="1" applyProtection="1">
      <protection locked="0"/>
    </xf>
    <xf numFmtId="164" fontId="8" fillId="3" borderId="2" xfId="0" applyNumberFormat="1" applyFont="1" applyFill="1" applyBorder="1" applyAlignment="1" applyProtection="1">
      <alignment horizontal="center" vertical="center" wrapText="1"/>
    </xf>
    <xf numFmtId="40" fontId="8" fillId="3" borderId="2" xfId="0" applyNumberFormat="1" applyFont="1" applyFill="1" applyBorder="1" applyAlignment="1" applyProtection="1">
      <alignment horizontal="center" vertical="center" wrapText="1"/>
    </xf>
    <xf numFmtId="164" fontId="7" fillId="0" borderId="2" xfId="0" applyNumberFormat="1" applyFont="1" applyBorder="1" applyAlignment="1" applyProtection="1">
      <alignment horizontal="center"/>
      <protection locked="0"/>
    </xf>
    <xf numFmtId="164" fontId="22" fillId="0" borderId="2" xfId="1" applyNumberFormat="1" applyFont="1" applyFill="1" applyBorder="1" applyAlignment="1" applyProtection="1">
      <alignment horizontal="center" wrapText="1"/>
      <protection locked="0"/>
    </xf>
    <xf numFmtId="164" fontId="7" fillId="0" borderId="2" xfId="0" applyNumberFormat="1" applyFont="1" applyBorder="1" applyAlignment="1" applyProtection="1">
      <alignment horizontal="center" vertical="center"/>
      <protection locked="0"/>
    </xf>
    <xf numFmtId="164" fontId="22" fillId="0" borderId="2" xfId="0" applyNumberFormat="1" applyFont="1" applyFill="1" applyBorder="1" applyAlignment="1" applyProtection="1">
      <alignment horizontal="center" vertical="center"/>
      <protection locked="0"/>
    </xf>
    <xf numFmtId="164" fontId="22" fillId="0" borderId="2" xfId="0" applyNumberFormat="1" applyFont="1" applyBorder="1" applyAlignment="1" applyProtection="1">
      <alignment horizontal="center" vertical="center"/>
      <protection locked="0"/>
    </xf>
    <xf numFmtId="164" fontId="22" fillId="0" borderId="2" xfId="0" applyNumberFormat="1" applyFont="1" applyBorder="1" applyAlignment="1" applyProtection="1">
      <alignment horizontal="center"/>
      <protection locked="0"/>
    </xf>
    <xf numFmtId="0" fontId="9" fillId="0" borderId="2" xfId="0" applyFont="1" applyBorder="1" applyProtection="1"/>
    <xf numFmtId="0" fontId="23" fillId="0" borderId="0" xfId="0" applyFont="1" applyBorder="1" applyAlignment="1" applyProtection="1">
      <alignment horizontal="right"/>
    </xf>
    <xf numFmtId="40" fontId="23" fillId="0" borderId="0" xfId="0" applyNumberFormat="1" applyFont="1" applyBorder="1" applyProtection="1"/>
    <xf numFmtId="0" fontId="0" fillId="0" borderId="2" xfId="0" applyBorder="1" applyProtection="1"/>
    <xf numFmtId="0" fontId="22" fillId="0" borderId="2" xfId="0" applyNumberFormat="1" applyFont="1" applyBorder="1" applyAlignment="1" applyProtection="1">
      <alignment horizontal="left"/>
      <protection locked="0"/>
    </xf>
    <xf numFmtId="0" fontId="22" fillId="0" borderId="2" xfId="0" applyNumberFormat="1" applyFont="1" applyFill="1" applyBorder="1" applyAlignment="1" applyProtection="1">
      <alignment horizontal="left"/>
      <protection locked="0"/>
    </xf>
    <xf numFmtId="0" fontId="22" fillId="0" borderId="2" xfId="0" applyNumberFormat="1" applyFont="1" applyBorder="1" applyProtection="1">
      <protection locked="0"/>
    </xf>
    <xf numFmtId="0" fontId="8" fillId="3" borderId="2" xfId="0" applyFont="1" applyFill="1" applyBorder="1" applyAlignment="1" applyProtection="1">
      <alignment horizontal="centerContinuous" wrapText="1"/>
    </xf>
    <xf numFmtId="0" fontId="8" fillId="3" borderId="2" xfId="0" applyFont="1" applyFill="1" applyBorder="1" applyAlignment="1" applyProtection="1">
      <alignment horizontal="centerContinuous" vertical="center" wrapText="1"/>
    </xf>
    <xf numFmtId="0" fontId="0" fillId="0" borderId="0" xfId="0" applyProtection="1">
      <protection locked="0"/>
    </xf>
    <xf numFmtId="2" fontId="0" fillId="0" borderId="0" xfId="0" applyNumberFormat="1" applyAlignment="1" applyProtection="1">
      <alignment horizontal="right"/>
      <protection locked="0"/>
    </xf>
    <xf numFmtId="2" fontId="0" fillId="0" borderId="0" xfId="0" applyNumberFormat="1" applyProtection="1">
      <protection locked="0"/>
    </xf>
    <xf numFmtId="40" fontId="0" fillId="0" borderId="0" xfId="0" applyNumberFormat="1" applyProtection="1">
      <protection locked="0"/>
    </xf>
    <xf numFmtId="0" fontId="9" fillId="0" borderId="0" xfId="0" applyFont="1" applyProtection="1">
      <protection locked="0"/>
    </xf>
    <xf numFmtId="0" fontId="8" fillId="5" borderId="2" xfId="0" applyFont="1" applyFill="1" applyBorder="1" applyAlignment="1" applyProtection="1">
      <alignment horizontal="centerContinuous" wrapText="1"/>
    </xf>
    <xf numFmtId="0" fontId="8" fillId="5" borderId="2" xfId="0" applyFont="1" applyFill="1" applyBorder="1" applyAlignment="1" applyProtection="1">
      <alignment horizontal="centerContinuous" vertical="center" wrapText="1"/>
    </xf>
    <xf numFmtId="164" fontId="8" fillId="5" borderId="2" xfId="0" applyNumberFormat="1" applyFont="1" applyFill="1" applyBorder="1" applyAlignment="1" applyProtection="1">
      <alignment horizontal="center" vertical="center" wrapText="1"/>
    </xf>
    <xf numFmtId="40" fontId="8" fillId="5" borderId="2" xfId="0" applyNumberFormat="1" applyFont="1" applyFill="1" applyBorder="1" applyAlignment="1" applyProtection="1">
      <alignment horizontal="center" vertical="center" wrapText="1"/>
    </xf>
    <xf numFmtId="0" fontId="8" fillId="6" borderId="2" xfId="0" applyFont="1" applyFill="1" applyBorder="1" applyAlignment="1" applyProtection="1">
      <alignment horizontal="centerContinuous" wrapText="1"/>
    </xf>
    <xf numFmtId="0" fontId="8" fillId="6" borderId="2" xfId="0" applyFont="1" applyFill="1" applyBorder="1" applyAlignment="1" applyProtection="1">
      <alignment horizontal="centerContinuous" vertical="center" wrapText="1"/>
    </xf>
    <xf numFmtId="164" fontId="8" fillId="6" borderId="2" xfId="0" applyNumberFormat="1" applyFont="1" applyFill="1" applyBorder="1" applyAlignment="1" applyProtection="1">
      <alignment horizontal="center" vertical="center" wrapText="1"/>
    </xf>
    <xf numFmtId="40" fontId="8" fillId="6" borderId="2" xfId="0" applyNumberFormat="1" applyFont="1" applyFill="1" applyBorder="1" applyAlignment="1" applyProtection="1">
      <alignment horizontal="center" vertical="center" wrapText="1"/>
    </xf>
    <xf numFmtId="0" fontId="8" fillId="7" borderId="2" xfId="0" applyFont="1" applyFill="1" applyBorder="1" applyAlignment="1" applyProtection="1">
      <alignment horizontal="centerContinuous" wrapText="1"/>
    </xf>
    <xf numFmtId="0" fontId="8" fillId="7" borderId="2" xfId="0" applyFont="1" applyFill="1" applyBorder="1" applyAlignment="1" applyProtection="1">
      <alignment horizontal="centerContinuous" vertical="center" wrapText="1"/>
    </xf>
    <xf numFmtId="164" fontId="8" fillId="7" borderId="2" xfId="0" applyNumberFormat="1" applyFont="1" applyFill="1" applyBorder="1" applyAlignment="1" applyProtection="1">
      <alignment horizontal="center" vertical="center" wrapText="1"/>
    </xf>
    <xf numFmtId="40" fontId="8" fillId="7" borderId="2" xfId="0" applyNumberFormat="1" applyFont="1" applyFill="1" applyBorder="1" applyAlignment="1" applyProtection="1">
      <alignment horizontal="center" vertical="center" wrapText="1"/>
    </xf>
    <xf numFmtId="40" fontId="9" fillId="0" borderId="0" xfId="0" applyNumberFormat="1" applyFont="1" applyProtection="1">
      <protection locked="0"/>
    </xf>
    <xf numFmtId="0" fontId="8" fillId="8" borderId="2" xfId="0" applyFont="1" applyFill="1" applyBorder="1" applyAlignment="1" applyProtection="1">
      <alignment horizontal="centerContinuous" wrapText="1"/>
    </xf>
    <xf numFmtId="0" fontId="8" fillId="8" borderId="2" xfId="0" applyFont="1" applyFill="1" applyBorder="1" applyAlignment="1" applyProtection="1">
      <alignment horizontal="centerContinuous" vertical="center" wrapText="1"/>
    </xf>
    <xf numFmtId="164" fontId="8" fillId="8" borderId="2" xfId="0" applyNumberFormat="1" applyFont="1" applyFill="1" applyBorder="1" applyAlignment="1" applyProtection="1">
      <alignment horizontal="center" vertical="center" wrapText="1"/>
    </xf>
    <xf numFmtId="40" fontId="8" fillId="8" borderId="2" xfId="0" applyNumberFormat="1" applyFont="1" applyFill="1" applyBorder="1" applyAlignment="1" applyProtection="1">
      <alignment horizontal="center" vertical="center" wrapText="1"/>
    </xf>
    <xf numFmtId="0" fontId="8" fillId="9" borderId="2" xfId="0" applyFont="1" applyFill="1" applyBorder="1" applyAlignment="1" applyProtection="1">
      <alignment horizontal="centerContinuous" vertical="center" wrapText="1"/>
    </xf>
    <xf numFmtId="164" fontId="8" fillId="9" borderId="2" xfId="0" applyNumberFormat="1" applyFont="1" applyFill="1" applyBorder="1" applyAlignment="1" applyProtection="1">
      <alignment horizontal="center" vertical="center" wrapText="1"/>
    </xf>
    <xf numFmtId="40" fontId="8" fillId="9" borderId="2" xfId="0" applyNumberFormat="1" applyFont="1" applyFill="1" applyBorder="1" applyAlignment="1" applyProtection="1">
      <alignment horizontal="center" vertical="center" wrapText="1"/>
    </xf>
    <xf numFmtId="0" fontId="7" fillId="0" borderId="2" xfId="0" applyFont="1" applyBorder="1" applyProtection="1">
      <protection locked="0"/>
    </xf>
    <xf numFmtId="40" fontId="7" fillId="0" borderId="2" xfId="0" applyNumberFormat="1" applyFont="1" applyBorder="1" applyProtection="1">
      <protection locked="0"/>
    </xf>
    <xf numFmtId="164" fontId="0" fillId="0" borderId="0" xfId="0" applyNumberFormat="1" applyAlignment="1" applyProtection="1">
      <alignment horizontal="center"/>
      <protection locked="0"/>
    </xf>
    <xf numFmtId="0" fontId="18" fillId="0" borderId="0" xfId="0" applyFont="1" applyProtection="1">
      <protection locked="0"/>
    </xf>
    <xf numFmtId="0" fontId="25" fillId="0" borderId="0" xfId="0" applyFont="1"/>
    <xf numFmtId="8" fontId="9" fillId="0" borderId="0" xfId="0" applyNumberFormat="1" applyFont="1"/>
    <xf numFmtId="0" fontId="21" fillId="0" borderId="0" xfId="0" applyFont="1" applyAlignment="1" applyProtection="1"/>
    <xf numFmtId="0" fontId="9" fillId="0" borderId="0" xfId="3"/>
    <xf numFmtId="8" fontId="3" fillId="0" borderId="0" xfId="3" applyNumberFormat="1" applyFont="1" applyAlignment="1">
      <alignment horizontal="center" vertical="center"/>
    </xf>
    <xf numFmtId="0" fontId="8" fillId="0" borderId="10" xfId="3" applyFont="1" applyBorder="1" applyAlignment="1">
      <alignment horizontal="right" vertical="center"/>
    </xf>
    <xf numFmtId="8" fontId="10" fillId="0" borderId="0" xfId="3" applyNumberFormat="1" applyFont="1" applyAlignment="1">
      <alignment horizontal="right"/>
    </xf>
    <xf numFmtId="8" fontId="5" fillId="0" borderId="18" xfId="3" applyNumberFormat="1" applyFont="1" applyBorder="1" applyAlignment="1">
      <alignment horizontal="right"/>
    </xf>
    <xf numFmtId="40" fontId="5" fillId="0" borderId="2" xfId="3" applyNumberFormat="1" applyFont="1" applyBorder="1" applyAlignment="1">
      <alignment horizontal="center"/>
    </xf>
    <xf numFmtId="9" fontId="1" fillId="0" borderId="2" xfId="3" applyNumberFormat="1" applyFont="1" applyBorder="1" applyAlignment="1">
      <alignment horizontal="center" wrapText="1"/>
    </xf>
    <xf numFmtId="0" fontId="1" fillId="0" borderId="2" xfId="3" applyFont="1" applyBorder="1" applyAlignment="1">
      <alignment horizontal="center" wrapText="1"/>
    </xf>
    <xf numFmtId="0" fontId="8" fillId="0" borderId="0" xfId="3" applyFont="1" applyAlignment="1">
      <alignment horizontal="center" vertical="center" wrapText="1"/>
    </xf>
    <xf numFmtId="0" fontId="9" fillId="0" borderId="13" xfId="3" applyBorder="1" applyAlignment="1">
      <alignment horizontal="center" vertical="center" wrapText="1"/>
    </xf>
    <xf numFmtId="8" fontId="2" fillId="0" borderId="2" xfId="3" quotePrefix="1" applyNumberFormat="1" applyFont="1" applyBorder="1" applyAlignment="1">
      <alignment horizontal="center" vertical="center" wrapText="1"/>
    </xf>
    <xf numFmtId="0" fontId="8" fillId="0" borderId="2" xfId="3" applyFont="1" applyBorder="1" applyAlignment="1">
      <alignment horizontal="center" wrapText="1"/>
    </xf>
    <xf numFmtId="0" fontId="20" fillId="0" borderId="2" xfId="3" applyFont="1" applyBorder="1" applyAlignment="1">
      <alignment horizontal="center" wrapText="1"/>
    </xf>
    <xf numFmtId="0" fontId="18" fillId="0" borderId="0" xfId="3" applyFont="1"/>
    <xf numFmtId="0" fontId="15" fillId="0" borderId="0" xfId="3" applyFont="1" applyAlignment="1">
      <alignment horizontal="center" vertical="center" wrapText="1"/>
    </xf>
    <xf numFmtId="0" fontId="15" fillId="0" borderId="2" xfId="3" applyFont="1" applyBorder="1" applyAlignment="1">
      <alignment horizontal="center" vertical="center" wrapText="1"/>
    </xf>
    <xf numFmtId="0" fontId="12" fillId="0" borderId="4" xfId="3" applyFont="1" applyBorder="1" applyAlignment="1">
      <alignment horizontal="center" vertical="center" wrapText="1"/>
    </xf>
    <xf numFmtId="0" fontId="12" fillId="0" borderId="2" xfId="3" applyFont="1" applyBorder="1" applyAlignment="1">
      <alignment horizontal="center" vertical="center"/>
    </xf>
    <xf numFmtId="0" fontId="12" fillId="0" borderId="2" xfId="3" applyFont="1" applyBorder="1" applyAlignment="1">
      <alignment horizontal="center" vertical="center" wrapText="1"/>
    </xf>
    <xf numFmtId="0" fontId="13" fillId="0" borderId="12" xfId="3" applyFont="1" applyBorder="1" applyAlignment="1">
      <alignment vertical="top"/>
    </xf>
    <xf numFmtId="0" fontId="13" fillId="0" borderId="0" xfId="3" applyFont="1" applyAlignment="1">
      <alignment vertical="top"/>
    </xf>
    <xf numFmtId="0" fontId="13" fillId="0" borderId="11" xfId="3" applyFont="1" applyBorder="1" applyAlignment="1">
      <alignment vertical="top"/>
    </xf>
    <xf numFmtId="0" fontId="13" fillId="0" borderId="10" xfId="3" applyFont="1" applyBorder="1" applyAlignment="1">
      <alignment vertical="top"/>
    </xf>
    <xf numFmtId="0" fontId="17" fillId="0" borderId="16" xfId="3" applyFont="1" applyBorder="1" applyAlignment="1">
      <alignment horizontal="right"/>
    </xf>
    <xf numFmtId="0" fontId="17" fillId="0" borderId="15" xfId="3" applyFont="1" applyBorder="1" applyAlignment="1">
      <alignment horizontal="left" vertical="top"/>
    </xf>
    <xf numFmtId="0" fontId="17" fillId="0" borderId="14" xfId="3" applyFont="1" applyBorder="1" applyAlignment="1">
      <alignment horizontal="left" vertical="top"/>
    </xf>
    <xf numFmtId="0" fontId="9" fillId="0" borderId="12" xfId="3" applyBorder="1"/>
    <xf numFmtId="0" fontId="9" fillId="0" borderId="11" xfId="3" applyBorder="1"/>
    <xf numFmtId="0" fontId="17" fillId="0" borderId="11" xfId="3" applyFont="1" applyBorder="1"/>
    <xf numFmtId="0" fontId="17" fillId="0" borderId="10" xfId="3" applyFont="1" applyBorder="1"/>
    <xf numFmtId="0" fontId="13" fillId="0" borderId="9" xfId="3" applyFont="1" applyBorder="1" applyAlignment="1">
      <alignment vertical="top"/>
    </xf>
    <xf numFmtId="0" fontId="13" fillId="0" borderId="8" xfId="3" applyFont="1" applyBorder="1" applyAlignment="1">
      <alignment vertical="top"/>
    </xf>
    <xf numFmtId="14" fontId="9" fillId="0" borderId="0" xfId="3" applyNumberFormat="1"/>
    <xf numFmtId="0" fontId="13" fillId="0" borderId="0" xfId="3" applyFont="1" applyAlignment="1">
      <alignment horizontal="left" wrapText="1"/>
    </xf>
    <xf numFmtId="0" fontId="13" fillId="0" borderId="8" xfId="3" applyFont="1" applyBorder="1" applyAlignment="1">
      <alignment horizontal="left" wrapText="1"/>
    </xf>
    <xf numFmtId="0" fontId="13" fillId="0" borderId="0" xfId="3" applyFont="1"/>
    <xf numFmtId="0" fontId="13" fillId="0" borderId="8" xfId="3" applyFont="1" applyBorder="1"/>
    <xf numFmtId="0" fontId="9" fillId="0" borderId="8" xfId="3" applyBorder="1"/>
    <xf numFmtId="0" fontId="12" fillId="0" borderId="8" xfId="3" applyFont="1" applyBorder="1"/>
    <xf numFmtId="0" fontId="13" fillId="0" borderId="0" xfId="3" applyFont="1" applyAlignment="1">
      <alignment vertical="center" wrapText="1"/>
    </xf>
    <xf numFmtId="0" fontId="13" fillId="0" borderId="8" xfId="3" applyFont="1" applyBorder="1" applyAlignment="1">
      <alignment vertical="center" wrapText="1"/>
    </xf>
    <xf numFmtId="0" fontId="13" fillId="0" borderId="7" xfId="3" applyFont="1" applyBorder="1" applyAlignment="1">
      <alignment vertical="top"/>
    </xf>
    <xf numFmtId="0" fontId="13" fillId="0" borderId="6" xfId="3" applyFont="1" applyBorder="1" applyAlignment="1">
      <alignment vertical="top"/>
    </xf>
    <xf numFmtId="0" fontId="13" fillId="0" borderId="5" xfId="3" applyFont="1" applyBorder="1" applyAlignment="1">
      <alignment vertical="top"/>
    </xf>
    <xf numFmtId="0" fontId="13" fillId="0" borderId="6" xfId="3" applyFont="1" applyBorder="1" applyAlignment="1">
      <alignment vertical="center" wrapText="1"/>
    </xf>
    <xf numFmtId="0" fontId="13" fillId="0" borderId="5" xfId="3" applyFont="1" applyBorder="1" applyAlignment="1">
      <alignment vertical="center" wrapText="1"/>
    </xf>
    <xf numFmtId="0" fontId="26" fillId="0" borderId="0" xfId="3" applyFont="1" applyAlignment="1">
      <alignment horizontal="left" vertical="center"/>
    </xf>
    <xf numFmtId="0" fontId="27" fillId="0" borderId="0" xfId="3" applyFont="1"/>
    <xf numFmtId="0" fontId="28" fillId="10" borderId="2" xfId="4" applyFont="1" applyFill="1" applyBorder="1" applyAlignment="1">
      <alignment horizontal="center" vertical="center"/>
    </xf>
    <xf numFmtId="0" fontId="27" fillId="11" borderId="2" xfId="3" applyFont="1" applyFill="1" applyBorder="1" applyAlignment="1">
      <alignment vertical="center"/>
    </xf>
    <xf numFmtId="0" fontId="28" fillId="12" borderId="2" xfId="4" applyFont="1" applyFill="1" applyBorder="1" applyAlignment="1">
      <alignment horizontal="center" vertical="center"/>
    </xf>
    <xf numFmtId="0" fontId="28" fillId="2" borderId="3" xfId="2" applyFont="1" applyFill="1" applyBorder="1" applyAlignment="1">
      <alignment horizontal="center"/>
    </xf>
    <xf numFmtId="0" fontId="28" fillId="0" borderId="25" xfId="4" applyFont="1" applyBorder="1" applyAlignment="1">
      <alignment horizontal="left" wrapText="1"/>
    </xf>
    <xf numFmtId="44" fontId="28" fillId="0" borderId="0" xfId="4" applyNumberFormat="1" applyFont="1" applyAlignment="1">
      <alignment horizontal="right" wrapText="1"/>
    </xf>
    <xf numFmtId="0" fontId="28" fillId="0" borderId="1" xfId="2" applyFont="1" applyBorder="1" applyAlignment="1">
      <alignment horizontal="left" wrapText="1"/>
    </xf>
    <xf numFmtId="0" fontId="28" fillId="0" borderId="1" xfId="2" applyFont="1" applyBorder="1" applyAlignment="1">
      <alignment horizontal="left"/>
    </xf>
    <xf numFmtId="0" fontId="28" fillId="0" borderId="1" xfId="4" applyFont="1" applyBorder="1" applyAlignment="1">
      <alignment horizontal="left" wrapText="1"/>
    </xf>
    <xf numFmtId="0" fontId="27" fillId="0" borderId="0" xfId="3" applyFont="1" applyAlignment="1">
      <alignment horizontal="left"/>
    </xf>
    <xf numFmtId="0" fontId="28" fillId="13" borderId="2" xfId="4" applyFont="1" applyFill="1" applyBorder="1" applyAlignment="1">
      <alignment horizontal="center" vertical="center"/>
    </xf>
    <xf numFmtId="0" fontId="28" fillId="13" borderId="2" xfId="4" applyFont="1" applyFill="1" applyBorder="1" applyAlignment="1">
      <alignment horizontal="left" vertical="center"/>
    </xf>
    <xf numFmtId="0" fontId="28" fillId="14" borderId="3" xfId="4" applyFont="1" applyFill="1" applyBorder="1" applyAlignment="1">
      <alignment horizontal="center" vertical="center"/>
    </xf>
    <xf numFmtId="44" fontId="27" fillId="0" borderId="0" xfId="3" applyNumberFormat="1" applyFont="1"/>
    <xf numFmtId="0" fontId="27" fillId="0" borderId="0" xfId="3" applyFont="1" applyProtection="1">
      <protection locked="0"/>
    </xf>
    <xf numFmtId="43" fontId="7" fillId="0" borderId="2" xfId="5" applyFont="1" applyBorder="1" applyAlignment="1">
      <alignment horizontal="right"/>
    </xf>
    <xf numFmtId="43" fontId="7" fillId="0" borderId="19" xfId="5" applyFont="1" applyBorder="1" applyAlignment="1">
      <alignment horizontal="right"/>
    </xf>
    <xf numFmtId="43" fontId="7" fillId="4" borderId="4" xfId="5" applyFont="1" applyFill="1" applyBorder="1" applyAlignment="1" applyProtection="1">
      <alignment horizontal="right"/>
      <protection locked="0"/>
    </xf>
    <xf numFmtId="43" fontId="5" fillId="0" borderId="2" xfId="5" applyFont="1" applyBorder="1" applyAlignment="1">
      <alignment horizontal="right"/>
    </xf>
    <xf numFmtId="43" fontId="5" fillId="0" borderId="17" xfId="5" applyFont="1" applyBorder="1" applyAlignment="1">
      <alignment horizontal="right"/>
    </xf>
    <xf numFmtId="0" fontId="9" fillId="0" borderId="0" xfId="3" applyProtection="1">
      <protection locked="0"/>
    </xf>
    <xf numFmtId="0" fontId="9" fillId="0" borderId="0" xfId="3" applyAlignment="1" applyProtection="1">
      <alignment wrapText="1"/>
      <protection locked="0"/>
    </xf>
    <xf numFmtId="43" fontId="7" fillId="0" borderId="4" xfId="5" applyFont="1" applyFill="1" applyBorder="1" applyAlignment="1">
      <alignment horizontal="right"/>
    </xf>
    <xf numFmtId="40" fontId="7" fillId="0" borderId="2" xfId="3" applyNumberFormat="1" applyFont="1" applyFill="1" applyBorder="1" applyAlignment="1" applyProtection="1">
      <alignment horizontal="center"/>
    </xf>
    <xf numFmtId="0" fontId="27" fillId="0" borderId="0" xfId="3" applyFont="1" applyProtection="1"/>
    <xf numFmtId="0" fontId="30" fillId="0" borderId="0" xfId="3" applyFont="1" applyAlignment="1" applyProtection="1">
      <alignment vertical="center" wrapText="1"/>
    </xf>
    <xf numFmtId="0" fontId="9" fillId="0" borderId="0" xfId="3" applyProtection="1"/>
    <xf numFmtId="0" fontId="9" fillId="0" borderId="0" xfId="3" applyAlignment="1" applyProtection="1">
      <alignment wrapText="1"/>
    </xf>
    <xf numFmtId="165" fontId="9" fillId="0" borderId="0" xfId="3" applyNumberFormat="1" applyProtection="1"/>
    <xf numFmtId="0" fontId="9" fillId="0" borderId="11" xfId="3" applyBorder="1" applyProtection="1"/>
    <xf numFmtId="165" fontId="9" fillId="0" borderId="11" xfId="3" applyNumberFormat="1" applyBorder="1" applyProtection="1"/>
    <xf numFmtId="0" fontId="9" fillId="0" borderId="26" xfId="3" applyBorder="1" applyProtection="1"/>
    <xf numFmtId="49" fontId="23" fillId="0" borderId="11" xfId="3" applyNumberFormat="1" applyFont="1" applyBorder="1" applyAlignment="1" applyProtection="1">
      <alignment horizontal="left" indent="1"/>
      <protection locked="0"/>
    </xf>
    <xf numFmtId="49" fontId="9" fillId="0" borderId="11" xfId="3" applyNumberFormat="1" applyBorder="1" applyAlignment="1" applyProtection="1">
      <alignment horizontal="left" indent="1"/>
      <protection locked="0"/>
    </xf>
    <xf numFmtId="49" fontId="9" fillId="0" borderId="12" xfId="3" applyNumberFormat="1" applyBorder="1" applyAlignment="1" applyProtection="1">
      <alignment horizontal="left" indent="1"/>
      <protection locked="0"/>
    </xf>
    <xf numFmtId="49" fontId="23" fillId="0" borderId="15" xfId="3" applyNumberFormat="1" applyFont="1" applyBorder="1" applyAlignment="1" applyProtection="1">
      <alignment horizontal="left" indent="1"/>
      <protection locked="0"/>
    </xf>
    <xf numFmtId="49" fontId="23" fillId="0" borderId="16" xfId="3" applyNumberFormat="1" applyFont="1" applyBorder="1" applyAlignment="1" applyProtection="1">
      <alignment horizontal="left" indent="1"/>
      <protection locked="0"/>
    </xf>
    <xf numFmtId="0" fontId="13" fillId="0" borderId="11" xfId="3" applyFont="1" applyBorder="1" applyAlignment="1" applyProtection="1">
      <alignment horizontal="center"/>
      <protection locked="0"/>
    </xf>
    <xf numFmtId="0" fontId="13" fillId="0" borderId="12" xfId="3" applyFont="1" applyBorder="1" applyAlignment="1" applyProtection="1">
      <alignment horizontal="center"/>
      <protection locked="0"/>
    </xf>
    <xf numFmtId="0" fontId="5" fillId="0" borderId="8" xfId="3" applyFont="1" applyBorder="1" applyAlignment="1" applyProtection="1">
      <alignment horizontal="left"/>
      <protection locked="0"/>
    </xf>
    <xf numFmtId="0" fontId="5" fillId="0" borderId="0" xfId="3" applyFont="1" applyAlignment="1" applyProtection="1">
      <alignment horizontal="left"/>
      <protection locked="0"/>
    </xf>
    <xf numFmtId="0" fontId="5" fillId="0" borderId="9" xfId="3" applyFont="1" applyBorder="1" applyAlignment="1" applyProtection="1">
      <alignment horizontal="left"/>
      <protection locked="0"/>
    </xf>
    <xf numFmtId="0" fontId="9" fillId="0" borderId="10" xfId="3" applyBorder="1" applyAlignment="1" applyProtection="1">
      <alignment horizontal="left" vertical="center" wrapText="1" indent="1"/>
      <protection locked="0"/>
    </xf>
    <xf numFmtId="0" fontId="9" fillId="0" borderId="11" xfId="3" applyBorder="1" applyAlignment="1" applyProtection="1">
      <alignment horizontal="left" vertical="center" wrapText="1" indent="1"/>
      <protection locked="0"/>
    </xf>
    <xf numFmtId="0" fontId="9" fillId="0" borderId="12" xfId="3" applyBorder="1" applyAlignment="1" applyProtection="1">
      <alignment horizontal="left" vertical="center" wrapText="1" indent="1"/>
      <protection locked="0"/>
    </xf>
    <xf numFmtId="0" fontId="9" fillId="0" borderId="8" xfId="3" applyBorder="1" applyAlignment="1">
      <alignment horizontal="center"/>
    </xf>
    <xf numFmtId="0" fontId="9" fillId="0" borderId="0" xfId="3" applyAlignment="1">
      <alignment horizontal="center"/>
    </xf>
    <xf numFmtId="49" fontId="24" fillId="0" borderId="15" xfId="3" applyNumberFormat="1" applyFont="1" applyBorder="1" applyAlignment="1" applyProtection="1">
      <alignment horizontal="left" indent="1"/>
      <protection locked="0"/>
    </xf>
    <xf numFmtId="49" fontId="24" fillId="0" borderId="16" xfId="3" applyNumberFormat="1" applyFont="1" applyBorder="1" applyAlignment="1" applyProtection="1">
      <alignment horizontal="left" indent="1"/>
      <protection locked="0"/>
    </xf>
    <xf numFmtId="0" fontId="8" fillId="0" borderId="14" xfId="3" applyFont="1" applyBorder="1" applyAlignment="1">
      <alignment horizontal="center" vertical="center"/>
    </xf>
    <xf numFmtId="0" fontId="8" fillId="0" borderId="15" xfId="3" applyFont="1" applyBorder="1" applyAlignment="1">
      <alignment horizontal="center" vertical="center"/>
    </xf>
    <xf numFmtId="0" fontId="8" fillId="0" borderId="16" xfId="3" applyFont="1" applyBorder="1" applyAlignment="1">
      <alignment horizontal="center" vertical="center"/>
    </xf>
    <xf numFmtId="0" fontId="12" fillId="0" borderId="14" xfId="3" applyFont="1" applyBorder="1" applyAlignment="1">
      <alignment horizontal="center" vertical="center" wrapText="1"/>
    </xf>
    <xf numFmtId="0" fontId="12" fillId="0" borderId="16" xfId="3" applyFont="1" applyBorder="1" applyAlignment="1">
      <alignment horizontal="center" vertical="center" wrapText="1"/>
    </xf>
    <xf numFmtId="8" fontId="2" fillId="0" borderId="14" xfId="3" quotePrefix="1" applyNumberFormat="1" applyFont="1" applyBorder="1" applyAlignment="1">
      <alignment horizontal="center" vertical="center" wrapText="1"/>
    </xf>
    <xf numFmtId="8" fontId="2" fillId="0" borderId="16" xfId="3" quotePrefix="1" applyNumberFormat="1" applyFont="1" applyBorder="1" applyAlignment="1">
      <alignment horizontal="center" vertical="center" wrapText="1"/>
    </xf>
    <xf numFmtId="0" fontId="15" fillId="0" borderId="14" xfId="3" applyFont="1" applyBorder="1" applyAlignment="1">
      <alignment wrapText="1"/>
    </xf>
    <xf numFmtId="0" fontId="15" fillId="0" borderId="15" xfId="3" applyFont="1" applyBorder="1" applyAlignment="1">
      <alignment wrapText="1"/>
    </xf>
    <xf numFmtId="0" fontId="15" fillId="0" borderId="16" xfId="3" applyFont="1" applyBorder="1" applyAlignment="1">
      <alignment wrapText="1"/>
    </xf>
    <xf numFmtId="0" fontId="9" fillId="0" borderId="14" xfId="3" applyBorder="1" applyAlignment="1">
      <alignment horizontal="center"/>
    </xf>
    <xf numFmtId="0" fontId="9" fillId="0" borderId="16" xfId="3" applyBorder="1" applyAlignment="1">
      <alignment horizontal="center"/>
    </xf>
    <xf numFmtId="43" fontId="7" fillId="0" borderId="14" xfId="5" applyFont="1" applyBorder="1" applyAlignment="1">
      <alignment horizontal="right"/>
    </xf>
    <xf numFmtId="43" fontId="7" fillId="0" borderId="16" xfId="5" applyFont="1" applyBorder="1" applyAlignment="1">
      <alignment horizontal="right"/>
    </xf>
    <xf numFmtId="43" fontId="7" fillId="0" borderId="20" xfId="5" applyFont="1" applyBorder="1" applyAlignment="1">
      <alignment horizontal="right"/>
    </xf>
    <xf numFmtId="43" fontId="7" fillId="0" borderId="21" xfId="5" applyFont="1" applyBorder="1" applyAlignment="1">
      <alignment horizontal="right"/>
    </xf>
    <xf numFmtId="43" fontId="7" fillId="4" borderId="10" xfId="5" applyFont="1" applyFill="1" applyBorder="1" applyAlignment="1" applyProtection="1">
      <alignment horizontal="right"/>
      <protection locked="0"/>
    </xf>
    <xf numFmtId="43" fontId="7" fillId="4" borderId="12" xfId="5" applyFont="1" applyFill="1" applyBorder="1" applyAlignment="1" applyProtection="1">
      <alignment horizontal="right"/>
      <protection locked="0"/>
    </xf>
    <xf numFmtId="43" fontId="5" fillId="0" borderId="14" xfId="5" applyFont="1" applyBorder="1" applyAlignment="1">
      <alignment horizontal="center"/>
    </xf>
    <xf numFmtId="43" fontId="5" fillId="0" borderId="16" xfId="5" applyFont="1" applyBorder="1" applyAlignment="1">
      <alignment horizontal="center"/>
    </xf>
    <xf numFmtId="0" fontId="13" fillId="0" borderId="5" xfId="3" applyFont="1" applyBorder="1" applyAlignment="1">
      <alignment horizontal="center"/>
    </xf>
    <xf numFmtId="0" fontId="13" fillId="0" borderId="6" xfId="3" applyFont="1" applyBorder="1" applyAlignment="1">
      <alignment horizontal="center"/>
    </xf>
    <xf numFmtId="0" fontId="13" fillId="0" borderId="7" xfId="3" applyFont="1" applyBorder="1" applyAlignment="1">
      <alignment horizontal="center"/>
    </xf>
    <xf numFmtId="49" fontId="5" fillId="0" borderId="8" xfId="3" applyNumberFormat="1" applyFont="1" applyBorder="1" applyAlignment="1" applyProtection="1">
      <alignment horizontal="center"/>
      <protection locked="0"/>
    </xf>
    <xf numFmtId="49" fontId="5" fillId="0" borderId="0" xfId="3" applyNumberFormat="1" applyFont="1" applyAlignment="1" applyProtection="1">
      <alignment horizontal="center"/>
      <protection locked="0"/>
    </xf>
    <xf numFmtId="49" fontId="5" fillId="0" borderId="9" xfId="3" applyNumberFormat="1" applyFont="1" applyBorder="1" applyAlignment="1" applyProtection="1">
      <alignment horizontal="center"/>
      <protection locked="0"/>
    </xf>
    <xf numFmtId="49" fontId="5" fillId="0" borderId="8" xfId="3" applyNumberFormat="1" applyFont="1" applyBorder="1" applyAlignment="1" applyProtection="1">
      <alignment horizontal="center" wrapText="1"/>
      <protection locked="0"/>
    </xf>
    <xf numFmtId="49" fontId="5" fillId="0" borderId="0" xfId="3" applyNumberFormat="1" applyFont="1" applyAlignment="1" applyProtection="1">
      <alignment horizontal="center" wrapText="1"/>
      <protection locked="0"/>
    </xf>
    <xf numFmtId="49" fontId="5" fillId="0" borderId="9" xfId="3" applyNumberFormat="1" applyFont="1" applyBorder="1" applyAlignment="1" applyProtection="1">
      <alignment horizontal="center" wrapText="1"/>
      <protection locked="0"/>
    </xf>
    <xf numFmtId="0" fontId="20" fillId="0" borderId="14" xfId="3" applyFont="1" applyBorder="1" applyAlignment="1">
      <alignment horizontal="center" wrapText="1"/>
    </xf>
    <xf numFmtId="0" fontId="20" fillId="0" borderId="16" xfId="3" applyFont="1" applyBorder="1" applyAlignment="1">
      <alignment horizontal="center" wrapText="1"/>
    </xf>
    <xf numFmtId="0" fontId="4" fillId="0" borderId="0" xfId="3" applyFont="1" applyAlignment="1">
      <alignment horizontal="center"/>
    </xf>
    <xf numFmtId="0" fontId="14" fillId="0" borderId="0" xfId="3" applyFont="1" applyAlignment="1">
      <alignment horizontal="center"/>
    </xf>
    <xf numFmtId="0" fontId="12" fillId="0" borderId="5" xfId="3" applyFont="1" applyBorder="1" applyAlignment="1">
      <alignment horizontal="center" vertical="top"/>
    </xf>
    <xf numFmtId="0" fontId="12" fillId="0" borderId="6" xfId="3" applyFont="1" applyBorder="1" applyAlignment="1">
      <alignment horizontal="center" vertical="top"/>
    </xf>
    <xf numFmtId="0" fontId="12" fillId="0" borderId="7" xfId="3" applyFont="1" applyBorder="1" applyAlignment="1">
      <alignment horizontal="center" vertical="top"/>
    </xf>
    <xf numFmtId="49" fontId="5" fillId="0" borderId="10" xfId="3" applyNumberFormat="1" applyFont="1" applyBorder="1" applyAlignment="1" applyProtection="1">
      <alignment horizontal="center"/>
      <protection locked="0"/>
    </xf>
    <xf numFmtId="49" fontId="5" fillId="0" borderId="11" xfId="3" applyNumberFormat="1" applyFont="1" applyBorder="1" applyAlignment="1" applyProtection="1">
      <alignment horizontal="center"/>
      <protection locked="0"/>
    </xf>
    <xf numFmtId="49" fontId="5" fillId="0" borderId="12" xfId="3" applyNumberFormat="1" applyFont="1" applyBorder="1" applyAlignment="1" applyProtection="1">
      <alignment horizontal="center"/>
      <protection locked="0"/>
    </xf>
    <xf numFmtId="49" fontId="5" fillId="0" borderId="10" xfId="3" quotePrefix="1" applyNumberFormat="1" applyFont="1" applyBorder="1" applyAlignment="1" applyProtection="1">
      <alignment horizontal="center"/>
      <protection locked="0"/>
    </xf>
    <xf numFmtId="49" fontId="5" fillId="0" borderId="11" xfId="3" quotePrefix="1" applyNumberFormat="1" applyFont="1" applyBorder="1" applyAlignment="1" applyProtection="1">
      <alignment horizontal="center"/>
      <protection locked="0"/>
    </xf>
    <xf numFmtId="49" fontId="5" fillId="0" borderId="12" xfId="3" quotePrefix="1" applyNumberFormat="1" applyFont="1" applyBorder="1" applyAlignment="1" applyProtection="1">
      <alignment horizontal="center"/>
      <protection locked="0"/>
    </xf>
    <xf numFmtId="8" fontId="16" fillId="0" borderId="22" xfId="3" applyNumberFormat="1" applyFont="1" applyBorder="1" applyAlignment="1">
      <alignment horizontal="center" vertical="center"/>
    </xf>
    <xf numFmtId="8" fontId="16" fillId="0" borderId="23" xfId="3" applyNumberFormat="1" applyFont="1" applyBorder="1" applyAlignment="1">
      <alignment horizontal="center" vertical="center"/>
    </xf>
    <xf numFmtId="8" fontId="16" fillId="0" borderId="24" xfId="3" applyNumberFormat="1" applyFont="1" applyBorder="1" applyAlignment="1">
      <alignment horizontal="center" vertical="center"/>
    </xf>
    <xf numFmtId="0" fontId="11" fillId="0" borderId="14" xfId="3" applyFont="1" applyBorder="1" applyAlignment="1">
      <alignment horizontal="center" vertical="center"/>
    </xf>
    <xf numFmtId="0" fontId="11" fillId="0" borderId="15" xfId="3" applyFont="1" applyBorder="1" applyAlignment="1">
      <alignment horizontal="center" vertical="center"/>
    </xf>
    <xf numFmtId="0" fontId="11" fillId="0" borderId="16" xfId="3" applyFont="1" applyBorder="1" applyAlignment="1">
      <alignment horizontal="center" vertical="center"/>
    </xf>
    <xf numFmtId="0" fontId="16" fillId="0" borderId="6" xfId="3" applyFont="1" applyBorder="1" applyAlignment="1">
      <alignment horizontal="right" vertical="center"/>
    </xf>
    <xf numFmtId="0" fontId="6" fillId="0" borderId="14" xfId="3" applyFont="1" applyBorder="1" applyAlignment="1">
      <alignment horizontal="center" vertical="center"/>
    </xf>
    <xf numFmtId="0" fontId="6" fillId="0" borderId="15" xfId="3" applyFont="1" applyBorder="1" applyAlignment="1">
      <alignment horizontal="center" vertical="center"/>
    </xf>
    <xf numFmtId="0" fontId="6" fillId="0" borderId="16" xfId="3" applyFont="1" applyBorder="1" applyAlignment="1">
      <alignment horizontal="center" vertical="center"/>
    </xf>
    <xf numFmtId="43" fontId="5" fillId="0" borderId="14" xfId="5" applyFont="1" applyBorder="1" applyAlignment="1">
      <alignment horizontal="right"/>
    </xf>
    <xf numFmtId="43" fontId="5" fillId="0" borderId="16" xfId="5" applyFont="1" applyBorder="1" applyAlignment="1">
      <alignment horizontal="right"/>
    </xf>
    <xf numFmtId="0" fontId="9" fillId="0" borderId="15" xfId="3" applyBorder="1" applyAlignment="1" applyProtection="1">
      <alignment horizontal="left" vertical="center" wrapText="1"/>
      <protection locked="0"/>
    </xf>
    <xf numFmtId="0" fontId="9" fillId="0" borderId="16" xfId="3" applyBorder="1" applyAlignment="1" applyProtection="1">
      <alignment horizontal="left" vertical="center" wrapText="1"/>
      <protection locked="0"/>
    </xf>
  </cellXfs>
  <cellStyles count="6">
    <cellStyle name="Comma" xfId="5" builtinId="3"/>
    <cellStyle name="Normal" xfId="0" builtinId="0"/>
    <cellStyle name="Normal 2" xfId="3"/>
    <cellStyle name="Normal_Journeyman" xfId="1"/>
    <cellStyle name="Normal_Rate_Key" xfId="4"/>
    <cellStyle name="Normal_Sheet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17</xdr:col>
      <xdr:colOff>1066800</xdr:colOff>
      <xdr:row>9</xdr:row>
      <xdr:rowOff>57150</xdr:rowOff>
    </xdr:from>
    <xdr:ext cx="184731" cy="264560"/>
    <xdr:sp macro="" textlink="">
      <xdr:nvSpPr>
        <xdr:cNvPr id="10" name="TextBox 9">
          <a:extLst>
            <a:ext uri="{FF2B5EF4-FFF2-40B4-BE49-F238E27FC236}">
              <a16:creationId xmlns="" xmlns:a16="http://schemas.microsoft.com/office/drawing/2014/main" id="{00000000-0008-0000-0100-00000A000000}"/>
            </a:ext>
          </a:extLst>
        </xdr:cNvPr>
        <xdr:cNvSpPr txBox="1"/>
      </xdr:nvSpPr>
      <xdr:spPr>
        <a:xfrm>
          <a:off x="10972800" y="151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12</xdr:col>
      <xdr:colOff>22412</xdr:colOff>
      <xdr:row>3</xdr:row>
      <xdr:rowOff>24206</xdr:rowOff>
    </xdr:from>
    <xdr:to>
      <xdr:col>16</xdr:col>
      <xdr:colOff>1027044</xdr:colOff>
      <xdr:row>16</xdr:row>
      <xdr:rowOff>272143</xdr:rowOff>
    </xdr:to>
    <xdr:sp macro="" textlink="">
      <xdr:nvSpPr>
        <xdr:cNvPr id="11" name="TextBox 10">
          <a:extLst>
            <a:ext uri="{FF2B5EF4-FFF2-40B4-BE49-F238E27FC236}">
              <a16:creationId xmlns="" xmlns:a16="http://schemas.microsoft.com/office/drawing/2014/main" id="{00000000-0008-0000-0100-00000B000000}"/>
            </a:ext>
          </a:extLst>
        </xdr:cNvPr>
        <xdr:cNvSpPr txBox="1"/>
      </xdr:nvSpPr>
      <xdr:spPr>
        <a:xfrm>
          <a:off x="7337612" y="509981"/>
          <a:ext cx="3023932" cy="22386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900"/>
            </a:lnSpc>
          </a:pPr>
          <a:r>
            <a:rPr lang="en-US" sz="825"/>
            <a:t>   The undersigned, as the authorized representative of the Signatory Contractor herein agrees to comply with the wages, hours and working conditions of the Collective Bargaining Agreement between the Hawaii Regional Council of Carpenters (hereinafter HRCC), and Signatory Contractor members of the General Contractors Labor Association and the Building Industry Labor Association, Hawaii Wall and Ceiling Industry Association, and independent Signatory Contractors (hereinafter Contractor).</a:t>
          </a:r>
        </a:p>
        <a:p>
          <a:pPr>
            <a:lnSpc>
              <a:spcPts val="900"/>
            </a:lnSpc>
          </a:pPr>
          <a:r>
            <a:rPr lang="en-US" sz="825"/>
            <a:t>     The Contractor hereby adopts and agrees to be bound by the Trust agreements and amendments thereto of the Hawaii Carpenters Health &amp; Welfare Fund, Hawaii Carpenters Apprenticeship and Training Fund, Hawaii Carpenters Vacation and Holiday Fund, Hawaii Carpenters Financial Security Fund, Hawaii Carpenters Market Recovery Program, Hawaii Carpenters 401(k) Plan, Hawaii Carpenters Vacation Administration Account and rules and regulations adopted thereunder by the Trustees.</a:t>
          </a:r>
          <a:br>
            <a:rPr lang="en-US" sz="825"/>
          </a:br>
          <a:r>
            <a:rPr lang="en-US" sz="825"/>
            <a:t>     I further certify (i) that Hawaii Benefit Administrators, Inc. ("HBAI") is designated by the Contractor as his or its agent to receive supplemental dues authorizations from his or its employees pursuant to Section 302(c)(4) of the Labor Management Relations Act of 1947, as amended, (ii) that HBAI is directed by the Contractor to (a) deposit the monies reported herein under the Vacation &amp; Holiday Fund in a special account, (b) transfer monthly from such account the supplemental dues paid with respect to the work of each employee who has on file with HBAI an unrevoked supplemental dues authorization in a form complying with law to HRCC as supplemental dues, and (c) transfer the remaining monies in said account to the Hawaii Carpenters Vacation &amp; Holiday Fund for credit to the accounts of the other employees.</a:t>
          </a:r>
        </a:p>
        <a:p>
          <a:r>
            <a:rPr lang="en-US" sz="825"/>
            <a:t>     I do hereby certify under penalty of perjury that the employees listed on this report form constitute all the employees for who I am required to make payments to the various Trust Funds and that the hours shown for each employee are the total hours for which he/she worked or was paid.  I understand that an incorrect Social Security Number provided for an employee may result in incorrect contributions being paid to the wrong employee.  I, as the Employer, will be solely responsible for any lost or misplaced contributions resulting from such errors.  I will also be responsible for any lost or misplaced contributions resulting from any apprentice adjustments, and any discrepancies found through audit.</a:t>
          </a:r>
        </a:p>
      </xdr:txBody>
    </xdr:sp>
    <xdr:clientData/>
  </xdr:twoCellAnchor>
  <xdr:oneCellAnchor>
    <xdr:from>
      <xdr:col>7</xdr:col>
      <xdr:colOff>637101</xdr:colOff>
      <xdr:row>14</xdr:row>
      <xdr:rowOff>348057</xdr:rowOff>
    </xdr:from>
    <xdr:ext cx="738407" cy="195566"/>
    <xdr:sp macro="" textlink="">
      <xdr:nvSpPr>
        <xdr:cNvPr id="12" name="TextBox 11">
          <a:extLst>
            <a:ext uri="{FF2B5EF4-FFF2-40B4-BE49-F238E27FC236}">
              <a16:creationId xmlns="" xmlns:a16="http://schemas.microsoft.com/office/drawing/2014/main" id="{00000000-0008-0000-0100-00000C000000}"/>
            </a:ext>
          </a:extLst>
        </xdr:cNvPr>
        <xdr:cNvSpPr txBox="1"/>
      </xdr:nvSpPr>
      <xdr:spPr>
        <a:xfrm>
          <a:off x="4875726" y="2424507"/>
          <a:ext cx="738407"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700" b="1">
              <a:latin typeface="Arial" panose="020B0604020202020204" pitchFamily="34" charset="0"/>
              <a:cs typeface="Arial" panose="020B0604020202020204" pitchFamily="34" charset="0"/>
            </a:rPr>
            <a:t>Date  </a:t>
          </a:r>
          <a:r>
            <a:rPr lang="en-US" sz="700" b="1" baseline="0">
              <a:latin typeface="Arial" panose="020B0604020202020204" pitchFamily="34" charset="0"/>
              <a:cs typeface="Arial" panose="020B0604020202020204" pitchFamily="34" charset="0"/>
            </a:rPr>
            <a:t> /   Title</a:t>
          </a:r>
          <a:endParaRPr lang="en-US" sz="700" b="1">
            <a:latin typeface="Arial" panose="020B0604020202020204" pitchFamily="34" charset="0"/>
            <a:cs typeface="Arial" panose="020B0604020202020204" pitchFamily="34" charset="0"/>
          </a:endParaRPr>
        </a:p>
      </xdr:txBody>
    </xdr:sp>
    <xdr:clientData/>
  </xdr:oneCellAnchor>
  <xdr:oneCellAnchor>
    <xdr:from>
      <xdr:col>7</xdr:col>
      <xdr:colOff>642336</xdr:colOff>
      <xdr:row>15</xdr:row>
      <xdr:rowOff>387902</xdr:rowOff>
    </xdr:from>
    <xdr:ext cx="598690" cy="195566"/>
    <xdr:sp macro="" textlink="">
      <xdr:nvSpPr>
        <xdr:cNvPr id="13" name="TextBox 12">
          <a:extLst>
            <a:ext uri="{FF2B5EF4-FFF2-40B4-BE49-F238E27FC236}">
              <a16:creationId xmlns="" xmlns:a16="http://schemas.microsoft.com/office/drawing/2014/main" id="{00000000-0008-0000-0100-00000D000000}"/>
            </a:ext>
          </a:extLst>
        </xdr:cNvPr>
        <xdr:cNvSpPr txBox="1"/>
      </xdr:nvSpPr>
      <xdr:spPr>
        <a:xfrm>
          <a:off x="4880961" y="2588177"/>
          <a:ext cx="598690"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700" b="1">
              <a:latin typeface="Arial" panose="020B0604020202020204" pitchFamily="34" charset="0"/>
              <a:cs typeface="Arial" panose="020B0604020202020204" pitchFamily="34" charset="0"/>
            </a:rPr>
            <a:t>Signature</a:t>
          </a:r>
        </a:p>
      </xdr:txBody>
    </xdr:sp>
    <xdr:clientData/>
  </xdr:oneCellAnchor>
  <xdr:twoCellAnchor>
    <xdr:from>
      <xdr:col>8</xdr:col>
      <xdr:colOff>9525</xdr:colOff>
      <xdr:row>3</xdr:row>
      <xdr:rowOff>28575</xdr:rowOff>
    </xdr:from>
    <xdr:to>
      <xdr:col>12</xdr:col>
      <xdr:colOff>0</xdr:colOff>
      <xdr:row>13</xdr:row>
      <xdr:rowOff>123825</xdr:rowOff>
    </xdr:to>
    <xdr:grpSp>
      <xdr:nvGrpSpPr>
        <xdr:cNvPr id="14" name="Group 1">
          <a:extLst>
            <a:ext uri="{FF2B5EF4-FFF2-40B4-BE49-F238E27FC236}">
              <a16:creationId xmlns="" xmlns:a16="http://schemas.microsoft.com/office/drawing/2014/main" id="{00000000-0008-0000-0100-00000E000000}"/>
            </a:ext>
          </a:extLst>
        </xdr:cNvPr>
        <xdr:cNvGrpSpPr>
          <a:grpSpLocks/>
        </xdr:cNvGrpSpPr>
      </xdr:nvGrpSpPr>
      <xdr:grpSpPr bwMode="auto">
        <a:xfrm>
          <a:off x="4724400" y="683419"/>
          <a:ext cx="2764631" cy="2536031"/>
          <a:chOff x="4732145" y="746851"/>
          <a:chExt cx="2762188" cy="2524432"/>
        </a:xfrm>
      </xdr:grpSpPr>
      <xdr:sp macro="" textlink="">
        <xdr:nvSpPr>
          <xdr:cNvPr id="15" name="TextBox 14">
            <a:extLst>
              <a:ext uri="{FF2B5EF4-FFF2-40B4-BE49-F238E27FC236}">
                <a16:creationId xmlns="" xmlns:a16="http://schemas.microsoft.com/office/drawing/2014/main" id="{00000000-0008-0000-0100-00000F000000}"/>
              </a:ext>
            </a:extLst>
          </xdr:cNvPr>
          <xdr:cNvSpPr txBox="1"/>
        </xdr:nvSpPr>
        <xdr:spPr>
          <a:xfrm>
            <a:off x="4732145" y="746851"/>
            <a:ext cx="2762188" cy="2524432"/>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SEND THIS REPORT AND ANY CHECK PAYMENT TO:</a:t>
            </a:r>
            <a:b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FIRST HAWAIIAN BANK</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WEALTH MANAGEMENT GROUP</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CONTRIBUTION PROCESSING</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P.O. BOX 3708</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HONOLULU, HAWAII  96811-3708</a:t>
            </a:r>
          </a:p>
          <a:p>
            <a:pPr marL="0" marR="0" lvl="0" indent="0" defTabSz="914400" eaLnBrk="1" fontAlgn="auto" latinLnBrk="0" hangingPunct="1">
              <a:lnSpc>
                <a:spcPct val="100000"/>
              </a:lnSpc>
              <a:spcBef>
                <a:spcPts val="300"/>
              </a:spcBef>
              <a:spcAft>
                <a:spcPts val="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Make checks payable to:</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HAWAII CARPENTERS JOINT TRUST FUNDS</a:t>
            </a:r>
            <a:endPar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ts val="1060"/>
              </a:lnSpc>
              <a:spcBef>
                <a:spcPts val="600"/>
              </a:spcBef>
              <a:spcAft>
                <a:spcPts val="600"/>
              </a:spcAft>
              <a:buClrTx/>
              <a:buSzTx/>
              <a:buFontTx/>
              <a:buNone/>
              <a:tabLst>
                <a:tab pos="320040" algn="l"/>
                <a:tab pos="457200" algn="l"/>
              </a:tabLst>
              <a:defRPr/>
            </a:pPr>
            <a:r>
              <a:rPr kumimoji="0" lang="en-US" sz="1050" b="1" i="0" u="none" strike="noStrike" kern="0" cap="none" spc="0" normalizeH="0" baseline="0" noProof="0">
                <a:ln>
                  <a:noFill/>
                </a:ln>
                <a:solidFill>
                  <a:sysClr val="windowText" lastClr="000000"/>
                </a:solidFill>
                <a:effectLst/>
                <a:uLnTx/>
                <a:uFillTx/>
                <a:latin typeface="Calibri" panose="020F0502020204030204"/>
                <a:ea typeface="+mn-ea"/>
                <a:cs typeface="+mn-cs"/>
              </a:rPr>
              <a:t>THIS REPORT </a:t>
            </a:r>
            <a:r>
              <a:rPr kumimoji="0" lang="en-US" sz="1050" b="1" i="0" u="sng" strike="noStrike" kern="0" cap="none" spc="0" normalizeH="0" baseline="0" noProof="0">
                <a:ln>
                  <a:noFill/>
                </a:ln>
                <a:solidFill>
                  <a:sysClr val="windowText" lastClr="000000"/>
                </a:solidFill>
                <a:effectLst/>
                <a:uLnTx/>
                <a:uFillTx/>
                <a:latin typeface="Calibri" panose="020F0502020204030204"/>
                <a:ea typeface="+mn-ea"/>
                <a:cs typeface="+mn-cs"/>
              </a:rPr>
              <a:t>MUST BE FILED</a:t>
            </a:r>
            <a:r>
              <a:rPr kumimoji="0" lang="en-US" sz="1050" b="1" i="0" u="none" strike="noStrike" kern="0" cap="none" spc="0" normalizeH="0" baseline="0" noProof="0">
                <a:ln>
                  <a:noFill/>
                </a:ln>
                <a:solidFill>
                  <a:sysClr val="windowText" lastClr="000000"/>
                </a:solidFill>
                <a:effectLst/>
                <a:uLnTx/>
                <a:uFillTx/>
                <a:latin typeface="Calibri" panose="020F0502020204030204"/>
                <a:ea typeface="+mn-ea"/>
                <a:cs typeface="+mn-cs"/>
              </a:rPr>
              <a:t> EVEN WHEN THERE ARE NO HOURS TO REPORT.</a:t>
            </a:r>
            <a:endParaRPr kumimoji="0" lang="en-US" sz="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300"/>
              </a:spcBef>
              <a:spcAft>
                <a:spcPts val="30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NO HOURS TO REPORT, PLEASE CONTINUE MAILING 	REPORT FORMS.</a:t>
            </a:r>
          </a:p>
          <a:p>
            <a:pPr marL="0" marR="0" lvl="0" indent="0" defTabSz="914400" eaLnBrk="1" fontAlgn="auto" latinLnBrk="0" hangingPunct="1">
              <a:lnSpc>
                <a:spcPct val="100000"/>
              </a:lnSpc>
              <a:spcBef>
                <a:spcPts val="300"/>
              </a:spcBef>
              <a:spcAft>
                <a:spcPts val="300"/>
              </a:spcAft>
              <a:buClrTx/>
              <a:buSzTx/>
              <a:buFontTx/>
              <a:buNone/>
              <a:tabLst>
                <a:tab pos="320040" algn="l"/>
                <a:tab pos="457200" algn="l"/>
              </a:tabLst>
              <a:defRPr/>
            </a:pPr>
            <a:endPar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300"/>
              </a:spcBef>
              <a:spcAft>
                <a:spcPts val="30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REQUESTING INACTIVE STATUS.  WE DO NOT</a:t>
            </a:r>
            <a:b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ANTICIPATE ANY WORK UNDER THIS AGREEMENT</a:t>
            </a:r>
            <a:b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IN THE FORESEEABLE FUTURE.</a:t>
            </a:r>
          </a:p>
        </xdr:txBody>
      </xdr:sp>
      <xdr:sp macro="" textlink="">
        <xdr:nvSpPr>
          <xdr:cNvPr id="16" name="TextBox 15">
            <a:extLst>
              <a:ext uri="{FF2B5EF4-FFF2-40B4-BE49-F238E27FC236}">
                <a16:creationId xmlns="" xmlns:a16="http://schemas.microsoft.com/office/drawing/2014/main" id="{00000000-0008-0000-0100-000010000000}"/>
              </a:ext>
            </a:extLst>
          </xdr:cNvPr>
          <xdr:cNvSpPr txBox="1"/>
        </xdr:nvSpPr>
        <xdr:spPr>
          <a:xfrm>
            <a:off x="4817573" y="2315059"/>
            <a:ext cx="208825" cy="191245"/>
          </a:xfrm>
          <a:prstGeom prst="rect">
            <a:avLst/>
          </a:prstGeom>
          <a:noFill/>
          <a:ln>
            <a:noFill/>
          </a:ln>
          <a:effectLst/>
        </xdr:spPr>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   ]</a:t>
            </a:r>
            <a:endPar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sp macro="" textlink="">
        <xdr:nvSpPr>
          <xdr:cNvPr id="17" name="TextBox 16">
            <a:extLst>
              <a:ext uri="{FF2B5EF4-FFF2-40B4-BE49-F238E27FC236}">
                <a16:creationId xmlns="" xmlns:a16="http://schemas.microsoft.com/office/drawing/2014/main" id="{00000000-0008-0000-0100-000011000000}"/>
              </a:ext>
            </a:extLst>
          </xdr:cNvPr>
          <xdr:cNvSpPr txBox="1"/>
        </xdr:nvSpPr>
        <xdr:spPr>
          <a:xfrm>
            <a:off x="4827066" y="2907918"/>
            <a:ext cx="208825" cy="200807"/>
          </a:xfrm>
          <a:prstGeom prst="rect">
            <a:avLst/>
          </a:prstGeom>
          <a:noFill/>
          <a:ln>
            <a:noFill/>
          </a:ln>
          <a:effectLst/>
        </xdr:spPr>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   ]</a:t>
            </a:r>
            <a:endPar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clientData/>
  </xdr:twoCellAnchor>
  <xdr:oneCellAnchor>
    <xdr:from>
      <xdr:col>23</xdr:col>
      <xdr:colOff>0</xdr:colOff>
      <xdr:row>12</xdr:row>
      <xdr:rowOff>0</xdr:rowOff>
    </xdr:from>
    <xdr:ext cx="304800" cy="304800"/>
    <xdr:sp macro="" textlink="">
      <xdr:nvSpPr>
        <xdr:cNvPr id="18" name="AutoShape 25" descr="data:image/png;charset=utf-8;base64,iVBORw0KGgoAAAANSUhEUgAAAsYAAAGSCAYAAADgnwfJAAAAAXNSR0IArs4c6QAAAARnQU1BAACxjwv8YQUAAAAJcEhZcwAADsMAAA7DAcdvqGQAAInvSURBVHhe7f07kmRdu1UN0g4EaAUaZvQAuVDQCqHkX8LoAgICPTgyDcCsVLpQHah+UD7Ob6POZJ61t4fHLSMz52c2zNflua+1tz8ZX76R/+L/8//9f//vMcYYY4wx/mb+Bf87bYwxxhhjjPE3scZ4jDHGGGOMB2uMxxhjjDHGeLDGeIwxxhhjjAdrjMcYY4wxxniwxniMMcYYY4wHa4zHGGOMMcZ4sMZ4jDHGGGOMB5/aGP/bf/dv/vf/9Z//03HvV/Ff//t/+d//6l//y+Ped/Mf/uO//0dOe38bP+lcxvfxP//XP/DS+cfP0/5b4e5wh057P4nfJc7md437O+G7ju+80954nd+9nv/wP/7bP77bTnsnvrMf2PP8Gi81xhSXgz/BpbhrjP1CfOVwsPfqg2IszvFH3Cnzq/gJjfGzB+R0xl/xQP2Uc+F+db4nue/i2fmc4s37/tN51hjz/mD/tJc8q9NP4aNx8r74Fc/JXdy/2537Kr6zkTs9N7/qbnwVf3JjfPq++0g/QJ1eqdVH30N/G49zfN9PjLkA/XLkoK4a4++i4zpdyF/FRx6Ez+LZA/JdD9BPOZe+s7/6y+ZZ/X/CM/YRnjXGb+W77ulH+V3ibO7iPr37/0Z+dWP8p7HG+Ov4Xd9Dv4rHOX5+Y8whsA/5IKcOh6RMy0lfnLTbF8oXR4IvLyRxud6NBXG715f3rbwnn4wJXGectTU3bWIj9VK25/mySR04PSh3DxB2Ok/WMx59GzNz97K2notzUK5lmd/V4+r88MGe8fW5A/u5brwpo23I82Nsfd3v2hFP6ruOH/a8A32mcDqHjjexLoKse6dadAyup520cUXXLM/eNeN2j3hOPljPM+yctIlM2gB1krZnrNh1TVuMsxZtEznX8x4kqY9M2oY+59Q92cde1qf1Afuns+wY73w/ixv6LMDzsK7SvhPspmzu5ToxuG5+qWtdWEtZ6LolyGoj42SMXu6bH3T+z3x0TfLOdQ1yD5uuM247gHz6N7ZTfcT1JPfBOud9YJy5t92re/WqLfNJe6y5D3k2rYsea+xRB9aVhbYl6Q/7rp/iRzZ1Mx7lch9SH/SBrYwZ8Kle1gkyfnUZd5wdI7Dfdy7329fpXFIeGWNlL21jiz3nKdt0bTw3eBZz+8Cve7l+qsczHnqf2xizboAeuvupc9Jv8vBPh3Oi7VpYL5XFvIoxfb7Cq/kQV/ohBucpB5k76z5YYH7m03F03bxszpu7feykL+fWlk9jQ4a9jJWxeeEj99IOYDtzvquH45a1Nmm3QffKLxBj7jO3PvjBvnP9WZ/MV3lz9h7mPqT9Ex2vWO/UTf/Glrodg3NQpm1egZz3Dnl8py/3jTNrnD7UPe2hqx4y7CnHetcS9OeZEFPWOPdZSxtpE72M+YT1S18Zv76VT5tX9nMdO5lz1rjP0rw8kzvfz+Ju0i6on2vMjS1pX/hQrnWIr2PMGqU84/SfZ5ygr1zXiNrlHNtZs6y3uhlPgiz75oltbWE/9dhzTszpU/SnPSAW9U7xMLcGrHs38N+2xL2WBWXSbtcoY3qPrZwrzyfzzMG559G6gGzKn0BPG5Bn3PFbY+NhPevtmTtPiKvPFf20h9+U6Xzat3F1nCc6tqyleaUv5N0nrswTMhb2mOd9Qj/tncBuxmQe2n1LzMry6R56fabPYmketr/ur1KwT1DOU4dxyp4g0TwcdFqm6bhOF5J5xpHyjN/ip3k1nwZdL1/HkAfb8T7bT7ste4J9bAhz9/p827aXNcf5sORZXI0la/BKPVL2ZLchfuQl82u/kDmfztPYTrpZk9M+ZG4nOl7t9VlA5n+qxSkG5qw7J7+syRUpxxh/xoM9fZ/uReo+i1lYZ995+mtYV9ax53anlzVl3LVqsKldyTg75qzFlf2OIWNNf6ezNFfGd76fxd2g13ek9TtWOckCvvCZa5nTKb/0kXZPsldknh2bNWL8zH9zV++Ug8yd8UnupJ/+T/vkggzjjgfZPEM55dmyd3YzjldtnerJnPVTflm3ky623X8r6ADjU/z4MN/O5SQvGaukLzBHxs/kc3znV/qcGFuvU+3S/2k/c2cPmdxHN3M70TFB2no1ZjjV4kr2joeNr22MM8jWYQ5XBczDB2yrkw9I0j7ygCULrr0m5d+Kum/Nh3qlzzw8YzzVsHPPurOf+felOF3G5G6/z7dt58srx+4Tl2eR58I47UDr39XjBHvp44rMCXl09amvxlj7PIE94zz5Rp+9zkPMs9cl401Y61jSx6kWpxiMz/kpxxPYty764ZNaZmx9rpA+Ms602XSdTvlJ+lfGvFnPeuKPPUn/yLme8UvbgoyTcdpuWyf7rBkDdthjrD39nc4SPffvfD+Lu0Gv70jrX53HSRaQ77MmNmM85Zc6uY8PSFnRZmKerdf+Ox/y6JjlVD9tMcZPxpC20XPdOmcsyqX/037mg5xja5WycqpzxgFpl7jZb7D9qq1TPdlj3fwa63Z1Fugr23vSORjPKX584Isxe1nDk7xwpnnGkLmDOfKZdyBRPnXv/Aq+8z5mPOSTcUDaPNWWPc8xa5JY19O5uK8NybxejRmMu7mK4YqHzq9rjHM9CyBZpAQfFqhpH1lMyYJfxfQR3pIPn3lYffmc9wU4xZv5MM79tpuyJ+72+3zbdj7YOXYfu9i/Gws5oO/8lXrIyW7TOTHXfsfQIJexgPU76WZNrmyr3+vS8UqfBbxaY2Ce9TzleMLc0DUO9PDLXJune5E+nsUsXac7WfPkUz/GhI6xsJc1PNXU9ZOvzEMyzo75irSfMaBLHpKxmaNzYB99xne+n8XdWEvnJ/2r2p1kAV/mLJnTKb/2Ycx8ZnwJNjKvzLNjy7v6Fv9J1y9toZe5nnJ3XZ+p7376P+1nPsixLxlbcsqTedYz7Xaeyau2TvVkzvopv+TuLAAfp33W9A8Zzyl+42HcuZzk5XTG6Qsyx6s7Ic/ibPqc0v6pdrnPuPcz96zJCeyc9jsmSFuvxgxvqcVbeNj49Y3xqUDQF0eyQM1dMU8y2D8V+CO8JZ/ODZ2Mw9qxnjVDJ/PBT9YYG9r1QUu7fUbNVezQun0588E++ca2+n0uyKZt9LI+d/VIH0n7ONE5dT0z5gbfyBrPSTdzyFjNxz3peJqrfeudZ5exn2pxiiHzAWI2B+Xx5X5CbBkfPq2RMnlHXEsfGWfnxNz6IZO5nvJL2ENXHWLEZ+pkHKnjXK58sZ65YSvjx+ddjJL20TEG7Fnb5nSWeRZ3vp/F3WAn9/Sd9+ZKv30xN0bWMz/i9zz0kefTPtgjtrsao2Oc2tQG+mnf+2esjI1P3dP9AGJg3zl2lcVG6jE+xawP54yNHdJOxwqZT+9d0T6h/aZdYriq93tsse95qG/c5Kps0zVtrvZZY885/vRxij/lGadNZFteTrYyd+gzZJz3O0ndk+2GM0pbjD03/eY+e+bZ54Bf5qwz7xo2V/usZdzt5y5mZY2BT+uRsb+Xh+3vb4xdl7wcSR4+tlPH4jUWW5kspnTB2zbzlH/Ge/KB1mm/xNmxQ8ebe15yIc+0y9y9Pj/AX+qDZ4qdPF/GaVvffDrO8+g4MreO+1TDt9ZDP6ezbzonQCfX0ja453ki717XNPUyf+9MysKz8znFK30PU+5Ui1MM7dccGRubew3+Ut8zzbPMO+Ja+8g4Oyf1kEFWuVN+CfZTX7tdy/SFjmfGZ+5l/Il+ANvoZZy5D8Z8ZV8b6qcMWLfTWaKX+V357r1T3An7yhonsq7BlS6kfsaArbRhbpDnddpvmVxPMk58Z57YS5vGY455F9FFL88mYT9jhd53HZ/WgXHq4FOd3GOOff13rMqbT58PpG0xx1xr2bTrPO2ay6u2yIcxOWmr71HWDVK3z6Jlc09Od06bp/jxkfcrdU/yifEYZ/qCPsOODU539ZlfwHfWkrHnBNqQzBHwlXvoeo5dk467zyVJu2Du8Cxm5qnrOuQ6dD7PeOi8rzEeXw8XKh+c34l+yD+Dn1YPYvldz+c99AtwfC+n+vOM+QX1J/OWL3/fOT+hHv2l/is5vYu7yRhj/BOP52WN8U/lp7zk38NXNMY/rR5/U2NM3fdF+mvpZusrnrGfylsa45/U7P2kxvhUO/6AdfeTvDH+Zh7PyxrjZ/gFdMVXvACxie3T3u/AZ39p/8R6/G0/MR6/ltN76Hf9g/OrvKUx/kn/j9JPaoyBRjjvzf6QO8Y1j2dkjfEYY4wxxhhrjMcYY4wxxniwxniMMcYYY4wHa4zHGGOMMcZ4sMZ4jDHGGGOMB5/SGD9MfMp/Hf27/lf+n/0bGL6Tt/zX3l/J3d3J/5JaGef7VUP/J3d1/Cr4r+6/479u947Cfo/yGGOMr+TxXfNaY3xqXvnC+owv5bTtr+d61mze+bZh/epfm9ONMc2CefRe45f+W+v30V8D1Pr6T5m38tYzuiNzz7r1Hvzq3715+gcWfgqv3KHPgvP/isaYO5B2u+59T67ou/6MruFn3O8xxhi/F4/3/s9sjN/KZ/n+CHfN793ee3j1y75pfWpHfCnznVyd36lu77kfn8ka4/+Tr2qMm/fe+Y82xmOMMf4+Ht8Fb2+MaQz48hCbFMZ8AbneX5a5B1dfPtn4dMPGuvrYt3FKTnZzXZt38lcy+Ow9m7Zu4mygWj5l5KTb9XIv18AvfW0INrSfpAygb4zps5vPrD24rq5zG5GWS9IWNeLTGl/VDbt998xdG2KtrInxWJOuVTa6d7UnhlxPvTt91jNnc4VXY7mzxfwkL1d1al3yTD3J+ns/0En5PreML+NOnayrdonV83JPiJu9rFXmpu3UAWJtWWCtzwGI3Xz0Axlv7mkjz8Accl+MZ4wxxs/i8Y7+nJ8Y95edX1x+ufhFfPqykbSdcnc6rLN/2oPcJ65nX0hXMn4hmgdxmrNfeu7lF3fvNSfd9pNfsB2f+rmGTJ9R7qWstVVee9aMPMzTufH0uSCX8wa/uY/P9PWsbshnXm2PubGqn7UD1jL/9p8+8ZX6Gd+J1neuTtfylVjeYivnyAPjuzpB6zanOhBX1zttZHx9T1Im7V6tYyfrxJ516NxYV7b1GOf9wU7OsWP9oePGXsozNkfyRzbjZq7/jHmMMcbP5fHu/vy/SsEXgDIn+f7CkpTNLyXH6UOu1iX3+4vtxJVMx+wXIZ85Zi+/BHuvudMFYvfLFzoOZPPLGNhPnaT1rW3KYE+Zu7xbt2WbU3OAvufzrG55P1petHfSP9Ulbba9rv3JX9L7jFlzbkyMX43lzhaYt/M8m1PcKd+6zdX+KQdJ/47bBjEp0+uZa9+rzOeUm7Re0346xlMO7kHesRy7z1lmnOlrjDHGz+TxLv+axtgvAWTZb05fWGm7v4icty7z9N30Pl+WrN19SZ1kTl+yyJy+FNHzC/H0hZnc6ULXoeNAts+jdZLWP8lmDNaiId5nsTXYPdXQ83lWt7wfyhtPgr2TPr5bFrT5rPa93/Q+Y9acZ0yvxnJnizlj65j7jNHTfqJ8jk+wr5+EHDhz58SY9sE9awl5B1JHH51r36usDePcS073sWuRfphnHYzZceYq6vR5wNV9PdkZY4zxM3i8p7++MW75K1I2v5QS1/0Cat/N1T5fTn65XpEy/SWbX4T9pUju6vVec6cLXYeOI2st7F99+bb+qc4ZQ8snz2JrOjdA3/N5Vre+Syd7ctK/qwu0vc7vzh/0PmPWnGdMr8ZyZ4s5Y+sIGfuzuFu3udrPHBjrD7p2vZ7nAsSnrc6171Xmc5db63F30m776Twzh1M+eQZ9HtD3VfB5Wh9jjPHrebzLX2uM+8sE+ELIL5SUufoiPJFfJKcvIugvoP7yazo2Ib6rL1RJGfxkPMRpjh1T276KAZ7pdh16X/2sAbFe5fbMfsvwib3cl9Z9dhbY6lyYW5v023WBvB+Ar45dTvrA2lWMz2rT/pvWZ8ya847plVjeYivPCVljvasTsOcZnMBW+maMX+zqM8eA75PPjltSv3Pte8WeteEz/TBXNuWgzw+7d35O9zv1Gat/yqv9ndbRzxjGGGP8Wh7v8tcaY78AwC8dxvnFynq+7PmyUUf6ixHyCyO/lPzyk/zyyr2TTdaxlXHD6cvoToYvxY6j9fSPnrUBcmodeabbX85ZS2uujKR+0/ptH+7iB2rBeut2Y3EC29pBFh3zSL9dF8j7IchrT1g/6ed6YszPau88dZLWZ8ya847plVie2VJXO56RoO+euMfYM7gCe+oZl+enDPEp451hvX1njrluLp1r36uuTd7P1Mt6mJ9zQC/lM05i6fNv/dTt84C8r6nXNUs7Y4wxfi2P9/RrjfHfSn85jzHGGGOMP4s1xm9kjfEYY4wxxp/NGuM3ssZ4jDHGGOPPZo3xGGOMMcYYD9YYjzHGGGOM8WCN8RhjjDHGGA/WGI8xxhhjjPFgjfEYY4wxxhgP1hiPMcYYY4zxYI3xGGOMMcYYD9YYjzHGGGOM8WCN8RhjjDHGGA/WGI8xxhhjjPFgjfEYY4wxxhgP1hiPMcYYY4zxYI3xGGOMMcYYD9YYjzHGGGOM8WCN8RhjjDHGGA/WGI8xxhhjjPFgjfEYY4wxxhgP1hiPMcYYY4zxYI3xGGOMMcYYD9YYjzHGGGOM8WCN8RhjjDHGGA/WGI8xxhhjjPFgjfEYY4wxxhgPvr0x/rf/7t/g9B857Y8xxhhjjPEreLkxzsZWTnIn/uF//LeX5D/Kf/iP//6fxfpf//t/+d//83/9w/9/fNK74//6z//pH2tw2gNs/qt//S//2fozvTHGGGOM8Wt59IevN8Y0ec5pPt/a8F01jV8FscFp772sMR5jjDHG+DP5cGN8agQfJv//2Jiic1r3p7eSzSO2mSPLnn5ZTx1+Eq1OctcYpx4y2CYP1zsufBqHnBrdtzbGjE92uk7E4R52r/IZY4wxxhgf49F7fawxZp7NGs1b7jOnWWTcTePprzRk88c6+2nPv45hw3j31zOwc9VIopONcc6h8xTWspFt3tIYX8mYb85TLmszxhhjjDE+l0cf9vG/Y2xDeWpS7xrCU5OZMqcG8tTsIoNsroEN7ynWHJ9sElfHBp/VGOM/fxoM7COXaxnnGGOMMcb4Oh5918d+YmwzzKfjJhvCboy7IdUG46vGuO3DVWPc9gUdG84rOeJGrmM2nxNvaYzB5jjj0F/j/hhjjDHG+DoefdfHGuNcy6b2xKkx7iYzZU5N5l2z29zJZsP5zCYxuv+sMb6qwZUPG2TGp9qOMcYYY4zv4dGTfawx9u8J22TSyF41d93oXv0dY/VPjbGNZ/81hBN3DW/GfCcHuX+KqcF22jNm/SXuMc4m+QR+7+IcY4wxxhjv59GHffzvGGdjC73/lka3Za/kXU8dODXK2dA26Nw1xmm7Y3D9rklNfcimGL2rPfLPPXBvjfEYY4wxxtfx6Lve3hjbqI1fz+l8xhhjjDHG+3n0WK/9xHiMMcYYY4w/kTXGY4wxxhhjPFhjPMYYY4wxxoM1xmOMMcYYYzxYYzzGGGOMMcaDNcZjjDHGGGM8WGM8xhhjjDHGg1/aGF/9Ax6/K49S/h//WMfviP/gymnvdyf/YRjGucc/rHL3T33fkf9gy1v+RUZ5dv+x+5P+QZe7PDPWj9yhP/n+/cn8ruf2lf8MP/X43b8P3sqfmOveRX8vj3N/rTH2X767epn45fmWl83v3BhnIyDk/d6Xw0d0P5M/+WXAXcuGOP8lwfc2xv6z5jaKzrvxPvE7NcbP8sxYP3KH7nSx/5XvC3N67x+Qvos+ixPsn2RY+4r3zHe/N8wvOck941c0xs/Oz+/Y5C3vE1G/dX5Frl/BqT5fkdd33+kreO+dcsx37vhcHvV+vTH2YvaeDzz7bzmwZ43BT+Z0Kcn9vS+Hj+h+Jj/lZfAV3NX4vY3xR+r1OzXGz/LMWD9Sk195/7gD5ID/u6bzV/OssQL2uVt9p1m/egY+wnef22flQX2+u1l8dn4dk/JvfRegz9n3efyKXL+Cr8wj+e47fQXn7nnmncl37vhcHrV+vTHmUnJQ/SdS1j2sPDDGHCpkI9CNAWPsO2d80mtSTn1iSVvAvg8vMZlHr2sLUl/SH5grY3JyvWPGn3vAmi+95O5lKthyj3jSL7CeuaRN5+6Be647V14yJ+Zp1xh9eLNOqYcOc+th/RL2O0bt6sec85xTXp9dO2AdPevIZ9pp333XoWuuPuOsy1Ud0O+6pBx1ydqw5v6pZnC6Y3BVs8/KM2PVpvrKSseeeRl/7kueET7Qy3yvavJWsIddfGC39/UDWac834yhzyJ18JVzxqw5V15d9/q8wOciYV19z8h1552ntp0bI2tgDJmvvtVNec9KqI174Dq62LZebzlH5DKvpOue9en4ugZXum99fjKmnou2Mq6kYwJ1rnJO1Lemvc6YT3OQtM8ZaIN142XNObVI3awtuAe9l3n0PUu9E6f6yHviJhb3wD3XnUPazT1zSFn2s54nPfbRNb7T3WcNyDv3Xc+59rHpevsAxt4p6LvA3L209bfwyPt9jTF0MSkih5AHpqwyHhBjLpJFPx162k+bSdpI7uJjjK2cAzpp62RDTvFgL/U715TvfDuWhv3TA80YW8x90TrXd+fFHjhH3jyxmXtpp2W7Blkv1h23rD5StyFeZMwJWXPwgU77cBer+1lj9rJGympfWefGknS9IHXv6tB3Fz3PuGuU8V1xd8dONfvsPPXVsvkcODdPdDImz915kjXo+nQur5Ix97nAKQc+O37GxIJs5qF948saQPtENufp/+6cRF/E13aNgVgzp6wBoHean85OXc8DmGufz4yD+Z3uM5A3j4TY2Mu5fvuOKGuMb9HNs2atc8p5+kqenV+fi2D7tN6obz76Sbt8Zi6Q8XIWp7ln1LVinLljW/vYYN84nCuLXs6fkXk074k756e43SNO7QBjc+565t1hL2uTsvpIuw17oGzmph42syb4c94+nGdujImZMXKZS/r5W3jU432NMWOK6SFRVIt5V8jc8/Kg1/JpGzzMlAEver9k8vJJ2jzFSCxeDrh7gZ30O2ZiaJncy/haN7FOuZb+80ygbZuH8/aVtc3xye+VLGT93urjiruzOJ3Ls1iBccaUdcuadf1aNjnlkn7aZ8pnzKf484zx3X6ekXmcavaZeWasKXvSS79pA07yknonOfbyzrxCxg8Z111MHb/0/YWsbe/3+bdd9IzvdJZN6jPWV673WXeeHWPXCHljbl3I82pbmcNJ9xnIJ8bROSmLj4xHUv5O9y017zzUTRl4ZusUx9160zl5ZrnOJ3N1IOPts+77CZlD55q1aFuQ96HvxjOIG9uJe58Z99VY8hxzzF7WuvNL2ZPdJnPi03PrXJPcO/lgzrpzZI23994S45/GI9/3N8ZZ/Dz8XHePwop7yLumTUn5JGUk7Xigrz740HGKlz056SObF6pjYJx2c691k8wv0X+eCbTffmgZpy/3GbPuGL9pJ2W15bmnHjA+wV7LnuiXCaCD344B3hIr48w765Y1Y4xskzWWUy7M9ZP6CXvETJ6OO/6+YxlX5p5gI/1o81Szz8wzY01Zx41xMc6YTn6EuNQ7ybF3ij1rYr0b9swF0Elfd3qns0A+7UHWqO933gXoeDL301k2qY9t5r3e9WJdOegYM35I+daFvNPYYr8hh5PuM5A3jwR/aV+QJdeMX3lrcKd7VXN0W949xqcYn51fn4tQw9N6k/r6Io5c55N56mW8fdZ9PyHlO1f9MsYO48a71ffsGVf1gc+Mm/Uctx1IfePq80WPecN++riic0KevHq9/bh38sHcuCFtpY1E2b+BR77vb4wtOIeUhcsiI++497y0XqR8OJjnwb2FjIPxKw8+EEvGcMdJv2POlw+yGU+/mO7ytU6nPcBOvijadj+o7Ysxaz0++c190BefWY/2kbSNE30WmUPnA2+JtWPKumXNun53nHJJP+0zyZhP8Z/uGBBfy8LdHTvV7DPzzFhT9qSXpA24k894T3LsIZNrb4HaY+sE9bqLifWMX/r+QsbHOPf7/Nvus7NsWh/b2Mh1zivr1Xl2DnnGkPKtCxnzqR5y0n1G5pHc3YGMR1L+TvdUc/LJuDuPqxifnd8pDnVO9prW58xYy3ViZ64MpP0+676fkPIdG2PWGLet5u5unDjVRz4z7qux9Dnqq2v70bvfOZE7NnMdfymTeycfzFl3nvK99zfyqMH7G2PggChkP4gWueWRdS8vLWP2vGTI5OV6C3kBHKc95h54xiheuFy7AtmOL+23TPvDT+ozv3p4ANtX+13jjq0fYMaZJ7LGljVUNm2nLCiPvcwdmYwhaR8nsJcyaa/zkWexsp8xsq981kz7KXvFKZfUvatD3n99esY+Dxm/pF6CbMojc1ezz85T3y1LHHkuCfFlfdBrP5JndIqHvSs/d6B3qjP2tZdjsP4dP2PqimzGZ7zWH3+px16eKXNrC5n7ab/pff3nOjbTJ2P2c57vnDxj0GaOc5+5+u0rSTsJ8lnzBHnzSHxueh30o55npI873dPz088huad++kraFnpph3PuvJHP2iKf8+RKH1y3FhkDc+NlnvY7V0h5xp2D+u2rQc97IujmfU9O+clXxO0ecmm7Y/RcOx9i7RikfZzonAB76LneNcm9kw/m1gDSB59XtQd0+7z+NB45fqwxpkAUKi99FtnLIrnXl5Z1ZJzjK3VPh6WO9GG77uV0P+NI2t7Vhc68rAfj9M96xqw84Cf3kHXv9ALpOoKXs8+k/aqrXcbpL3Psh6j9nmqG/qlOxJC6xtQ+TmAvY0z5zqfXpWNlLc8n69Y1M8YkdVsu11r2qg59/32WlCEmc2gbnbukTN6xq5p9Vp74MtYr2cS6995JV/KMTnLWLNeecVUXIB/PRzkxb0DG9fSPfuq0j9zru8Ba+sjcIW27lrQ+qJNxZOzev9zzHQPog/M8A8bIE6f2UhYyZjDftJOwlv57r/OTjEFOe+aTZ3ale3VP8rk0P/cYn2JsW+jl2adN6Togj16uyek58Gz7PLWPPDaNl720j17GCOgpr23ttWzuifkjm3EBOdzl17aUfU/ceeYpiwxrzpUX4sg9MLZeJ6bU1c/JR9M5gXqes3dKUucqD2sA7aNrbK76Sd0/kUeOrzXG4/fnsy82D00/uB/l9LIcY/wdnBqa8XfQf3D4Sj77u5DvwVPD/KdAI/4n5yf0xWuM/zI++2Xw2fZgjfEYfy88/3/6T6XGGZrL/on3V/HZ311/+vcW9fqOP7D8ah55rjH+2/jMlwEvAeyd9j7CGuMxxhhfyWd+F2IHe39D4/in8zjHNcZjjDHGGGOsMR5jjDHGGOPBGuMxxhhjjDEerDEeY4wxxhjjwRrjMcYYY4wxHvzYxni/x/Ln8BN+d6H/xe9pb4zfgf4l+uN9fFcdeedd/dow30fwVb9a7CvyxJ5xv/LbE559H3/XmXw3d78d6e73Ld99Z97dq/EzeJzra40xh8plSL7ikH9qY0xM5p0vgrsH4bO4e0i/kmcPed4F+Ir78JMa4/xSBGvji9Iz+qo7rB/JO0Esr9T/I3fq6l6wTly9/pMgZ2Ls+L/qzOArmwfvJJ+n/a+g/X3XuX9XE3b3LL36nD3j9H57lifyr8TQjVy/r+549lx815l8N3fvx65nwrn4buln87Pvzvh8Huf1emP8HYf6lV9Q74Xc8+Fn7EORD8JX8ZEm5iPc5fZd9+H0xfEroP75kgPyP9Xgq+4w/vMe5Nm8eh4fuVN39+Kn49l0Lb/qzOBPax76OfguvquOd8/SZ7+LT++3z87zI+/QZ8/Fd53Jd3N3zm9tjJtX39Hj+3mc6+c1xuxxibgswjoPjPN8kTp3D9w7PYgpl3vM025fWOI66aHDnHzYe/ZgK9vrmR/4QCCf9VCe9ZaVtuV6rsHVw5qkn8yNMXnk/ql+gmzHKax/x31w3bnyQi65fsrnM+4D63e1Zx872hDtns775OcKc8n8JM8TPJc+A+uQa2Be1rrXm1M+gHzWte9Txp7rWQdsM8+zyji6vq6/NXZjxE7GmrH3vYE8L3xpQ3+MM9+sj7pXOYHroB91jZW9Pv+OFbtpK3NIMpaWY971ZD3zE+SydmlDcu9Uu8wXzLX3GLesdGxZX+x1XVI396gLEF/KQOqDNSOmXM8zat+uQ8fkvnnmGZ1sMr7LG9oHNllnnDbTF/ZTP+fopNzVmfS6d9i5cV/VULkEG8YP5pYyzM2rc88z7TM2L+dZY8j6oMensScZY+eYPvWnj6xrricdIyCXdWWcdlw/6WY82GHuOWRt/iYeuX9uY0wx8wJkcfnMw2MPnCMPjPug007Lnh6+3HPcsl6S1L0Dux1H7qUf8HLmGjLpj7n2+Myc2yZ7pwflBHrkx9gH0zn+c95+GRuTup2bZPynPXQ/4z70A512WjbPGJDLPcct++w+uG8+J9i3rn2HrWXqp/xbIf4rPfayLsh0vjnvO2WM2j7FLFnX5PTs6gM76uQ9c64c66nHJ3PGVzG5/pbYM0ZkjCPXT/p398U5KM/YHJBjbnzmpP27erRu07HeyQrnkOdnzZ0zznnLt4+snfuZT+pbK2tn/NpDznHvoaNeg5xj6+uc2HKOjyv/6mb8SZ4NYCdzV9/zaN+N9cg1bGZMxJI+MgZyuYpVTj7SPv48H+fWBz/pGz19a1fZpPWwz9y65H7nxzzjkc4Dv+iZR+5jn7H+PGdj77q1bewq2/Ghm7aTjF2fyunTdeO+mquXZFyQebCXZ2F9GHd+kLrWy/nfyqMGH/87xrmXBWXMmnMP2jljLwHkoXFAHmaOT7J92Hlp7ny03ltQB+5yhYwDThc9c3sm3/uvkLo8KPng5LmcanLKTb7rPuQ4a/ZMFjL3t/o48Wwf0v4pzqzJaf+tYANf6Q+65k37zNpAnxFc2TzJQvq4yvFUy7R3so08d8Z7k3HDK7F3jMaS6/rhU718dk45MM/zQFb//dyB9X9Wj5Nu0rEyPuUtp9wg488xdIy93zXtc0/9tgXkil6uiXVi/KwW0jmmDWBsfV+5O9C2uhYt0/LNqR6dp/k4T5vE2vE3Jx8Zd+eQ8vjBX4/l7kywkWdATY0bHWvcNerzS5A1VvW0w6exnM4wY+39rlHG9Ep82PQ8Wo51/LOW9U4dOcUPV/Y7/rfspw/yI8/c/xt51Ohzf2Kce3l4kAfEnHFeDPcZ5wExTjspqy0vbR884xPsnS7JW9G/+XaucPUgNebJ52m/c9TeHSdf6uaLIWX5pCbGI6fcpM/8bq/tpF/mjK/uQ57Vr7oPz/aBfXPAf9cy1+5q91awlz5PNn0JS8ZknZyjm7JyirPPUzJHxicZa9koe7LNvnl63mBsr8SeMQK+qFOu952CfHZO94G5MULK51jwi89n9TjpJqdYtXHSU77X8z6wn7m0Tu9n7Rj3+WWMp9oh71kpmxjXXS2QaT1ssZe5KWu8+G2bGU/TttKPpH7LN6d6dJ5ZP+ZtE3/sm1Nz8sHcM2R8gr2sFeM+27szQRYd/CDDp/rY1D/jk/+uK2CH2rKHLT6NT389FvT0z2eecdcIm+pnrNDnkaSPlmP9lBs6ricZn6TN9EV81iFBlr3OD7IG5HrS/9t41OjnNMZ5aHlAp8PqA9YXn/mAto/kdEleIV8GnSsQcz6UnX/T8s2z/QQ/KZu6GTdkXKeanHKTPvO7vbbT9WCcZ5Wx5Jg8ftV9YP/uDNL+Kc6U4fPqLrxCnu2p5hlDx5S60Gd0x5Vs+riqwbNan2xnbcU7xPorsXdcxtP16jPKZ+eUQ8eY8jkW63+ylZx0k36WEtbzjOFKPuPPMXSMvf/s3FO/bUHeXfYyZuvE+KoW2jSnzjFtQMZ4ujsZT9O28JO1aJmWb0716Dyf5SPEfVefXMu4TzlI1irHcnUmYG35NF7zSDvPapQYA5+eEXNrpNzpDDNWPnO/a5QxdXx9Hok5n+SMCdJX6rwF7fBpXKczTv+Oc187jK1r7v+NPGr0axvjPARkvbB9QMim7ZQFLwQ6+XAjkzEkp0t0BTH3hcmYTheKeT5I0HEn2GobCbpZgzuIzTqYp7HgP2M4nYt+1L2q4V1Mvcc47bxyH/qsMsaWBeWxZx0AmYwhaR8n8ImMMQN1NRb29HdlD//EdapF35eG/VOe+mQv97vm+s551tE4tHdH2xZi1EfnxVwdZNJ3crJ9FZfrr8SeMQp1Qz/XM0bssm99nSsL7T/PQ/vuE0Pq39Uj7Zwwdz57D7vWP6G+WWN8Z+7YyzmyGUPb7Zqin/mk/ql27CvPnnVSVl9XtWib2GJuTe7iVVef6mb8SdsinsydvYyl5ZvT+XWeLXNl8631AebmjE7ehyRrZRz6NteTT1Ae28buXUgdap01fIY2M/7Owdj0ayx5zumTMfs5N09sn2S1nWDXOPSZuXuvGLecsT3D2DNeYC3r2jVBvs/OeJhnjn8rj5p8/O8Yewh54JCXA/qCMEZGO3kgfUDqSh68IH861I7ZmE4vijsyVshcwXVjIxYvYMJ62ulLnHuZj5cYnj08KYsNcjYWfKTPPhfroi56eY5J1xa0zd5n3Yc+q195H7K2qQ/M82zw3zLqex5gPrl2Rcef/vLstGUMQJ2yJpmLdtJG7yX9PABr2Ewfbc/zhlwH70vfFWWxlTGnDrw19o5RkE+/aQ95fHnX3FMW2h+yyvOJfp5Hx+a6mFvaOZHPUsYMd3oZS9eDNfxf7ecefrumxiQZx6l21N1884yxyR5r7N3VgvX0x6f3DTvagI4389GH8TRtC/q5zL2TfKO+MRmD+3nGzNNm+s2ckrfc186BOetdK+YpQ50y1gbd1LfWff+xoV24ygWM1bkxdZ3zXKF94sM9beRe2ktZ6+l5JPi0dn1u1ktZ9qydNpOOV7R7qnvqG4f02aFvPOzd1fxv4VGb1xrjz4SDuTr09+Ahn/bGz+dvuQ93L9Qxfgqf/TyOMT4XntH+g8D4OI+6/jmN8WfbG9/L33If8qcJY/xU9j4d4+fCs8kzetobH+NR1z+jMe7/C2T8fvwt94H/qyr/r7QxfiKf+TyOMT4X/t/Q/YDla3i8+35dYzzGGGOMMcZPYY3xGGOMMcYYD9YYjzHGGGOM8WCN8RhjjDHGGA/WGH8i+69ExxhjjDF+X35MY0xD+VX/BTT/5eZ3/BaAbowZ77cPjDHGGGP8HtAXrzH+JPYT4zHGGGOM35d3NcY0f5L/6goNaO7lv+ylrHv+s4P+s4YJDSay2ON39bFmY8tnymof0r57+U84gnbab/4+wCvfaev0L6p1Y4x81kd70P5ch/wDAvPct25yFVP6gtQZY4wxxhj/nEfP9FpjTCOWP321UaPRy2bPBtY542zq2g772RDaDKYMa9n82bwytim1GUdWXeTSjk0xMq4Rj7ZOvhlnfifuGmP0M398Id9xtw3GV3W7iql9vSX2McYYY4y/nUff9fbGuJs2sdG0uRPW0Okx0Kxlk9v7NJTZ3J3Ihg9baS/pxvjUKKa/k290TrknXR9s2BjnODnFnbJ3dbuKqX1dnc8YY4wxxvgnHv3Sa41xN4xg49Xrzxq8bE57H72TL3SQlWyMsdnycGqMuxnNpvbKt40onJrMtAGZP+PMT4hDm8lb63aKCV+uJWuMxxhjjDGuefRLv+4nxq82xjSR3RRmY9zNrpwa47QD6e+qMRb0T/tdH2SyMXac3MUNz+qW68Z05WuMMcYYY1zz6Lte+zvGNGrZZNqM0axlw9bN47MGr5u5U3PaTST72kAeHzbnzI2z9Wzk0x+2lD/5Tq727xpj/KcOc+TVufpp7rO6ScbUtU/0lzbHGGOMMcY7GmObSskGi2bM9W7MWrYbPObq4uOq+VQGaC6vbKSuzSDYqOYaoKv8yTd+Uv7UyGrTOTb0B2kjG3VkXBftM76q211M2M898zHGtDnGGGOMMd7RGI8xxhhjjPEnssZ4jDHGGGOMB2uMxxhjjDHGeLDGeIwxxhhjjAdrjMcYY4wxxniwxniMMcYYY4wHa4zHGGOMMcZ4sMZ4jDHGGGOMB2uMxxhjjDHGeLDGeIwxxhhjjAdrjMcYY4wxxniwxniMMcYYY4wHa4zHGGOMMcZ4sMZ4jDHGGGOMB2uMxxhjjDHGeLDGeIwxxhhjjAdrjMcYY4wxxniwxniMMcYYY4wHa4zHGGOMMcZ4sMZ4jDHGGGOMB2uMxxhjjDHGeLDGeIwxxhhjjAdrjMcYY4wxxniwxniMMcYYY4wHa4zHGGOMMcZ4sMZ4jDHGGGOMB79lY/wI+X//w//4b8c91tk/7Y0xxhhjjHHFy43xv/13/+YfG8//6z//p+P+f/iP//52/1WwB7mG/c9ujP/Vv/6X//u//vf/8s/W73yNMcYYY4w/h0ff93pjbHPce//zf/3DP66z383se1ljPMYYY4wxvoNH3/d6Y8xPg0+NJOs2stnMIkeDKfnTZOS0576NqA24aJNx2kRXe9kYG6t7cNUAv6Ux1rZkw5zrmbs6KTvGGGOMMX4ej57tfY0xMM49G8BsjG1g+Wkyc3+qbBOKnHrMbZIZu5+NJiCfMoxtgG1EGeMj5XKveUtjfCWT/p0rp09tjDHGGGOMn8mjZ3tfY8w4Gz4aQRvlbGZPP7XN/RyDjfNJVtIvYF8ZG9GT7MmWvLUxbv32B8TTf2gYY4wxxhg/m0dP9/7GOBvNbCxzHfluOLNxTFmwMfYnzL0P7HdjrL1uVFO/9ZK3NMaAHGvtr3F/jDHGGGP8Hjx6uPc3xjaFNJR8KpPNaMqf9nMMn90YO+eTptb15hRnx5JgC/n2N8YYY4wxfk8ePd37G2PwJ6i5ls2sTbPNpc2mjW03vt2MZtMrqd8yp0aVuY1srifspV/AZvvOPe3d2TaejHeMMcYYY/w8Hj3bxxrjbnyhm12bTskm8Vlj7Bz02zZYv2uMsZ82r+g4synOOHoPcg+MdY3xGGOMMcbvwaNne3tjTIM33s+ppmOMMcYY42fw6Nde+4nx70j/lHuMMcYYY4zmj2+M/SsQ+6sMY4wxxhjjjj++MR5jjDHGGOMtrDEeY4wxxhjjwRrjMcYYY4wxHqwxHmOMMcYY48Ea4zHGGGOMMR6sMX4Dp3805E/kd/+1dvxjM3f/7PdX8V118x+qgWf/WM2fzO/8PBL3n/AbcvxtP3/zPfzp8C7knXja+9X8id+pP7ne4zUed/O1xtgLLT/xJU+T0v8y3St0Xj/xIf6KL6Y1xu/jq+rG+Wq3z9v5R17EpztE8/0ravgKd88jZ/GRZ/8Vnn0R9r/qCcT9K96ZH72jrX+6O38rr9y5j5w/9X/lbn9Wo3a6x/CRO/XKd+pn+GlOsh/lpzXG5trPKGu/4h30O/Go0dsbY1+GWdRXHtTv4tUXSNM5vvIQfxdf8cX0kRfQT+BPa4yTr7iDX3GHvoOf8jyuMV5j/CofOf9Xv9fWGH/vu+InNsbE1HfmI3fwb+FRo7c3xl6yq5eh+5KXhAPq/bTzTJe5e66nvA8OD3Cu56XAzmldfNknxGVsGUO/KLDnHn5yL0k7KZexQeqkbcZdK7CWnb82zE3fp/xZo44ZC75yL+WRy3OC9gPWynnXB7vugbm8ags55mnvreeELnvWr3MVdcHcuzZ5Bp1r6qvT52nN0cVH5g/405aykLll3rmu7tUdIiZlwDOQ3OuawVXd4Koub7GDfO7xmfuCDXMnR/SUB/eUNV/3PVNgnvVV1r0k9SBtgn6Vdb3vR+5B+mee+8aStVE2yX2wtndnm5z0T89m62fdAZ3cT1LO+ACb+MgYuiZ9l91DD31qz7p2Wz7vBDLM1Uk9MB73yEl5ZVLX8+1ag3m8pU5pE6x12yU2dfCdscLdGVzR+QkxWBtrnbm0Tp6hcu71mVib091jvfN2vdHu1R72M2bGads6A3vWIuXdt94prxy4x3rahaxx1yJtQtak7STq8mk9Xe+5ZD7Ewzz9UZvMK2O7O5POKf3/RB4xvvZXKSxSP2AWxYSdK9d6FJ21V3QZC2vuW3Tnp4vH3IvnPA8uyVhA++p3vKynP+bpK0HPvIV5yjNWhovX8tA1Ai9xzo1L+a5Lwl7aRJ85447DmjiX9uM87WLH2vvgqp9+3mvLufKsM787p9Y9kb6c84lN1/lsGefpL0HGGK/WT/VmfnUHGZM/62k762F9rCUQa9c79YnpqmbGmPbkri7P7HRu6LLvPEHW+LTj3HyyZszNzzj0m7JAfB1H1qbJWASb6DnPOnTezpVtXeZgjMTW/oS9rL+1yPix/ap+1iPtWUv3mGfsCeuds3PsMzdHYki7jHOOvDEZQ8atfe1Bymjfecsbj/FBnjN66S/PF9r3K3XCTtYbWjfn2Mk5MV7ZviPzS4jF3PStXN8v1jP2jA3ZjAubOU8/kradZ13F8+v13DNm5ynPWD/EwNxYlNcvMbcs45a1NnmHek+bLUst8ixOtRHtIJ/1TPusa5u19IVeyjrXv2fOGBhfnUnW5nfgEfvr//GdBQKLyOHkxYc8tC5MHviruiew5SG0vfTlGvbysiRpC7wwKYN9Y3qLvLxFNuPFh+MrGdfuanySb7Lmgo7x5pg74AOSnPx0XPhQ987nq7ZY7zPNODN+yNqfdJOUbU45SPrn8+SDNWV63VxP/jOfzu2KjPVUX/aQ6bFknU41Y/6WOLIuz+x0boy7FpJ2T3LkY01TVvDrfvvteqTsiZP9k01lXo0nzxKQ6/OSln12tk3rn+4OsSvT8tDxX5Fyz+y0TcasMT7lc6px1iLHkjGc4jnZvNrreJ/ll5xiS/pM+n6ezuwtXOWXsT+rdeeU59T0XtforecK2kq0dYqBecaJTeVP9c/Yst5d+5a9qt2dj9P5nWohmQtj4+kck9zrmp58Gc9pL/XZS1s/nUderzfGwmFZGMeNh09hPBhh/726XurEA0UvL5cXqumDFPby4ugrZfJip80k5YX1tn2KI+XIXZuumROf6mBHuQSZk3yTOQk29ZkXHVuZh1zFleeX58OncSbYftUW611L9jPmE1e6CfFc7XfdkEv7+UJgnH5bx1xcM1f8tw5zz4Dx1dmylxjrqb5Zz6ydZBynmmXMzVVdntnpGE+1EGxq9ySXZ5WyuZ9+rS9kbeAuVzjZv7OJLPvNVTyZC5zqKC3LuGO7q2vrn+5O5ou88ScZv+j3JNd+gRzdb5vGxfhUD+JreynHHj5zP3VO8WTegK3MJfc63lfqdIqN2FvXMyEO747k/lvp/CRrcao1e+q1X/JjLWWNX9zrmp9yhlOM7efZHvOsfeZ+qj97xpb1ZtxnmLayXpnfqQ7Aune76boLe8ZgzXrdGiTuZbzaaF/Kv+VM0GWta/gTecT5/sYYSJTCnC5NQlG8NOAh8/leXQ8Qct720pdrd7RtxqylTF7mlr/jLbav4s3LfZLpOiVXNpPMSdAxXmPlsx8QeUtceT4nn/KqLdY7rny4M5fmpJuczkkyB8b5Mkj/CWvGnRCDtjLXk//M5yq3tAcZ66m+Wc8cS9bpVLOMObmryzM7ndvdWaTdk1zmn7KSfhmn367HVa5yst+5pM2TfNK6mQuc6igt27nAK/qnu5Pxt/wV2sm8cn6yk/uty5g1xqd8TjXOWpzqkjGc4um8037763hP9q7o2MzVM+gz6fvZ+2/lVBNI+89q3Xn3OTnuPeganXxd0bae7THPODOHUx0ytqxH175lQV98eiZXtYZXz69zISbsu669lMl55g6nuiv/ypkYx2nvp/DI6+2NMclkQhSDwlDgU5ETisG+cwruBXiLbl4y5flkbhzqnw4JX3nId7Q/7GbskJc8c3nGKU/8ZWxX9jqOtkU8nbd0zU7gM2VO9thnLe9BcvLT9UTX/Dw795L32jI29a3R3Tmhe1U7SdugPDZdzzGgc7p3GXeS+pnr6Q5mbuilPcbknzasR8fXd0g7yme9saf+qWbpL8m8ALvW5Zmdzg1dcJ5gU7unmmUcyLFv/vhLeWS1ZS0yjrR1Imsp6a9ljBdf7iet2/5PdZSsCzw72+ZKP2NNma7lFW1HPfMkx9wnvsyRvZwjnzF0Paxx1pG5dcB+zvtMuuaQefc+uu4B8WgbzNf5HZ2PsTk3dmNFNveJg/gYW/eM5Qr9pKy+nJuHuWvfOuNX38Ce+p0XcabtrK+w/0rsb91jbsyQvs1Zv+pnvd3r+rQsUA90si5dtwbZrsUVbccYXNeXMXmG6nTd+5wg5Rm/5UzIwXvySj7fySOX9/3Hd5IHnYUXi4ael0XUe4tuFzxtecGUB/ey6B371YGkbfIztpTJw3WuDjBPeWEv48z1ky4x5l7q5t6VPDmz3g/BCfz6cEjLa//KzslPnx91yxz7XgDrr9pinXHWIM8I2HcPUtdaXWE84llgQz8tQyzAXt+/k7zxKG+upzvIPO9D2jce9YRYsiZZK+ZZz5N+6p5qljEnd3V5i53UPdVC0u5JLs9K2axb1rNjJp6sDfOTnqS+Plu26502BTsn3cxF3a6jWAuwrrkGaatpfXMzNsjaA/bUEfeSlCMncjBPc0wb6ZN57mf+V/XoGlsPwBY+4bTfNYfMO88c7mpiHp0fKN+4r00+c41P7ZJ756od48zc7ui7krYAO/jLeLpOqas997Le2nCv7x5rXefcS05xA/odAzBn3TmxAONnd8N6p65y4LkIsm0DTjFnTPjJPeNrWg+MyVjy7pEXttXJ3IE42XcO6ePqTHodP+pjr+/JT+AR58f+KsVb6Uszfk+4xP1wjPE70i/+8fPgS/Tui5Mv2v7y/wg2P6e9cc2pafrT+Oy7wb3l/nbD/Ldg/qe9Xw198Rrj8WaefVGN8buwxvjns8b492CN8ev87XeN3H9qT7jGeLwZ/y+Rz/wiGuNXscb457PG+PdgjfHrUK+7uz1+Hd/WGI8xxhhjjPGTWWM8xhhjjDHGgzXGY4wxxhhjPFhjPMYYY4wxxoM1xmOMMcYYYzz4rRrj/WaLr+NxDf6Y3zbxN/wX0r+S3+Gu7F3xdfyq8+e/4Pe3iPz03x7xnTXKuoy38ez+PPttKOPP5vH8vtYY87Dz0MtHH36+vLDzll9yffdlxyXOuE4yX4l1sR4feXGjh63O9Ssf1oz9d+euMb76FV0/PX/yIUZ5792SztfnJ2WuaN0rfLblo7/I/rPeFZy/MV3dk6+E2uHbGn7kXeG96PO4y/+jnPx9B/j17D9SM3lrHt67V5rPtE2cb4m1n0F03vK+99donvb+FqzBW98xz+7PW2s//kwed+ntjbGXL18mb3ngP4url70vLufE96sv9bMH7w70/MLr9a/Kq8/1d4b7cNXw/M6Ncd595q98UTcfyfctuuwj5xcVnx+J91Wu3hU8P3k3kDnJfScfeVeQi/T6V+X1K54VcskcP1IzeWseyOHrvY3xe3nlfY/sr77Hv5I1xuMzedyltzfG/WXXeDmlLx4vlt7TpjJtIx/2q5c9F7i/GBL202bGr//eY5wvtnyQWMefdsnLuPnMPAE91vrFevXwua6PXmfMp/EIvoyZPWqVcbCesWV+zE/y0ntXup4D8aW8sncQs/KZG7aIO/f7HrgOyF/dh9M5AHqZU9ap93qeZ+E9sB6up727u3oFOpkz47RzZR85YnD///n/+n/8/+WEXNoeay3jXs9PmP9pD9p+n0nmYw3VUeYuxq6XYFd7J9Iv5J455V4+98phw3yIiVh8Hlj/zHeFeaKb+Wb+ba9jxvYpt4wta8v8JC/mKlkb5up631pe2aRzyGcOOp70mXng0/yTzC9BF1/tv0kf5qPN1iVuZQVZcrAmfOY+Nls38+96NGkvYzE37RID65kPKN90LdWX9GsOkHl0PK6D56gf6uSetco1Ue9ZvTLPji/nV3GNP5PHGb/2Vym86H0xvLj5YCDrpedieZGBdS60l9r1HPuyc45+P3ig77QvbYO5cuoRA3M+jTfXwQdJOfbzgdaWdUn51LmST3wojV2ZfFjbPiBrzOy1LvPUz3qxl3PktW/s2upcWvcutyuoZZ4t+s6JNefWRVnizLPoeBLkUlbQsXbsp36fQ8pCnoW5O4eu13sgnqwPY2PEv+eqrHNjz33oHNIeOWT+6Oa8da9A7pS39UgbzI2x/XEeyKrH2rMYGWe9RBt5PtI2mF89A9hm3/N2HfKOqZd3rnXST+pcySfmiY3UyfwzHmh7+D7Nscmcz6wLezlH3vjxmXEwv9O9yy3JfCBrRr0cA7nmXsaTsM7+aQ8y9q5h0jkjl7ZT91RL8+pakYNncNpP7vawYyzW2zn2MwbX0lbWusm8sZFzdLJm2mQt7TEmrtbPnIw742Ks/dM9Yi/zYt955+09sS7EZO3v4hp/Jo/zfv0/vuPCcVHAi3h6ePIC8eklTLyQvQ592a9sCPvI56XNCy7I4PfZA+9DAil7irljPdnO+O98Z8yMffhz/aSfMacstLzxOu98M0f8G4NkLq2r7buzesZbcsVP1x3wm3cgybvbmEOO5S7fjO8Uj7Vsm6+Q/gF7eb5JntdVLTqeu5oZv/NXcqEuyKf+6T5lDTtX6Tju9q5siDHlvWqdPMtTzC3jWsqeYm6d0/3OWE77knKMvRO53rG3f2znXWp/yjtnnOefObYtSPnW1fbdWUHL3NUEOfJnbGzpU67WJfe7hsmznFO37aRuxt177mPXc0vMs9dP5N041TH3oe/LFSl3p8P6qe53dTzZy3rd+ZO0f8o796/GcpXD+DN4nO/rjbFwWbyMjPvFkQ8rF/h0kVIGfPgTL3s/sFdwkX1gGLc9wO8pZlHGObLYYtwxQz+YKS+5dpcLMsgy1i4+c/1kP2NOWWj5jjd1c58xNWLcGD/j1E19yDjuUL717nLNOCVfmE1/MYn2HFsXyXqmLGR8xtP6yLMOb7nDDfmoD13T3jfHq1ogkzm0HPbTHrjXum/BO+S440//fJ7sW0PndzFi4y11Rs6zY9z2gLM8xQyn80bW+nfM0DrY7fuda3e55J6+sJvrGQ+0/7zb0PG0POM8H/cZo8e4UT7HrQ+nGkPrdYzkpw0gf/esC2QdmXcs0jXreUIcfT5pO3WJO2PLmPjMvT4XZcwlYzdHzyjJ+oo+u45ADC0PJ9sZT8rps+VBmV6/uzvaSz3WrddpH9IOWM9T3pyR+1n7u7hSf/w5PM73/Y0xeEFOFy0fdD59GBMf6Bx7ufuyX9lo0mZe8OYUs+ArL37Kpn3pWE+2lTnpJx0zDyxruU4d2r62GbeNjqfjTV3IGPPFfqJ1k8z5tC/UO+PN+Dt20GbnAXnvmqtcMsZTvHn37u7GKZ4Evbv9K9J/g+/MKXO8qkXnmHKM2XfPmJ237lvIupzOIGt4lWvG8SzGu3olmfedzilmMS/nKdtxQdaC+el+K3PSTzpm70KuYz9jb//oION+x9PyxuV+xti2mtZNMufeYz3zzBgZe4aQZ5oY51UeCfrsn2jZU87IaTvvA3JpK8+l476rJbIZi7mljLCeteu7kWfd+3d0PfOe5Lj1WD/V/S7fk72s12mfvbSX9k955/7VePwdPO7S2xtjLkdeEB9OLqMXsx9A5X1Zu8echyMf6H640dU+86sHloubD1r6Mkb3Ev2py6cvKmw6NjfWUo+xKGOs+dAmrIG2T5weRGyD68agP+wxN5e2wdj4oeNlnPFm/u2rSb8nnu0Dvj1bYzP+jh3SZtZT3cwlQe5U+7THfur3Hcra6M/4nF/VKve1eyWbZH0afOdZY9P47u5h2ku51sEWNp0zfnae6KR94tMGum2DufJdf+bIqsfasxg7v1zPelM7z44Y02aCLeyry9yao+PYGIkn54wl7wDzzkVYA22dYD/z1Da4buzKkG/67/vD2JpAx8s440XWGNtXw16ee3O133lmjB0v44xPOo+2eQf5XZ0D/jNn/GceqcvelU/WM+47n32vWjfJWNQzhq6da1e2ko7BOmR9M35t4i99MkaHmNJe4tmlHvbw6Zx983TfPNVX3ljdNxdjx4+yb4lLO+PP4HGm7/uP78SLBF4uyUsLXDb3fGD64WI9ZfjUR170xMspPoDiQ5C456Xv9baJnA9lx5zyWQ918+VgLPkAN/lQinFm/lkr5Mlbu22DsfFDx6tt7XUNu06QuplPy3YuJ6ypkJt6HTsgo09zEdY7fsFunoekPcBf2kzZ9ke+xtd1BeJvedatU8pecXX3oePJHNE51SJjQr/lMn9s8eke46zVFepL7pm7dG7tnzXvyJVM7l3VSxviuYl2JGuSNcv1tMk6clcxw+mOqK8e6O+u1qc8T3pZK2uvf/bQSf2sS8ebNiBrAfpP3GOccaUdyDgS6tK1yRiJQRvIGVPHkrXKvTyLE+2/6fri3zxT11om5qyeNr07wB42Ui/r2PVIssbYR846XOm1r4zrSs5x1tI90Cdgz3XzhzwTYd265X7HnbEwz/oB+/rik3mfm7ZYfyWu1B2/P48z/dhfpRiv4UvqtDfGGLJ3xT9BLa6as98JcsgmysYqm8n30I3cn8Zn1WmMt/C4a2uMvxP+lAqnvTHGkL0r/k/+hMaIHPInvf5UM2Ve5W9oGtcYj+/kcdfWGH8nPNz7v13GGM/Yu+L/5E/4g0L/3/vw0WbPvxZw2vtTWGM8vpPHXVtjPMYYY4wxxhrjMcYYY4wxHqwxHmOMMcYY48Ea4zHGGGOMMR6sMR5jjDHGGOPBGuMxxhhjjDEerDEeY4wxxhjjwRrjMcYYY4wxHqwxHmOMMcYY48Ea4zHGGGOMMR6sMR5jjDHGGOPBGuMxxhhjjDEerDEeY4wxxhjjwRrjMcYYY4wxHqwxHmOMMcYY48Ea4zHGGGOMMR6sMR5jjDHGGOPBGuMxxhhjjDEerDEeY4wxxhjjwRrjMcYYY4wxHqwxHmOMMcYY48Ea4zHGGGOMMR6sMR5jjDHGGOPBpzbG//bf/Zv//X/95/903Bufw//8X//Aof3j52l/jDHGGGO8j5ca43/1r//lPzZlJ/7hf/y3T2uM/+t//y//zD5rJ9mGOJA/7b2HzsnYPrMxfaVua4zHGGOMMb6GR4/1vp8Y05zRhObaZzbGNOHObXbb34mvbIxfieMV1hiPMcYYY/x6Hj3W5zfG+ZPlbOBs6uSqGezGGJjnT43xpR3GrPnT3ET5//Af//1x/RnmZOwZA7RPa3JqdjsH11JfnbZrHTMO97JWV3GOMcYYY4x7Hj3U5zbGrNvE0YzatAJ72bCdbAAy2ezZBKbdtuMce8zdA5v1nGdcd9jgot+Nrr6MK313Dqe4pJtoZDO+rKONb+7jB5ncz/qMMcYYY4znPHqor/urFOzbHHajCDRzNnQJstiX1mvS76kBRT8bRZtHG9o7sG0cLX+KP32hY42ucoWuW5O1O8V+qu0YY4wxxniNR4/1tY0xcoy72ZWrxjgbPeS6cWw7zxrjloe3NsbYJs5uPlk72bUxzmaY9a6XnBrjtn3XGGN3jfEYY4wxxsd49Fjf1xi/tXlrWZtq5+yln/R71RjbrL5K2sYOc/ey8T1hLM8a164b487f+X5iPMYYY4zxNTx6rO9pjIHxWxrUU6OXuuw5tlHU76lx7EbzFTqn9GV+6athH99po+kGG9lswBkbv/nlftp3/y11HmOMMcYY/8Sjh/q+xtimLTk1cKfGGLuuaVdoKtMvcbCeNpBJnbZ/xVVO5k6saReyUdbvXfOc+VgP4nMNG8abja/72SSvMR5jjDHGeB+PHurtjTEN1/h9OJ3hGGOMMcY48+if3vcT4/E2+ifOY4wxxhjjZ/JXN8anvwaR3P31h7fgX2vwr12MMcYYY4yfy6Nv20+MxxhjjDHGWGM8xhhjjDHGgzXGY4wxxhhjPFhjPMYYY4wxxoM1xmOMMcYYYzz41Mb4d/zVZPzDGX/jP4bxSt7IvfUfRPlOfqccPuOe8WzlP+byu/G7x/+nwT8cBKe9z8bf0PPR3/Qzvh+eW84OfoffsPS7xPld/In1+OqcHvbf3hjz5U5AJwjysxpjGoi2/1Uv8KuGxRf5e2NA/idfxrtGrWP/1U3lFb9TDnexvpVXGsv2x5iafFdjcmqEPtIY/0lNNffyM94PH7Vx1xh/9F3e+qf78BG0Jz/x/QSvPvff/dxyRlnHky/Wnt2ztnGSeZW33hlzcM74vc+Fz2aucZd/8ruHO3PXm3ykHj+B03vqq3N62H/fT4xPgX30ZSq8DL7rRXf14jo9lMzfmt+pPj+Juxd2x/6d5/EKv1MOd7G+Fe7eW1/Qn+HvI5yen1fibz6i+6fy0XfM79oYkzO28n4zvmsOfhWvPoff+dxSL+qYa/jOe/Xs3NzPs0b3M57V996ZjP9VvFunvd+Vj9TjJ3B6T311Tg/7n98Y83CzD3mpvehy9eLl4cTGaa9fHC2LXR9uaDv4dI9itz05PZR9QGkLUi+xTi2ftqmd61cvFR9ayfoz/2jeV7Fb47TBOHUz/vad/Ak5tA9z6PWMrWMlfuU8b2NUBlKPePNusJ7+vE+5BshZd3UB2ynnunmk/b6TrkPXsc8YsGn8mbu5SepoN+WhYxHWTzLYwYb7WU/lwfo16KGT9bq6t3l+yva69U1/abvzyziRUz8xnjyzXIc8F+xQE3BfMhbwHCDXM6fkpG/MGd9dnnB1HtjPmE6knYyTGqjvfsYHp7uTdzB9Y8v7BN4TxsqLcn1G5plrgJxnpn3Afsq5/pYat+ypxj4reV8g6yjIne5Qgkza0eddvO0bkPc8tIkuZGyup657LQvMtZM66nn+yndsudfxAXZzP3VdT065WxdjdZ019vJO4t99/WHT/SRlsy74wK772u8aXdmFtN2ynQekrmQdAZusM079PtNX4jzx0Pncxph1Lz5JeKDAHgHn/BQwMp2oWFDnLYvNnDP2UPGV8Xlp0p740CrrXFk+PSTwEjlHNnNDnrWcG2eOr8B/yhB7zrGdc8bvyRuuYr+y1+fMPGshf0IOkH7RV491ZfTnnFzU6bzxQzzs5zq0nr6Q73hznnpgvrmf+THWNzkhm/YyZ2RT94Q2rC/0mfHZMSnf55O5nyCezDf9tF9o38zNv8EvssTEXHvuM25d1pBzjg3j79qwnvVkrm7Hybp5sG5M0DXrM2esrntX55gxCPJXOTWtb84pn/F0nsxP56GdzLu5i7Pzdp6+GRsXdtKe8vonRmWh4+599LIGxJHzk3zGxn6eGWP9Patx0nH2nj616Z1qruxL1h6sJ+Nn8Z58q58+Oxf2c54xtCww117XG6hx3xfPH5h7Pzo+PrX3rJaS+tjLeBlrT8hN/+kPiJt5xivoqAfYbju5b+7Gf6qV5L0E7anbeZCDNW6y/oJu18VYX4nziof81/1VCvYNnsJkInBKGCxiol1ssJ+yabfjQk8fJ39tT7zEyd2Fxo8PH3QcXZuUMd87+w166Dhvf+/NG9pW1xiYK9PyHdsVLfc75HCyc8L745lmrFdxX8WobN+xpHXbR+Zzyi3j7diB2nt/GXeczcnGKf6W6T3P5C73E/m8nXRzX9Jf8ky29U7nmDXP2pzqlPon39J+756RU0wneWm/z3JqWv+UJ76Veet5nOwkz+I8xdx+Mi4+ic09yFitr3vtv/ebZ/LPYs96nGqTuSSnvCT9nGwm7GXtkitddU77Ge9p/xR317BjynxaFrLmKSvEBD2WjOkUnzmYT55v0zl3PH0/IO9jjgX9rMcVmdupTqfcT/HAyWfKth7jrpuc/LZ9clbmlTiveNj/2sYYOcYExbjpBJTtQ5FTQVMWm10wC46vvjRXBesLio0+OOaZS+53HC0rymR9uq5C7KkL7rXee/OGttU1htTPeJKUl989B+TznHuv9b0/6Yvx6YyfxZj1AGqSvlI39QB/yDhuP8A+e333AV+Qc/26lpxsdPygT8bGmLh30m1a1/ty0mXe8qC/ltWWUD9lW4+6t7+sx2nceD7YyXNMkEu/fR8E/VNMfaZJ5/wsp1yH1j/Jpn/kM2bp87jzCc/ixB7j3G8/Gdfp7rBnbv2cMc5nq/cBfXzKnXzGyzhlxfhPtclcEuI/2YLM4WQz0fdpT91eN8dn8Z72T+fRNe+YMo6WBeNhnPWWjInPvNeQNk/xZTzGAm1H2DOePqeMVfCnLca9n/4b7BkPmGfmJOylrLQ/YD3PDTLOzuPkT7L+gv3MKev+SpxXPOS/rzG+Sry5k+2Db9mOqwvWBe4Dkn4onWsbO9qF9AMdR9fmCmKxZnfrWVtof+/NG9pW1xhSv+Wv+FNyaDtgLn1fnKevq7ixcRdj1oNxynZc7cP4eiwZb8cOp/q7nvdeTjYyfkGGeJRn3HuMT7oJ+SLjHFnnJ93cf8ZJNmPruPssgH3kGGdtTnVK7uJsv1dnBKeY7uTb77OcmtY/5Zn+XzmPPuvkWZynmO/qiB9icw8yVsb5nLV/xrmPXu4/k38We9b1WY0TbaWspM7JZkL+J/twpcsa/k/7z3yfzqNrqH3nXcOUhax5ykrGlGPJmE7xdTxgbr0OrCeZf98PwF/eR8dy5QfZzCVz65r2/jNOPjP2zuPkT05+237W/ZU4r3jY/57GGBj3oZ54ViQLANhM2Y4rC4Zd9r1o2LqK6fRQ5kXq4hNDxnU6eOw5v6JrJl0TY3fO+DPyhlPs6btlsJe5X9F2fsccvBfqMUevz43YM9721XVAX9vWQBvqZT1yDIzTJnNknHd8yOLXeeZvHMbufspLx5FkLnCSVaZ9knPqM8/8mqyvtsz/5Ff7uXYFuhkb9jKWjDPX9A/YsH6da+412Mg4mZtn5gyesXYTfSpv/ld+T+eN/FVOTet3zi3zynkomzVnrK27OK2Re9C2Mi7rb926xshhX1328m6wl7EwTnnGd/IdL7LGBun/WY2b9g3mq42TzcT4rA8ga0x8Ogbs6/Nku+NlP8+m6wf4zjzQ6ZpqU5/aNF/jfxaT+WZMqX+Kr+Xv1pn3mSTsZa0Bf/hlbD65d+U/9QA58+yaAjaQydpcgZ3Ux17G1Xmc/Mlbapoyr8R5xUP/+xpjL13Shwx3RYLWT1nWrgoGHJi67p1iOD0gXXDtAHbTD7bdUz7XhPWMCbqugn1l1HGv9d6bN3Tsp/Poi52xQfpO/oQcvAfi+WZ8jt2784Ws6xk365lj1wObKZv5oeMe8Rqz++A+pF1iZs3YAfvGmX5BmQb5lOn4gT3PPHNHDj95H9wzjqTPBBnssXfy63rqQMsAui2btWGecYI1lIz5VN+uacpnHTOPjElbee53e+Z0qiVkPb1/dzk1rX/KGf208dbzgD7vvPt3carnHJjn+WVcxEStQHvWQ1x37+45ZC3PGj938lfxSt6Ht9S4YS/tQe6fbDZd77aR+Z7O6S7ejI+55+E+dM2RzTrmHuQ9wz72kHffs1avY0rbkLqn+JDhHFsP2ZSTzFncI6b0B/hLW8YPyKKT91v63DJP9Vqnc4Cru5FxQO51Hlf+IOM0T8aZU9f9lThPPOTf1xiPMcbfQH/xfBRf9K+8qMevob9wx/hKTg1iN+bj61ljPMYYN3x2Y3z6KeD4mawxHt/J6b599vtnPGeN8Rhj3PCZX0zYoineF93vwRrj8d34jpD9tPj7edR9jfEYY4wxxhhrjMcYY4wxxniwxniMMcYYY4wHa4zHGGOMMcZ4sMZ4jDHGGGOMB2uMfxHv+ZVNv9uvbflbf1/r3S8rv4I6nX4J+0/gdzzHv/1Xor3nDo7xE/ipv7e3/1GKpN+Rd7Lfxe/43v4pPOr2WmPcv0oETnInPvPCn774uIy/y682+UmN8XubCPVOcBaf+WD+pF+bZN58nvZ/98a479lnniPPJ7aSr/gCubvT5NYxvLX2P7Xh7Bx+apxvhTv4U573P4mv+g55BWLo50+4t5/ZJ7zCszvH83T1rup35J3sZ4LPq/P8zPf238ajbq83xnkQXOC3voA/88L3F9+zS/3TuPvivqJr/1m8J5bm9EX8mQ8mef8u5/uepoQ6vbU5+2r6nn3mOX7Xl97dne67xHm9Nb/3nO130Pfnp8Y5fi1f9R3yXrij3NVc+653xKucYpV+R97Jfhef+d7+23jU7WONcX8BORdf1ujluhffw5O3PrTpF1unLwHWtOsXYccLpy+R06Vinpe9H2B9QdrDJ3NyYw+djoP41Oma6NPaZ14ZnzZbT1LPeiCTOpA6b+WuhulDv2JNJPMR6pUyaSNzAtf1nTXp+JL2AcR9OjttZ6yp5xmlfel6a4Nx7rV+n6337ioWbDlHVvnM8xQja+4Duejjo+cIGUtyyiNl8Y3PjB+fykLGbjy5L+x1/MhSY+dpyxg6x6wf9k7rkDods2RerX+KRaxbQh7UC72MuX2fYj6dg3fPeXIVd5+XvvMOQdY8Qc9ckelcug6J8Z5k0y50vsScMWYdpHMwt66TtjNH7CPvXtpiT7kmz4pxxw3pv2NELu8RdNyCrjbRSVueccaTMbyK9nPNM0ofWUNwHfI8E+xig31lWct8U1e/zvu+dawZn7LWomUzBnC9QSflwJgYu+85vBLTeDuPun2sMWYOjH343EMu533xgIPLg2XeD8EJL7cXpfeJKX1l3KfLlDlJyuGPedrMfWK4qouxpq5rjFlXFq7iYR0dL3rqscaetXOuLHJX9chY3gt1yLMGYzBGYG7N+Ey/JxtCrGkH+jwYq6/vtNfy0nEg17VJvWe1bb8Je55Rr3esHUPqMXcfWWuKDPOMx33tuH5F3g34zHMkrtMZdE0hZfXRNVEeuYwP/xlTgo2UZZ6y7Flr43J+yq19Z9w5vgL/WW/sO+9Yr8gY4dV6ZZysZzxXOSCTchl3+4eOwbn7SfpUznmfSaJs7jE3js5FW8ZE7jlvzMt99Vlnzljf3pWsgfvq5RmknUQ7vX53ThlH0jrGoaxz88Mvc+WdGyf+ModXwV7njM2MiXgzf8aZw8kGsIYdZZ1rq3PP+rHGnnXABnP9dEx9bzKmlmV+qtkpnpRjL+3AnZ+OabydR90+9neMOYyTHHi5nOfFAw60D7plrtA2tLwXLC9E+sqLeZIV5LTNOG2ox/iUR+bedcg17PdDwrzXXM96Y+OUkyj/rB6n+F7lVIOTX/I1h84HkCeeXIPO7xRz+jv5PsUIbZsYPffP9APIds6uZ97IGEPGk/vGnLKM07/xMTaXU32TPpdTjvhT5pVzRI+9BLkrH+Z1qilzfWjHPcasOU+IVd+QZ38CP/hnfIrjzjfxt/wzMm9jbZmmY/hIvVq3Za94dl65L8hY2yRlMzbhzJ7pCTX0jHu/793pLien/bTJp/uMiVHf5GFNru77yTc2Wtb1q3NifLLV8TM2vpNMn0/mCpnTezidf/uwVoxPd+GUA3R9TjVHT//pt2OAjLXjbtuvyErnhk7Gz57nK+/xM57zqNv7f2LMIXTh2WMtca8vm/pNX8gTXiIP/3QhGi9ZXpirhwryoUcGeT5Zx596OZb00RceXINTvthjLx8M1qw9pN1T3YF1Y2m0fYrvVahBxgpZA9fyDphjQzzKS58TMu0P1D/5vtLxHjpHxjqfapO2Hef+qRYJ8pDnzjzzznyRMx5JH5kXOsTEJ+t9N80H2HM9QT79Zb6uvfccUy955uNUU+bm0Lrm6TzJ2uo3a+Fa4v4pjpYV98mh1xpspm7WiHhdzxwT9rLeb6nXCWUZe3/aTnIV90kv65AYU8tq63SWfUcFnbtnJe2CZ21dr+wK+x1v3if2HOuTT+wjp+/2Cx1bgl3rlefsPHPMPUibnR9j5RJlsJn5doyns3mFtg/tI2ulv8aaJ12TU82zHumXz6wTZKyM8xzadstmrJJxpA3tEkPmlXvySkzj7Tzq9vG/SuFl4oA4CPe8xM7z4kFf3FdI2/r1UrzlQpgHn16sE9o1TnSAPNQ75ZHxdR16jc9+CCXr27VPG+biXvKsHqf4XuVUg5PfvAOdzx2d3ynm9HfyfYrRdWTlq/w06CHrGF/uZb5Zs9M+qH93TxPzyrilz+WU43vP8ZSL3Pk41ZT5Vf1O5yZdO+ZpG72sWfo5xdG+ryCX9CusZU0y76TjTDqGV+vVGANcne1d3Cf/uf+MlD2d5dWdO/nI82ac+323r+zKaT99ao+Y9cke9WBuzdtv27kCO1kLdeAqbuQ9946fsXGeyDsDHePpbF6h7UP7yFq94g+7eQdPNc96pN+OATLWjrtt38leoY0k95l7f+SVmMbbedTtY40xB0HxHXM47nGx3IPTQ8j+Wy5N0w8ItnOOn77YCfLEmjonsJG28Msc3bxw2Mm6tE77yTXHfKYMYEM72EwfacOH4GQD7upxeoCQzbN8Rp89XNk1jrw7zzjZZ545MSZPxvp2rnzWT9A7rUPWWDqvjMO9jvUEMt59dPLsiMfYjSH3medzY+7GgSxzfGT9pXNIsKEdOMmmzCvn2LaTPB9zTh9d06wfueZZo3sVU9YWzM/65tg49ONcXSDGtHdF+xXW8v5h/1SjUw0kawHP6vUsZvWJ5XRH4C7uk39rd2UvwY62TjVv36Isn64xN28+0xZ2MqYru6K+8n13ABtpBx1ySb/qZS0y5yu6Fta5bSV97unjFH+SutD6GY+2Uv4ZbR+uYjQ/dO7OSKyN87YDeU7pF92UZT1zY562GXeMymI/Za9AnnhOe4D9Pqf08yym8XYedftYYwwcgGvscxjgZVLOiwnK55p40Hf0CwLwnRfLiyFeetBvrp0gFuQyJuZ9gTuPtHuKtdeoB/O2kxe9a982nCesuX9XD89Nf+yl72dQn5Y3Fz5dw276Ne/Evcb91E+9PBN9p/0+s0QZ0cfp7Dov54LOqXZ9Pp1HnhVxZ7zeQ+ln5C33tGvdNiTjRKbzhfeeY+sl6Zf6YVNZ4uiaMu98RVspL11bwI9r2NQOPlhPP6yxlzYYq5N7yorySd+frFHbzTNIsv7IvKVeVzHLaS25i/vk3/XUgVNOaet0lsRFzrkm7SNzhsxbWWO4sytZa8jnNvddt07mk2uZe+acsKavtCus5TlZL0mbuWddWh700XemY1SXsTl1ve9o+9A+TrUyTjmdGXbzDp7s5Hm3X8ZpH9mMFdvuWwdtn+qmLGRcSd7NlmPuuUj7uYtpvJ1H3V5rjP8kuDT9UI4/g9NL8IrTlyG6/RIa42+CL9lTwzF+FjunPwOb71w7fTeNr4e++K9sjPNPuuPP45XGuP/U/YruGH8iewZ+D3ZOfw79E2vo76bxPTyeqZ/ZGOf/JdD05XkP2Og/nY0/h1e+MJRN9tPi8TfDT6l4B5/2xs9h5/Rn0X3Pflr8a3jU/u/9qxRjjDHGGGPIGuMxxhhjjDEerDEeY4wxxhjjwRrjMcYYY4wxHqwxHmOMMcYY48Ea4y/g9PsI38Pf8CvlXvl1NPudjj8T7ih8xW95Of0Ko9+du9+Y8lnvjl/FK78N5jP5rrrxrvK+/02/Rot8v+I39ezXpv56XvkO/lt43Mm/pzH+ipfn6cFeY/x21hi/He7CV3w5fYSvbkjWGP9e/GmNMTbTbr+vmH/0frZNxt9ZQ8/sCmT4XGP8+Ty7t++pz6vvzDXG/5xHzdcYf4TTxf0sP3/DS2ON8dvhLnzFl9NH+OrG9avt/wrumsevavC+i7vcvpLvqttXPIM/qTG5+s75qnfP3/Add8eze/ue+rz6zlxj/M951Py1xrj/dJkFZZx74AFxAXqPNe2p6yVpP8jqp/eAw3U/19UjjlzPy4juaf0uVzjly7qXPX22bupcXWIfivTTsl3X9NMXnrF1uqp7xpw1Te7qos/cT92MF18dY5J2iA/yPLMWxsSna9hOfdebjlcbXSPQp/OuUdsyXsj4oV96jFNf211v8Esq19K2INdn0rVg7l7mo65nlvVuPcAHsm2fPePFBjLYVc89YOw6Mn3OiXEl1oCxOWdOKZvryOYcmLPOGLvGor6+Ut69uxobd95VYQ/Zkx/3Uv6qPsjlmYPyzq/qDub9qq3TM9N1NX+5et46V2FdXXPv2nS8WeuMO2NLeWuOLBhbwj4+lYXMLW1fxZNrgJxnoS7k3cq9rhlc1e0tnHxD++gz7fzybjWZi/Vi3Vz6rDxjeK+ftMEYv7mPzzw7/FzZAtdP9co7wSf+8s5qm3XXoM+tcwX3Wtc6pB8wb+OUrBu5GZNnIF2Hv4VH7q81xhTLsQfH2IJacC8DYw/FC8+6B6ZeXwrW8lDSNgfpxcsY3NNP+0Wn/WQszrWd4yv0kWvoZPynGNNuXsxE210r66Cflne/7TJmjfGp7qdcTqTMKbecZ321n+fB/JR756of64bNPDfltX13rgn2swboOO8aOU8/eZbG6J7y5tcxdL0Zez6Qtt23HtA1OKGPzJF51rHz16a6dz5SHrCb9iDjRjbnyGfO7FmvO//uWWt8phx7ade1rCc6xorPlmduLOilvv7No/0zV7ZzZC9jT/TTNeDT+5R6GUPSPpyfYtKudtrPe2whwxzYszbkxb57WfeTboOd3GeMHjG4Th4pkzrW072UyfO7Wkc3641d69C5sc7aXTxA/p43dIxZP2B8VzPmae8VrurDmj6BsXmr4/24sgGn3JU1F+0ob+6v+MEH+4y16xx7p7l++hzv6n+KAd/Whk/2PY+2zX7WoznZT/+gTevCfsbLesrjM+eMjS9j/5t51PP9f5XCC8dnHyCFtvg5hrwMacP9loc8bOS91Cf9JGX7Ej7zjezdpYXTxT1ddv28VR5Ossh5ifNC574Xu/czt1Pu+rNeb6HtnHyaWz+wcMoBTjXJ3NpWxtExQeZ+x7MadbzEYxwZn2Scvd/nyzhrn7ZP++w9y6l9AHatbdtM+ZNuk/lB2pb00fLWmPHpjFpeWrb9dl4n25nfaZ+5Z33Ky/N8dt/SDpzk5c5Pj08xS8pB2826v+IT7mydcss42xYgz1mcdBtle/2Ug6R/z7xtcMdOtez717p3dbqiz41x3g9j7LFknU41I963xHHi5A9Yy7yxb126RtA5SdtJf1e5vMdPk3Jtp88DjONZ/U/7eQ/47HuZOZ72k5N95llDuMuvaZupSyx38fwtPOrzWmNMASlqwiF7WTwwDsYCexBeBtY9OPXcg5MPUIeD9OIpq66+EmPqS6jvJh8S5Hst6UsGVw8Dsqf4oOXhZBs5cycmc5N8KPLCA2PzONUdMr7UTU7no507n8Rl7NLygpx5SOaeeULm47gxjgY7J7m0qWzHm2fNZ+fS+5l/ny/jPM/UPe1Dxp7r0j6AGLWrbnOl2/Q5dMyADeNu+axxxiUtL8bm2aCXcukTTrbbd9+PPOtTXvhjXTuN9vjMWNKva3Lnh3HGiZzrTe+13YyBvYxb1H/FVo7dJ/eMOX0IMifd5mq/Y6JmaV//4N0Bz7d1cg2cs5dnmbVhnPaSu3gYp57xOU5ZMY5TzTrmV0jfif6cZ707NznVgvWMNf09y+UVP9o6yaVNYL1rjDyxwV39M37JO9H3EtS92k9O9plnjSB9dn7AHnqJe33/sMX+Ke+/hUf+b2+MPSQPJS/y6SK2nmTB04Zrp4uasJf2vGTacg4570t48n0Fen3ZwNxy7e5hOMlfcZLNB6AvdO8zzv2s67Pc9d37vd52Oqb0eXpgTznAqYaZG59pK+PomO7AjvHBsxp1vBlnxieZM5+53+fLmDXnafu0n2C76wXtA9Lunc2TbpP5AbXpONJHy2eNs/bS8mJs0nrpE062Mz/GvZ9n3WcBzFk/3ZMk7cCd/J0f5+Z257N12m7GcPKZvGIrx+5n7dtWctJt2M9zlYyJcZ7l6ezhqobcN231/Wv/mc9Vbs/iYZz3w7h6LFmnU82unpm3cPIHrGXeWe9X/LWd9neXy6t+sqZZ47Zzuh/GearHqf65n/cg6yTavtpPTv5TX57llzbaZt8/Ia631vtP41Gf1xtj5xwqcy4Hhb06YOSuCpyXLNdZOx3W6SL2nra8EF4i5v0AvPXw+7LJKf5nDwMxIJP7J7regF11rb97yhsL8WYc7Jn/Ke7kav/uDjDvhyxr7nkoS3zMU170Y830Y+7aUp480/ZbzxV7WSPGdzXq/FK/81M/c9A2MM4cUhY6tvadtKxYx6wFc+30HUnUPe0J+mlbHWvAXubV8lljx8ZmPVNeyPe0Lukz19BzTt7aOJ1VxtLzzjNtNayfzl3d5JkfwBc2rs4N2MtcGae8+fLpuOsl77GV+8SqvmfqXpJ2TvuA3bTNGPmMqeNjnPWXK3+pz9nluSKfdULO3PjM3JiT77N40gZ45s6RzRgYa++UQ8bcMT2jfQtrmXfmpE7X8QQ66gF66S/vinbN5RU/yBmvej5TWR9gve9H6t/VX1lte7/NIeuU8to++U6uzjd19Om8fbYP9FOePeNPkMu8/yYe9Xntr1JYVHDsoXEY7kEeBuPc8+BOB5/riYfHwfee+rmHD/x6CcG9PPCOzb1cy1wa81bm2cPgPEEn5cEHOtewm7J5HtB1zL18QE5177qeHha4uwPYT7302brW6cpPxoMeZO7WHbDBZ+aDX/cBffeSlEPmrkadnznkXFuQZw7py5jda/k728TU+SmXeIdSt+uQdQR9nu5f47n0mrbwS5zm1fJdY2sCxIF+25fOP2vFvGuvL2m7XSPsedbsMQdl8h5Ax5P2c8+65r0S873zY416PUEfW86N33nX3ZgS6/eKLcfGCCmrvnvSdlK+yVoaV8eUMtSTuXKugzXss9MOunmO7OW96togq423xANZK2x7Fu6D+3BVe9cyZvN17xkn38Ba5t31zhzk6hxTpv05B2qEn6z/W/2kHHaI1bPO+iib5wHoZb7agswb0hd72PZOdJ0AuZPtjClBn/2M0TVJee8EGEfK4yd1sGttlIGuyd/EI//3/8d3yekCMPdi96HnYbxCP0hw8j3GeFtz+zvyme+Ut/CT3jGe6VXjMcYY4/3QF39KY3z3RWWDnHu82PNPTW8Fe/0nmZPvMcaf2xh/5jvlLfykxng/CBhjjK+DvvhTGmOgYeXLSfKLK9fhIz/ZoQlOW/uSGOPMn9oYQ74D4Kt+Wgw/qRnlPdt/KBhjjPE5PL5PPq8xHmOMMcYY43dljfEYY4wxxhgP1hiPMcYYY4zxYI3xGGOMMcYYD9YYj/GLOP2Glffg763cr+/6v/mT/4PDO06/qeO7+Ky7/FZ+Za4nPuM3I/2t93aMnwZ98UuNMQ/u3/BfRJPnV/3qp1f4W+r9Xk5NIfViLeV+Bf3bUxJi/CmN8SkO4vupv+3FfK9+C8Ua4/P+R8C29+F0376yMT7Z/kiuX1Gn726MP8PfV0IeX3UX/xSoUfYY1OtvfG/9RB7nsJ8Yn+hLO34mH20Kv4vTl/Ea469hjfF5/7M43bc1xmuMx2tw1usxfiaPs3mtMeYFxYuKMS8XHk5eNBwyuCeu9x56uZcXRB/usYYPX5AnHV/Wgrx76DHXpy9FPlPnZAf0kzHlemKMuYYf40HnygZzfWgj6w1Z68zxI2eROh170rXJ2NMG+KWpjnkZc66lT+bSL/68M9jpWgL+sJs2O25jAGSZp23vB9yd1yvgI+2CceY9bBn23cu4k64x9DnmHugnfQN6WQtIvxkPuH6KwfNz3jEl7ROwdXd/8iwyLnNyL+lz8HydZxwZb9cvfXcNXU/6DmLPPfy0/dRN7ux0bikn7nXMbSfjwSd1gX4e3EeePNJuxtI2gfWs9+nZ6jg9E3PNcycO9TpObac8ZIxJyqVMrhO769bH+SlXzy7jTD1jdk958YzIPdfVb/mMu+PJGNy3toI+vhhf1ROYa18bfBovZMzaBHwQf+6nHlydRep07EnXJWNPG5B1YX6Vl/LKZoyZH5Bf7nU8QEzY7TxSJveQZ0493PceuJ+6mfN4zqNmH2uMKbpzL0zK5kX2YDnAPGT1vJTspR3wAnvA+mbsRTMOwIYXRfsZC2t5kbCf8/QFXjRjdO6+GEvqEgv+2Mu8iSfn6OUc1GVMfJkj8s4/chb5IDPPOiRpn1zU4zNtnM4m94G1U64dY+aX8sRIjbXPp3voKOu+doA9c7RO+u1zzhg+AvlnbvDMNzp5FicbYI5Z41OO2u2a8Jm1Bfz0maVNYKxex+A8/SJ7it/4nKdc2xXWfMaIo3NPewlyGYM173HS55JyxufeFWn3lG/OiTHrnNzZydzSRsePTOq5z6e6KQ/Y0t4pZ2PRf/tsm86V59O71JzuZ9vLO8Bayrdt5PR7gv2sv7qsWyN84N951qdzJ378qeP6lZ57Oe6zTj1hH7mcG1+OT3Q+QN7YY++unujlHNRlTJwdl3Ns5ZxP5spenQVrnrfzroekfXJRj8+0YSzOGZ/yShnoGJl7v7pWyF2dCTGmLPvagYwXPfb12+eHHXMer/Oo5cca47xYwOFwSB5c7qVMXghIu6dDzcsm2jnFkZcsx1e0jY7x9OCd4gTsKHtXh957Vpcma/JZZ3Ele1VDH0g+c127z/adn/xmTld1ONnPWN9zN5gbG+M+9/eQZyV3vp/llTyTPfnO+3yy23U7nU/6PcWATWw7x+aplu0rYzvZBdY8oxzDKVbpWqSs47QFGY+Ym/Flns/onLpOjLMeV7SdzK1tZl69B6nbNYJnZ4I97DoH5vpsm4wzR206T0622x5+Wib30vYpPznldkXWMeuT4+RkO2U7zqR128epRimD7lXOQl3eEkvvMWYtZbI2Tda/7wGY56leKZM+r+I91QWubKfd9gGd18lO+ryrQ9tPvVPcmeMpX+qoL3TzfozXeNT28xtjDg36YFOmL2Q+LOnjtC/I4Yf1vgR5cU6XDLCJjGQuzLHhHPspKx0npD/0MjZibRvuMU6f0LVoXWvC53vP4kTLEUPbB18MvW7cpxcHsJa5MtZ3ok/sdW3gZD/r/567Yew5z1jeA7qeldz5Nq+m5eFUgzxzfGc+kPflFEffp7SX4Je9Uwzm4vx0RwEZdJ2jZ61OdkG/jjv3tJf0ObSsczD2Z8++MULaTswxMeauE+NTrd27spO5Mfbem1P6s3aS76muUe+br/bgFHPm1TYZs+b8ZFNOtttenyN7zBP3TvmJcdztJeaX9eHzZP+UY+p1DndnnXpXspAyp7Uk69z27+rJuO9Tnr0yifXhM++Bsti7O4u0lbQcMbR9uLKdcbP/LC/tNNaRz7YhyOVe1v8Ut774RI9x7ve9xhYyp/zHPY+6fV1jzDj3WibX0m6OpQ8dtHOKoy+ZY+GhT5220TH2i+IZ6uNXO8SRNWE95+0Tui5Zg6zJqQbaaz8nmdNecqoh5MOa69p9tu/8LkbIOiQn+xnre+7GlS/Ws/6vkGcld76v6nbiWQ1OvvM+n+Loup3OJ/2eYjAX56ezAGTQlZQ52QXWvD85hru7RM5ZiytZ1/H71mffWDMWSFsp57zrdDoPeGYnz5kxe5L225/yqZs1gqxB+4VTzOmnbTJmzfnJppxst708R+Qd9x6c8pO7OFjPumV+WZ8cN207ZTPOZ2fdPk41uqLz6D18Y4tP1p7VUx3nkLVhnPXO+vc9AO11zieZXm+u6nJlO+2efGRecBcjtHzS9jPWU9zIotNjubrX2Lm67+PMo7Zf0xg7zgPxoHmg89Cxh2zK9WXCDzJeQOxqw8uZOuzp+3TJ+sXCfubSMXgRrx6AxhzTb8eBTObNOB8UyDhybM7m+JGzaL0TXWPm6vGZNk5n03XL2ASdjDGxnjnP3NJW1rnjhvSTsrmf8kKO6iFDDC1zRerKM9/ovMWHOeYZYCdzzDNQ3prxyVxddU6xZTyM9alNfSifdSSejFGw07WRk13I+LGZdtnrfAQ/mRfjk2z6tT4dwwnk8i5C15cY0l7X6VR7eGaHGljHXG/Uc975pR3hjPLskc88r+6LebVNxnlm+L6KufOGtpcyHQtxp37n0qCb+9rKnPVnfmmTNfbMhbmxYsuxNtTLHHIM6KTNrh+wbzx35Lk0xMK+OQOyOUcmY2NsXSR95NhztgZXeWgPXevjnE/WWu+E/tK/enymDWLJPJ/lJdjIGBPrmfPMLW0xbv/WCdJP3w/3U/60jv2rWMc/8ajt1zXGXkrJS4Ze7rkOfWHAw00dXxLgRZG8IH3hJOW5LJlL+tIPdlIn9xrjyTgg88Ynn+4xzhpB1qJzRF/7fH7WWbQdaf+ZO3G6nrXWb9eJtc7V9STr17Vz3ToC8z7vjjttnu6GNe+aZV2QyRiegW7fhTvfOc8YTj6NEz3l+gzx7R507fWTesqmT9da9nTOncvpjkraBX2e7CqfOaSu553ySdbUmrHeNcrYs7ZCTL3eZyx5Rx2bU9eJMWvOkzs7ecdO8Wa90g5kfdNOykPO1WV+ijnzapuMn92fxDNTp+31mbNvfMbaspB1T9xPmawp8eDDva4PsaWs6+mbdeTU6xyyxo6tj/UC65BrQnzpEzLORtmsLdzVkzF6KZ9nf/KvfT49U2l7qatNyJig7Uj7zzvmvYI8J2DtLq9e1w5kjbt2rpO768SE3YyhzzN1zck54AebrZd1wX7aGWcedXutMf5VeOinvTHG78vp2eaF3l9K4234xZgNQH/pjjHGOLPGeIzxS+mfwpwau/F2Tj9N4t2ZPzkaY4xxZo3xGOOX0v/XH+ynxR+Dd2XWcz8tHmOMt/F4Z/4ejfEYY4wxxhhfyRrjMcYYY4wxHqwxHmOMMcYY48Ea4zHGGGOMMR6sMR5jjDHGGOPBGuMxxhhjjDEerDEeY4wxxhjjwRrjMcYYY4wxHqwxHmOMMcYY48Ea4zHGGGOMMR6sMR5jjDHGGOPBGuMxxhhjjDEerDEeY4wxxhjjwRrjMcYYY4wxHqwxHmOMMcYY48Ea4zHGGGOMMR6sMR5jjDHGGOPBGuMxxhhjjDEerDEeY4wxxhjjwRrjMcYYY4wxHqwxHmOMMcYY48Ea4zHGGGOMMR6sMR5jjDHGGOPBj2+M/8N//Pf/yGnvd+Zf/et/SfH/8fO0P8YYY4wxvpeXG+N/++/+zT82dMn/9Z//01H2M/isxvi//vf/8s+aUHKBXPsOTrEI8Zzy/Yf/8d/+sda9/hawtwZ8jDHGGOOeR6/1emP8lY1w85WN8a+C+l015FdxflYdxhhjjDHGmU9rjGnoHqb+9//8X//wj3N/wsmcPfVYg27yXIe03w1h2gDX8UdDefLROjaebduYpf0yJw/3ycv9pn0qi41cR651WSeWu7UrG9hnTo7qMM9G3LMSz4xP5rnfDXzGf2czY02dbPqZn/IfY4wxxvgVPHqTz/uJMXs2SzRANoM2TTRIzLMBU/bUUDNHRz3kHQO+nKvXPmzQ0M2mDNK2+tnQMTdXPpl3Tsomyjpv2+xnU9lkXNCxP6tX+oL0x3r6Rt65Nct95uaMnYwDXex1DM573LCOzdPeGGOMMcZ38+hNPv53jHOfOc1TNlfPmtIGGzRUjO/kuuHrWNjLRvYuhpOftJ9jwZ/NYIIf/Qq6NoEnW0nnQlzqnnhWrzt/WRcb48wpfZ/yUqZ9KmsuxjfGGGOM8VN59Cyf+3eM2etG6NSUImczZfOUXDV6+E85Gz5tKKessZ5iSNt8dl6pw143lxlngk6vp6+TrcbGkjF+sll9pV7Q/thPXXO8aoy1d8pLmbQnxp/xujbGGGOM8dN49Cqf1xjbWNEo2WzBXVOqTjZcOVfOcTZ42fDZfLkHGetdDD2WtN/NJXTcgp9uADOWk61GGeyk7Cv1ks7j6mze0hh3Xi1zh2eU9scYY4wxfgqPPuVz/46xezRRjmmmaIicZ3PXzZiyp0avGzB82PDZdLkHGc9pP+25r19gbiOIHX3lfsoLsulL2+Z4stVYl25GX6mXpL/2zfitjTGfyjrHb+d3RdtnTDwtN8YYY4zxK3j0Jh//O8Y0SDQ42TRls0Tzxh5y6mRDxNh1G7WrRk85YN0mT3/KAXvpB7v6YN62bTIlG1LsqCfIGGeD3bSVTePJ1glk0O31V+qlfPqzDoAsc9a7cYW2Z0zqut61A+xkrJA1Zc6+8zHGGGOMX8mjN3l7Y0wjM8ZXcLpvY4wxxhjfyaMnee0nxu/Bnxif9sYYY4wxxvgJrDEeY4wxxhjjwbc0xmOMMcYYY/x01hiPMcYYY4zxYI3xGGOMMcYYD9YYjzHGGGOM8WCN8RhjjDHGGA8+tTHmH3/4lf9gwyv++x+u+Jvof/Bj/BOnfyjmd+G7z9V/EAb6Wfqd6zh+Br/iHf0Z32F/83dLwm+iyn/Q6b2snu/jLXVbL3Dm8d319sY4/8W0hi/Cu5eKX6KvPCiv/pq3V15qf/PD9h0Pw9W/ovfTf23fGuO3c/cM/e6NMe+evr9/E+T+1nfpV927X/GOfuU75IpfEfdb8bnk87T/Xk45rzH+tbylbl/5nfEV9+y7eMT+vp8Yn5L+jJdKssb4a/jKh0FOjfHvwO/c0H3HuSZ3z9vvXMfxGl91737FO/qV75Ar/sbvllPOa4x/LW+p21d+Z5x6xN+FR+yf3xjzQLAP2Riljj+ROckBdnI/G+Rcz5fYyf/VwXhp0DnJMna999Bz/apxtzGUfEH4wsj91G1Szouu/bTrnFjbR17+fhg6Fs8ifbiXenCqRdcOsNV+u0YdE/O0n2fdXJ2JtUDXfWso7LunXO4nxKRs+mGcdo2dcedJbqmX9dVm+vE8Xj3XPof0m/UA15uMA4yFOHIdX6mn74y1694xGB+f1gG0pW+wDs6BWLGZayl3dUfYR9d9bOhTmVfOENyDPgfzaJsZe+swdy/BtzJZX8bYc1/9rAEo32TdsINe3oVTTcH71zXR7tV9gswZfWwDe9hiTVnIGCFtqwfE7zqkz4wRfchzkF63Hs6N3T33td3n5zpkrIzz3E660jFlDNB5s+adswbYyBrk3skGpE9t5L759B2A1Ou9qzytp/M7vd4Dda2PpJ51yT3yzDOGjkXuap1+8w4TK/axx551vcvvLof207HmnXLdHI0B8K8OuJ56knrAWtcSMs7fgUfMn9sYs+6DRdHyYqXOSb/hgPIiAXPtexGct38vq7qJB2oMyOoL/fSbe/p074qU8aI7x1bOvZjOE2R9YJx7cTM/9LVhjF177fDpHrIpl2dGHU520n/H5lxdz0L5tp0PIfrmYM2012ed3MWhnnb1yzrzzFdd9p0nLctcu/rhk9ixo1zaMy/n7c+5dUmf+ujzMFc+u77m6ZzPHGvnBLbSF/bRy/2se2Ks1qfjaVvK89nxIUtdrMlV/Mo516Z7GStyzvuuQepCjp+dIXW5yptP91g3J+fKZb5X4Ef59oOPnEPXh3meb5L+kctYO/+Tna4JIJNy2nWePoibubViPWOHjBG5tM2YmnSsaadrpixxKS+dIzYyntzv2rOXsozTB/PM4043wV/asWaMzY1P90/r2Mh51lF7Ket5NKz3HnEbD6R+287Ym7R9p8caY9bUMxf2so5dV/Q8A2TR056+lNO+nORyPf0wNpfTfXuW31tzUE9fyFqLhPXUMyb3sZ/xMVe2/bcP7HStfhcesX/dX6Vgvw9OHcYpe4IDSP0TabP9936SDxt4iVNG0HfP8cnmFdr2suflAsanS5t+pS8fY+yl3DO9tpFkzTtuoGZX55Y1Pek+iyF9n86e+VvqnnGcaoFf689e2jzJyzNZcvIsUi7puiBvLJCxA3aswym2q5qe6sucdWNIv83p/CBz017uyylW5PXZebuvvZR1bF0Ys6aeGLPxdS2T3MOeNZZT/NK16VwyvtM5KNM+Myb2rmK/IuNIW6d9uDpjSNlTDql32n+rL9ao9bN6nPbTh3ZyH4ir76iyp7hP8mD8jpEjNn0yN5aufeqe7lXGcafbdKxpW708g1znk/nJhnXump/qJR035PkA46s8oeUlZe/0urYdf5Kyd3JZnyu5t9Ya0sbJ3l1+uQbPckhb5JC1kdOZGnPXE1K+4+p8GWPD/d+JR+xf2xgj57x1mENfBDkdtjYTbbZ/QL/jhL6AfahepETZjOF0YYH11AVt94U65QmnXCEvsjJ3dQd8qJeXG6hD2jeWromyWTdkU9e9k276ZZx2IOM+1aTr1nunOE61yHvCXsZ4khdtNy2TtQVibh19dk5d34znlXNlnP7EvD2fXEvc7/WMN+vYPKs7dpDJ/cwdOcfI8qk91q/8pg/k08fVHSEffUjH/8oZpr3MIznZg5Q1Xs+0yTMU48BO++38xTxaVlvk0DGgZ21P+12TZ/cJ2kbmwD6yuZ8+rvLApnkmxH46G+S9Pw3+0MMnMnyqj039Z9xg7nx6rxpzv9N1TTrWvrPqgnJt786G45TN2JKOG/oO5Bkia2xJykvavtMzN+JW1roCebYe6+imXJIxd62St9QaiE17aVue1eWVHLJukLrGxFrrsU+cnn+jPLGf9rXN2LP43XjE/usa41z34JO+OF60tJHz08W98tmXJi8xfhm713n0uhfhaj1tMyenzLfzlCu/CXo+TNo/6eUD0OP0nbF03JB1w0bWMPdOulcxSPo+1YR51k3u4jjVAnn8M2YPGffuat6yjX6RM07tWYeuS+eUsUPGc4rtqqan+p4wns6r45SUzTo2p1hT/nSWua8+n9aDfebodlzivVHOdXSzrllnddyDjN+xPrs2nUvauzqHk88rkDvVmRjSb8aR+Z32n5Gypxw8m6v99tU1E+0gi07uZQ59npA+Mp6EuE61g1Pcd/LGA/giF2JgnHYybsjckWXsXnOnm3KAXMZ6ZVsbxpz2Ot+04Vi6/knHDXk+kGd8kr8iZe/0zC1xD985zzxPdy9BTvnTOSR3tYb0dfJ7l9+rOVzZ4ryVPT0Dxp/2T2ADv6c90M5p76fziP3XN8ZXBW79vmheFG3iP/fzAjR9adJ2XzLkMg7peKTjJo6U63zbX8J61jTJS02MjvWf+THXZ+rlGBgbyym/rBuyGdvJZ553+tJ21iFzPdWEecrLXRx9FpDyjI0JkG15wWbKJumHGB2/eheyvpD6jrvG6p/qi46yV1zJdW2wn2fCXtY96bwh5a2De8rnXcMXOpkfufe9aLCDTMbWsSJjHbHfNjP+zsXYr84w7anLp3P9sp56V1zVue2mPXzkPQFsPKudZE7oEUPup+/MV7omgI20k/H0+4BP5ubQ99kzUL5tM0ZHO64n1qxt8tmygBzxZq6MiTF1uvbGnvflyscz3QQbHctVrubZ9qhTxmJNGLOesdyBbNYfiCfvAGPj1c8pryZrcqeH/Y4h97JW2DNPa2KszPsuoXtlu8FW1jr1sGO9OyZ4lt9bc+CT+en80s7p3NAjDsYZb8N6x5+wZzy/G48afH9j7LqcDk8oLjIeHvbVY41942DuhZDTBQN8pl8vlvLY0kZewPQPVwevDjjWdl+YvKgntCPEYA0zP+bYci9jzVxZt55gjZUzlq4JsK8t91M3/TB2j3n77XvAvnunmnTd5C4OfaQ8MaSv1D3JJ3kvwHwYZ2ysG0PWwbE17Zwydsh4Xj3Xri+whr9cy1o0eTf6PLqOyamOLZ91gbxnue965p9yTevB3R053bWOP2Nt+32Gba/r7XrHBMj2ep5pknbxh5xxZH5J5qFey0Dm1PcK0KVGOQd9dk2E9SvfmY93JXNg7j7rmS+k7bwjqSenPWxC6jbIZS2QZy3vmnace54po0/R51t0k8zZ+rGetQTttz3rrL2+92kf+h6IdkF76Ob5MM4z7xjhlGfX5E6P+HI9/eUe9vh0z7wl49Bf5pJ0PF1r5u5l/dDL+HJdeTnl1zmkHnL4tW5dF+0hkzEB+6dnW8wPjEEyn8w76/k78Ij5fY3x+Ln0y238GexcxxjfBU2PjZV0s/uTODV5Noi59iq+d19t7myMf7emcKwx/iNZA/VnsnMdY3wXp6aS9w/voVz7KXxVI39quN/CGuPfl8e5rTH+01gD9Weycx1jfCe8b5Kf+tNioRHOeD/602LA5nvsrDH+fXmc2xrjMcYYY4wx1hiPMcYYY4zxYI3xGGOMMcYYD9YYjzHGGGOM8WCN8RhjjDHGGA++pTE+/RqVV+G/hs1fHv238DieT/v1OPutBmOMMcYY1/yRjXH//kUbws9qML+Kr/69kWuMxxhjjDGuoS/+4xvj34U1xmOMMcYYv453NcY0V5K/8DvXs8Hrxpg95Wx2T01bNordGCsvNo/I5Dr6p1+0je2Uyz3m+HPvriFvWeyynnGkfMrCXdysM76Lpe1l3SHtWvfcH2OMMcYY/zePPum1xphGK5svGzU+bS5tWp1nY2wjxxiwxdorjTF2HQMyOe+fvCKf8bBvAwvIpm/GaY9x2ktaljnY8OLH3LsunXPHDW0/Y7GW2jNP1pnjN/NEN/2NMcYYY4x/4tEnvb0xPjWvVyBnc5iN8an5g5PtlM3GuHnWYGZjnGP3IePNMWDL+JuWbd/EbXOadRByspE91eYulpN8+mhdxqw5H2OMMcYY/8SjT3qtMX7WnCY2Zdms0czZCCanpi0bv26MWW9/Jz04NcbuSTao7Bs7YAubzpOWbd8ZNzVAvnm1MTYWPruWuY9u/gHgVOMxxhhjjPF/8+iTPv4TY5vNbOBy3o1xN39walhTNhtMxinbcbUPbfOZY/eBNePNMWSz2bRs++7G2DqcONXmLpaTfPpoXcasOR9jjDHGGP/Eo0967e8Y01hlM0bT182mjatNWTZr6LKnPnN/6sm6Y23oKxvMHAO202b6g46PhtLmEvCR9pC9akablu1mNWO1Me2mXDpuuIvFGmnPPJXvPNkD58TV/sYYY4wx/lYefdJrjbHNl9iE0bC5RjNG0+VeN3yMU9Z1Gz3XkbPJ7GaYfWW1554NKKBnzNmQYkuZtAusXTWjTcsid9UYO9evGFfHzRrju1iy7i0Lvcene8SV5zLGGGOM8Tfz6JNea4zHGGOMMcb4E1ljPMYYY4wxxoM1xmOMMcYYYzxYYzzGGGOMMcaDNcZjjDHGGGM8WGM8xhhjjDHGgzXGY4wxxhhjPFhjPMYYY4wxxoM1xmOMMcYYYzxYYzzGGGOMMcaDNcZjjDHGGGM8WGM8xhhjjDHGgzXGY4wxxhhjPFhjPMYYY4wxxoM1xmOMMcYYYzxYYzzGGGOMMcaDNcZjjDHGGGM8WGM8xhhjjDHGgzXGY4wxxhhjPFhjPMYYY4wxxoM1xmOMMcYYYzxYYzzGGGOMMcaDNcZjjDHGGGM8WGM8xhhjjDHGgzXGY4wxxhhjPPgX/+Jf/Iv/H6ZsDuGsSM8JAAAAAElFTkSuQmCC">
          <a:extLst>
            <a:ext uri="{FF2B5EF4-FFF2-40B4-BE49-F238E27FC236}">
              <a16:creationId xmlns="" xmlns:a16="http://schemas.microsoft.com/office/drawing/2014/main" id="{00000000-0008-0000-0100-000012000000}"/>
            </a:ext>
          </a:extLst>
        </xdr:cNvPr>
        <xdr:cNvSpPr>
          <a:spLocks noChangeAspect="1" noChangeArrowheads="1"/>
        </xdr:cNvSpPr>
      </xdr:nvSpPr>
      <xdr:spPr bwMode="auto">
        <a:xfrm>
          <a:off x="14020800" y="194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17</xdr:col>
      <xdr:colOff>571510</xdr:colOff>
      <xdr:row>3</xdr:row>
      <xdr:rowOff>47625</xdr:rowOff>
    </xdr:from>
    <xdr:ext cx="6768343" cy="7930963"/>
    <xdr:sp macro="" textlink="">
      <xdr:nvSpPr>
        <xdr:cNvPr id="19" name="TextBox 18">
          <a:extLst>
            <a:ext uri="{FF2B5EF4-FFF2-40B4-BE49-F238E27FC236}">
              <a16:creationId xmlns="" xmlns:a16="http://schemas.microsoft.com/office/drawing/2014/main" id="{00000000-0008-0000-0100-000013000000}"/>
            </a:ext>
          </a:extLst>
        </xdr:cNvPr>
        <xdr:cNvSpPr txBox="1"/>
      </xdr:nvSpPr>
      <xdr:spPr>
        <a:xfrm>
          <a:off x="12035128" y="697566"/>
          <a:ext cx="6768343" cy="7930963"/>
        </a:xfrm>
        <a:prstGeom prst="rect">
          <a:avLst/>
        </a:prstGeom>
        <a:solidFill>
          <a:schemeClr val="accent3">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tabLst>
              <a:tab pos="228600" algn="l"/>
              <a:tab pos="457200" algn="l"/>
            </a:tabLst>
          </a:pPr>
          <a:r>
            <a:rPr lang="en-US" sz="1100" u="sng">
              <a:solidFill>
                <a:schemeClr val="tx1"/>
              </a:solidFill>
              <a:effectLst/>
              <a:latin typeface="+mn-lt"/>
              <a:ea typeface="+mn-ea"/>
              <a:cs typeface="+mn-cs"/>
            </a:rPr>
            <a:t>Form Requirements:</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a:t>
          </a:r>
          <a:r>
            <a:rPr lang="en-US" sz="1100" baseline="0">
              <a:solidFill>
                <a:schemeClr val="tx1"/>
              </a:solidFill>
              <a:effectLst/>
              <a:latin typeface="+mn-lt"/>
              <a:ea typeface="+mn-ea"/>
              <a:cs typeface="+mn-cs"/>
            </a:rPr>
            <a:t>he _s layout Employer Report Form requires  grouping and splitting the list into their member classifications before pasting into the spreadsheet.</a:t>
          </a:r>
        </a:p>
        <a:p>
          <a:pPr>
            <a:tabLst>
              <a:tab pos="228600" algn="l"/>
              <a:tab pos="457200" algn="l"/>
            </a:tabLst>
          </a:pPr>
          <a:endParaRPr lang="en-US">
            <a:effectLst/>
          </a:endParaRPr>
        </a:p>
        <a:p>
          <a:pPr>
            <a:tabLst>
              <a:tab pos="228600" algn="l"/>
              <a:tab pos="457200" algn="l"/>
            </a:tabLst>
          </a:pPr>
          <a:r>
            <a:rPr lang="en-US" sz="1100" u="sng">
              <a:solidFill>
                <a:schemeClr val="tx1"/>
              </a:solidFill>
              <a:effectLst/>
              <a:latin typeface="+mn-lt"/>
              <a:ea typeface="+mn-ea"/>
              <a:cs typeface="+mn-cs"/>
            </a:rPr>
            <a:t>Before First Use:</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Make sure that the employer profile fields are filled in - Account Number, Federal I.D. Number, Employer Name, and Employer Address.  State License Number is optional and for this field we are looking for your contractor's license.</a:t>
          </a:r>
        </a:p>
        <a:p>
          <a:pPr>
            <a:tabLst>
              <a:tab pos="228600" algn="l"/>
              <a:tab pos="457200" algn="l"/>
            </a:tabLst>
          </a:pPr>
          <a:endParaRPr lang="en-US" sz="1100">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Monthly Use:</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1.	Update Cell A5 with the affected pay period.  i.e. 'August 2020' or '8/31/20 to 9/27/20'.</a:t>
          </a:r>
        </a:p>
        <a:p>
          <a:pPr>
            <a:tabLst>
              <a:tab pos="228600" algn="l"/>
              <a:tab pos="457200" algn="l"/>
            </a:tabLst>
          </a:pPr>
          <a:r>
            <a:rPr lang="en-US" sz="1100">
              <a:solidFill>
                <a:schemeClr val="tx1"/>
              </a:solidFill>
              <a:effectLst/>
              <a:latin typeface="+mn-lt"/>
              <a:ea typeface="+mn-ea"/>
              <a:cs typeface="+mn-cs"/>
            </a:rPr>
            <a:t>	2.	Project Name and General Contractor information is optional.</a:t>
          </a:r>
        </a:p>
        <a:p>
          <a:pPr>
            <a:tabLst>
              <a:tab pos="228600" algn="l"/>
              <a:tab pos="457200" algn="l"/>
            </a:tabLst>
          </a:pPr>
          <a:r>
            <a:rPr lang="en-US" sz="1100">
              <a:solidFill>
                <a:schemeClr val="tx1"/>
              </a:solidFill>
              <a:effectLst/>
              <a:latin typeface="+mn-lt"/>
              <a:ea typeface="+mn-ea"/>
              <a:cs typeface="+mn-cs"/>
            </a:rPr>
            <a:t>	3.	Set the Report Class at cell D15.  The different types do not affect any of the spreadsheet formulas.  A 			standard Report has no special circumstances.  Apprentice Adjustments are for just that.  See Reporting 			Apprentice Adjustments below.  Supplemental Reports if you are paying for hours omitted from an already</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paid report.  Reporting A Correction would be for any other situation.  Please include an explanation in the 		Notes cell at B29.</a:t>
          </a:r>
        </a:p>
        <a:p>
          <a:pPr>
            <a:tabLst>
              <a:tab pos="228600" algn="l"/>
              <a:tab pos="457200" algn="l"/>
            </a:tabLst>
          </a:pPr>
          <a:r>
            <a:rPr lang="en-US" sz="1100">
              <a:solidFill>
                <a:schemeClr val="tx1"/>
              </a:solidFill>
              <a:effectLst/>
              <a:latin typeface="+mn-lt"/>
              <a:ea typeface="+mn-ea"/>
              <a:cs typeface="+mn-cs"/>
            </a:rPr>
            <a:t>	4. 	If needed change the agreement in cell A16, you can do this by using the dropdown list.  This spreadsheet 		comes pre-loaded with the rates from the previous agreement along with the current agreement.  Changing 		the agreement selection agreement cause the spreadsheet to recalculate.  The previous agreement rates 		can be useful for apprentice adjustments and also checking the spreadsheet for accuracy before first use.</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5.	Add any fund adjustments, such as redeeming a fund credit, on row 27. Please do not use this area for 			Apprentice Adjustments, see Reporting Apprentice Adjustments below.  When using a fund credit attach a		copy of the credit invoice or in the Notes advise the Invoice ID or the reports work month and agreement 		which prompted the credit.</a:t>
          </a:r>
        </a:p>
        <a:p>
          <a:pPr>
            <a:tabLst>
              <a:tab pos="228600" algn="l"/>
              <a:tab pos="457200" algn="l"/>
            </a:tabLst>
          </a:pPr>
          <a:r>
            <a:rPr lang="en-US" sz="1100">
              <a:solidFill>
                <a:schemeClr val="tx1"/>
              </a:solidFill>
              <a:effectLst/>
              <a:latin typeface="+mn-lt"/>
              <a:ea typeface="+mn-ea"/>
              <a:cs typeface="+mn-cs"/>
            </a:rPr>
            <a:t>	6.	Feel free to add any explanation you think might be helpful in cell B29.</a:t>
          </a:r>
        </a:p>
        <a:p>
          <a:pPr>
            <a:tabLst>
              <a:tab pos="228600" algn="l"/>
              <a:tab pos="457200" algn="l"/>
            </a:tabLst>
          </a:pPr>
          <a:r>
            <a:rPr lang="en-US" sz="1100">
              <a:solidFill>
                <a:schemeClr val="tx1"/>
              </a:solidFill>
              <a:effectLst/>
              <a:latin typeface="+mn-lt"/>
              <a:ea typeface="+mn-ea"/>
              <a:cs typeface="+mn-cs"/>
            </a:rPr>
            <a:t>	7.	Now add members and their hours and member classification on the Members tab.  All cells to the right of 		the input grid are free of formulas or references so it can be used as a staging area.</a:t>
          </a:r>
        </a:p>
        <a:p>
          <a:pPr>
            <a:tabLst>
              <a:tab pos="228600" algn="l"/>
              <a:tab pos="457200" algn="l"/>
            </a:tabLst>
          </a:pPr>
          <a:r>
            <a:rPr lang="en-US" sz="1100">
              <a:solidFill>
                <a:schemeClr val="tx1"/>
              </a:solidFill>
              <a:effectLst/>
              <a:latin typeface="+mn-lt"/>
              <a:ea typeface="+mn-ea"/>
              <a:cs typeface="+mn-cs"/>
            </a:rPr>
            <a:t>	8.	Check that the hours on the Totals worksheet tab are what you expect.</a:t>
          </a:r>
        </a:p>
        <a:p>
          <a:pPr>
            <a:tabLst>
              <a:tab pos="228600" algn="l"/>
              <a:tab pos="457200" algn="l"/>
            </a:tabLst>
          </a:pPr>
          <a:r>
            <a:rPr lang="en-US" sz="1100">
              <a:solidFill>
                <a:schemeClr val="tx1"/>
              </a:solidFill>
              <a:effectLst/>
              <a:latin typeface="+mn-lt"/>
              <a:ea typeface="+mn-ea"/>
              <a:cs typeface="+mn-cs"/>
            </a:rPr>
            <a:t>	9.	Adjust the print area on the Members tab to include all members before printing the list.</a:t>
          </a:r>
        </a:p>
        <a:p>
          <a:pPr>
            <a:tabLst>
              <a:tab pos="228600" algn="l"/>
              <a:tab pos="457200" algn="l"/>
            </a:tabLst>
          </a:pPr>
          <a:endParaRPr lang="en-US" sz="1100">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Reporting Apprentice Adjustments:</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To have this spreadsheet calculate the due amount for you, list the member with negative hours for the already paid step and repeat the member with offsetting positive hours in the step-up class.  A dedicated Apprentice Adjustments report can make for clear documentation during audit, but this method can be used in a Standard Report as well.</a:t>
          </a:r>
        </a:p>
        <a:p>
          <a:pPr>
            <a:tabLst>
              <a:tab pos="228600" algn="l"/>
              <a:tab pos="457200" algn="l"/>
            </a:tabLst>
          </a:pPr>
          <a:endParaRPr lang="en-US" sz="1100">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Calculations tab:</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This tab aggregates hours by member class, calculates the due amount for each fund and adds any variances if needed.  An example of what these are is on the </a:t>
          </a:r>
          <a:r>
            <a:rPr lang="en-US" sz="1100" u="sng">
              <a:solidFill>
                <a:schemeClr val="tx1"/>
              </a:solidFill>
              <a:effectLst/>
              <a:latin typeface="+mn-lt"/>
              <a:ea typeface="+mn-ea"/>
              <a:cs typeface="+mn-cs"/>
            </a:rPr>
            <a:t>Explanation on Variances</a:t>
          </a:r>
          <a:r>
            <a:rPr lang="en-US" sz="1100">
              <a:solidFill>
                <a:schemeClr val="tx1"/>
              </a:solidFill>
              <a:effectLst/>
              <a:latin typeface="+mn-lt"/>
              <a:ea typeface="+mn-ea"/>
              <a:cs typeface="+mn-cs"/>
            </a:rPr>
            <a:t> tab.  The only unlocked cells on this spreadsheet is the EmpoyerMemberClass index.  These would be edited in order to synchronize the spreadsheet to your payroll system.</a:t>
          </a:r>
        </a:p>
        <a:p>
          <a:pPr>
            <a:tabLst>
              <a:tab pos="228600" algn="l"/>
              <a:tab pos="457200" algn="l"/>
            </a:tabLst>
          </a:pPr>
          <a:endParaRPr lang="en-US" sz="1100">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RatesAndLookups tab:</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This tab is has data that makes the dropdown cells and calculation formulas work.  All cells are locked. </a:t>
          </a:r>
        </a:p>
        <a:p>
          <a:pPr>
            <a:tabLst>
              <a:tab pos="228600" algn="l"/>
              <a:tab pos="457200" algn="l"/>
            </a:tabLst>
          </a:pPr>
          <a:r>
            <a:rPr lang="en-US" sz="1100">
              <a:solidFill>
                <a:schemeClr val="tx1"/>
              </a:solidFill>
              <a:effectLst/>
              <a:latin typeface="+mn-lt"/>
              <a:ea typeface="+mn-ea"/>
              <a:cs typeface="+mn-cs"/>
            </a:rPr>
            <a:t> </a:t>
          </a:r>
        </a:p>
      </xdr:txBody>
    </xdr:sp>
    <xdr:clientData/>
  </xdr:oneCellAnchor>
  <xdr:twoCellAnchor>
    <xdr:from>
      <xdr:col>9</xdr:col>
      <xdr:colOff>7861</xdr:colOff>
      <xdr:row>22</xdr:row>
      <xdr:rowOff>3469</xdr:rowOff>
    </xdr:from>
    <xdr:to>
      <xdr:col>9</xdr:col>
      <xdr:colOff>373621</xdr:colOff>
      <xdr:row>22</xdr:row>
      <xdr:rowOff>158917</xdr:rowOff>
    </xdr:to>
    <xdr:sp macro="" textlink="Calculations!F7">
      <xdr:nvSpPr>
        <xdr:cNvPr id="21" name="TextBox 20">
          <a:extLst>
            <a:ext uri="{FF2B5EF4-FFF2-40B4-BE49-F238E27FC236}">
              <a16:creationId xmlns="" xmlns:a16="http://schemas.microsoft.com/office/drawing/2014/main" id="{77BEB4D1-7E45-4ED3-80A3-7D481C9D928C}"/>
            </a:ext>
          </a:extLst>
        </xdr:cNvPr>
        <xdr:cNvSpPr txBox="1"/>
      </xdr:nvSpPr>
      <xdr:spPr>
        <a:xfrm>
          <a:off x="4877517" y="6236391"/>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lstStyle/>
        <a:p>
          <a:pPr algn="l"/>
          <a:fld id="{CE4C54AA-977D-42D7-B5EF-522022630EBD}" type="TxLink">
            <a:rPr lang="en-US" sz="800" b="0" i="0" u="none" strike="noStrike">
              <a:solidFill>
                <a:srgbClr val="000000"/>
              </a:solidFill>
              <a:latin typeface="Arial" panose="020B0604020202020204" pitchFamily="34" charset="0"/>
              <a:cs typeface="Arial" panose="020B0604020202020204" pitchFamily="34" charset="0"/>
            </a:rPr>
            <a:pPr algn="l"/>
            <a:t> $3.25 </a:t>
          </a:fld>
          <a:endParaRPr lang="en-US" sz="800">
            <a:latin typeface="Arial" panose="020B0604020202020204" pitchFamily="34" charset="0"/>
            <a:cs typeface="Arial" panose="020B0604020202020204" pitchFamily="34" charset="0"/>
          </a:endParaRPr>
        </a:p>
      </xdr:txBody>
    </xdr:sp>
    <xdr:clientData/>
  </xdr:twoCellAnchor>
  <xdr:twoCellAnchor>
    <xdr:from>
      <xdr:col>9</xdr:col>
      <xdr:colOff>3027</xdr:colOff>
      <xdr:row>23</xdr:row>
      <xdr:rowOff>3024</xdr:rowOff>
    </xdr:from>
    <xdr:to>
      <xdr:col>9</xdr:col>
      <xdr:colOff>368787</xdr:colOff>
      <xdr:row>23</xdr:row>
      <xdr:rowOff>158472</xdr:rowOff>
    </xdr:to>
    <xdr:sp macro="" textlink="Calculations!F6">
      <xdr:nvSpPr>
        <xdr:cNvPr id="22" name="TextBox 21">
          <a:extLst>
            <a:ext uri="{FF2B5EF4-FFF2-40B4-BE49-F238E27FC236}">
              <a16:creationId xmlns="" xmlns:a16="http://schemas.microsoft.com/office/drawing/2014/main" id="{4AE7F49C-EC17-4FCF-81ED-2EA3973C3579}"/>
            </a:ext>
          </a:extLst>
        </xdr:cNvPr>
        <xdr:cNvSpPr txBox="1"/>
      </xdr:nvSpPr>
      <xdr:spPr>
        <a:xfrm>
          <a:off x="4870302" y="6622899"/>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lstStyle/>
        <a:p>
          <a:pPr algn="l"/>
          <a:fld id="{11142882-83F3-4A77-B7A6-9F86B89AF3DB}" type="TxLink">
            <a:rPr lang="en-US" sz="800" b="0" i="0" u="none" strike="noStrike">
              <a:solidFill>
                <a:srgbClr val="000000"/>
              </a:solidFill>
              <a:latin typeface="Arial" panose="020B0604020202020204" pitchFamily="34" charset="0"/>
              <a:cs typeface="Arial" panose="020B0604020202020204" pitchFamily="34" charset="0"/>
            </a:rPr>
            <a:pPr algn="l"/>
            <a:t> $2.25 </a:t>
          </a:fld>
          <a:endParaRPr lang="en-US" sz="800">
            <a:latin typeface="Arial" panose="020B0604020202020204" pitchFamily="34" charset="0"/>
            <a:cs typeface="Arial" panose="020B0604020202020204" pitchFamily="34" charset="0"/>
          </a:endParaRPr>
        </a:p>
      </xdr:txBody>
    </xdr:sp>
    <xdr:clientData/>
  </xdr:twoCellAnchor>
  <xdr:twoCellAnchor>
    <xdr:from>
      <xdr:col>9</xdr:col>
      <xdr:colOff>7526</xdr:colOff>
      <xdr:row>24</xdr:row>
      <xdr:rowOff>8862</xdr:rowOff>
    </xdr:from>
    <xdr:to>
      <xdr:col>9</xdr:col>
      <xdr:colOff>373286</xdr:colOff>
      <xdr:row>24</xdr:row>
      <xdr:rowOff>164310</xdr:rowOff>
    </xdr:to>
    <xdr:sp macro="" textlink="Calculations!F5">
      <xdr:nvSpPr>
        <xdr:cNvPr id="23" name="TextBox 22">
          <a:extLst>
            <a:ext uri="{FF2B5EF4-FFF2-40B4-BE49-F238E27FC236}">
              <a16:creationId xmlns="" xmlns:a16="http://schemas.microsoft.com/office/drawing/2014/main" id="{66067C5B-01F7-4BC4-9274-A97E43D1CA83}"/>
            </a:ext>
          </a:extLst>
        </xdr:cNvPr>
        <xdr:cNvSpPr txBox="1"/>
      </xdr:nvSpPr>
      <xdr:spPr>
        <a:xfrm>
          <a:off x="4877182" y="7003784"/>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lstStyle/>
        <a:p>
          <a:pPr algn="l"/>
          <a:fld id="{2EF34DA8-B4EC-4E45-880B-71CE6A58C8D6}" type="TxLink">
            <a:rPr lang="en-US" sz="800" b="0" i="0" u="none" strike="noStrike">
              <a:solidFill>
                <a:srgbClr val="000000"/>
              </a:solidFill>
              <a:latin typeface="Arial" panose="020B0604020202020204" pitchFamily="34" charset="0"/>
              <a:cs typeface="Arial" panose="020B0604020202020204" pitchFamily="34" charset="0"/>
            </a:rPr>
            <a:pPr algn="l"/>
            <a:t> $1.25 </a:t>
          </a:fld>
          <a:endParaRPr lang="en-US" sz="800">
            <a:latin typeface="Arial" panose="020B0604020202020204" pitchFamily="34" charset="0"/>
            <a:cs typeface="Arial" panose="020B0604020202020204" pitchFamily="34" charset="0"/>
          </a:endParaRPr>
        </a:p>
      </xdr:txBody>
    </xdr:sp>
    <xdr:clientData/>
  </xdr:twoCellAnchor>
  <xdr:twoCellAnchor>
    <xdr:from>
      <xdr:col>9</xdr:col>
      <xdr:colOff>8423</xdr:colOff>
      <xdr:row>25</xdr:row>
      <xdr:rowOff>7411</xdr:rowOff>
    </xdr:from>
    <xdr:to>
      <xdr:col>9</xdr:col>
      <xdr:colOff>374183</xdr:colOff>
      <xdr:row>25</xdr:row>
      <xdr:rowOff>162859</xdr:rowOff>
    </xdr:to>
    <xdr:sp macro="" textlink="Calculations!F4">
      <xdr:nvSpPr>
        <xdr:cNvPr id="24" name="TextBox 23">
          <a:extLst>
            <a:ext uri="{FF2B5EF4-FFF2-40B4-BE49-F238E27FC236}">
              <a16:creationId xmlns="" xmlns:a16="http://schemas.microsoft.com/office/drawing/2014/main" id="{CB52579D-751E-4A44-90D6-EABF58CB2641}"/>
            </a:ext>
          </a:extLst>
        </xdr:cNvPr>
        <xdr:cNvSpPr txBox="1"/>
      </xdr:nvSpPr>
      <xdr:spPr>
        <a:xfrm>
          <a:off x="4878079" y="7383333"/>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18288" tIns="18288" rIns="18288" bIns="18288" rtlCol="0" anchor="b" anchorCtr="0"/>
        <a:lstStyle/>
        <a:p>
          <a:pPr algn="l"/>
          <a:fld id="{9B4D6C3D-4F5C-4FC2-AF61-138DC7898A03}" type="TxLink">
            <a:rPr lang="en-US" sz="800" b="0" i="0" u="none" strike="noStrike">
              <a:solidFill>
                <a:srgbClr val="000000"/>
              </a:solidFill>
              <a:latin typeface="Arial" panose="020B0604020202020204" pitchFamily="34" charset="0"/>
              <a:cs typeface="Arial" panose="020B0604020202020204" pitchFamily="34" charset="0"/>
            </a:rPr>
            <a:pPr algn="l"/>
            <a:t> $1.25 </a:t>
          </a:fld>
          <a:endParaRPr lang="en-US" sz="800">
            <a:latin typeface="Arial" panose="020B0604020202020204" pitchFamily="34" charset="0"/>
            <a:cs typeface="Arial" panose="020B0604020202020204" pitchFamily="34" charset="0"/>
          </a:endParaRPr>
        </a:p>
      </xdr:txBody>
    </xdr:sp>
    <xdr:clientData/>
  </xdr:twoCellAnchor>
  <xdr:twoCellAnchor>
    <xdr:from>
      <xdr:col>10</xdr:col>
      <xdr:colOff>7855</xdr:colOff>
      <xdr:row>21</xdr:row>
      <xdr:rowOff>3467</xdr:rowOff>
    </xdr:from>
    <xdr:to>
      <xdr:col>10</xdr:col>
      <xdr:colOff>373615</xdr:colOff>
      <xdr:row>21</xdr:row>
      <xdr:rowOff>158915</xdr:rowOff>
    </xdr:to>
    <xdr:sp macro="" textlink="Calculations!G8">
      <xdr:nvSpPr>
        <xdr:cNvPr id="25" name="TextBox 24">
          <a:extLst>
            <a:ext uri="{FF2B5EF4-FFF2-40B4-BE49-F238E27FC236}">
              <a16:creationId xmlns="" xmlns:a16="http://schemas.microsoft.com/office/drawing/2014/main" id="{9D245F36-661B-412D-BF89-1E403B930176}"/>
            </a:ext>
          </a:extLst>
        </xdr:cNvPr>
        <xdr:cNvSpPr txBox="1"/>
      </xdr:nvSpPr>
      <xdr:spPr>
        <a:xfrm>
          <a:off x="5913355" y="5855389"/>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lstStyle/>
        <a:p>
          <a:pPr algn="l"/>
          <a:fld id="{C423FA2C-7047-4496-94A8-9E7170CB2CF2}" type="TxLink">
            <a:rPr lang="en-US" sz="800" b="0" i="0" u="none" strike="noStrike">
              <a:solidFill>
                <a:srgbClr val="000000"/>
              </a:solidFill>
              <a:latin typeface="Arial" panose="020B0604020202020204" pitchFamily="34" charset="0"/>
              <a:cs typeface="Arial" panose="020B0604020202020204" pitchFamily="34" charset="0"/>
            </a:rPr>
            <a:pPr algn="l"/>
            <a:t> $6.35 </a:t>
          </a:fld>
          <a:endParaRPr lang="en-US" sz="800">
            <a:latin typeface="Arial" panose="020B0604020202020204" pitchFamily="34" charset="0"/>
            <a:cs typeface="Arial" panose="020B0604020202020204" pitchFamily="34" charset="0"/>
          </a:endParaRPr>
        </a:p>
      </xdr:txBody>
    </xdr:sp>
    <xdr:clientData/>
  </xdr:twoCellAnchor>
  <xdr:twoCellAnchor>
    <xdr:from>
      <xdr:col>10</xdr:col>
      <xdr:colOff>3022</xdr:colOff>
      <xdr:row>22</xdr:row>
      <xdr:rowOff>7742</xdr:rowOff>
    </xdr:from>
    <xdr:to>
      <xdr:col>10</xdr:col>
      <xdr:colOff>368782</xdr:colOff>
      <xdr:row>22</xdr:row>
      <xdr:rowOff>163190</xdr:rowOff>
    </xdr:to>
    <xdr:sp macro="" textlink="Calculations!G7">
      <xdr:nvSpPr>
        <xdr:cNvPr id="26" name="TextBox 25">
          <a:extLst>
            <a:ext uri="{FF2B5EF4-FFF2-40B4-BE49-F238E27FC236}">
              <a16:creationId xmlns="" xmlns:a16="http://schemas.microsoft.com/office/drawing/2014/main" id="{FB952698-9F14-4BB3-A5A3-8C38C89B10FF}"/>
            </a:ext>
          </a:extLst>
        </xdr:cNvPr>
        <xdr:cNvSpPr txBox="1"/>
      </xdr:nvSpPr>
      <xdr:spPr>
        <a:xfrm>
          <a:off x="5908522" y="6240664"/>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18288" tIns="18288" rIns="18288" bIns="18288" rtlCol="0" anchor="b" anchorCtr="0"/>
        <a:lstStyle/>
        <a:p>
          <a:pPr algn="l"/>
          <a:fld id="{0C3F4A6C-3BD4-47E8-A665-DA668C0AC6FD}" type="TxLink">
            <a:rPr lang="en-US" sz="800" b="0" i="0" u="none" strike="noStrike">
              <a:solidFill>
                <a:srgbClr val="000000"/>
              </a:solidFill>
              <a:latin typeface="Arial" panose="020B0604020202020204" pitchFamily="34" charset="0"/>
              <a:cs typeface="Arial" panose="020B0604020202020204" pitchFamily="34" charset="0"/>
            </a:rPr>
            <a:pPr algn="l"/>
            <a:t> $5.35 </a:t>
          </a:fld>
          <a:endParaRPr lang="en-US" sz="800">
            <a:latin typeface="Arial" panose="020B0604020202020204" pitchFamily="34" charset="0"/>
            <a:cs typeface="Arial" panose="020B0604020202020204" pitchFamily="34" charset="0"/>
          </a:endParaRPr>
        </a:p>
      </xdr:txBody>
    </xdr:sp>
    <xdr:clientData/>
  </xdr:twoCellAnchor>
  <xdr:twoCellAnchor>
    <xdr:from>
      <xdr:col>10</xdr:col>
      <xdr:colOff>1569</xdr:colOff>
      <xdr:row>23</xdr:row>
      <xdr:rowOff>8865</xdr:rowOff>
    </xdr:from>
    <xdr:to>
      <xdr:col>10</xdr:col>
      <xdr:colOff>367329</xdr:colOff>
      <xdr:row>23</xdr:row>
      <xdr:rowOff>164313</xdr:rowOff>
    </xdr:to>
    <xdr:sp macro="" textlink="Calculations!G6">
      <xdr:nvSpPr>
        <xdr:cNvPr id="27" name="TextBox 26">
          <a:extLst>
            <a:ext uri="{FF2B5EF4-FFF2-40B4-BE49-F238E27FC236}">
              <a16:creationId xmlns="" xmlns:a16="http://schemas.microsoft.com/office/drawing/2014/main" id="{6BD09316-74D7-4425-AEAD-0B59049770EB}"/>
            </a:ext>
          </a:extLst>
        </xdr:cNvPr>
        <xdr:cNvSpPr txBox="1"/>
      </xdr:nvSpPr>
      <xdr:spPr>
        <a:xfrm>
          <a:off x="5907069" y="6622787"/>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lstStyle/>
        <a:p>
          <a:pPr algn="l"/>
          <a:fld id="{FAF5D948-ED55-4173-BC46-5B1D892772C9}" type="TxLink">
            <a:rPr lang="en-US" sz="800" b="0" i="0" u="none" strike="noStrike">
              <a:solidFill>
                <a:srgbClr val="000000"/>
              </a:solidFill>
              <a:latin typeface="Arial" panose="020B0604020202020204" pitchFamily="34" charset="0"/>
              <a:cs typeface="Arial" panose="020B0604020202020204" pitchFamily="34" charset="0"/>
            </a:rPr>
            <a:pPr algn="l"/>
            <a:t> $4.35 </a:t>
          </a:fld>
          <a:endParaRPr lang="en-US" sz="800">
            <a:latin typeface="Arial" panose="020B0604020202020204" pitchFamily="34" charset="0"/>
            <a:cs typeface="Arial" panose="020B0604020202020204" pitchFamily="34" charset="0"/>
          </a:endParaRPr>
        </a:p>
      </xdr:txBody>
    </xdr:sp>
    <xdr:clientData/>
  </xdr:twoCellAnchor>
  <xdr:oneCellAnchor>
    <xdr:from>
      <xdr:col>9</xdr:col>
      <xdr:colOff>3439</xdr:colOff>
      <xdr:row>21</xdr:row>
      <xdr:rowOff>3468</xdr:rowOff>
    </xdr:from>
    <xdr:ext cx="365760" cy="155448"/>
    <xdr:sp macro="" textlink="Calculations!F8">
      <xdr:nvSpPr>
        <xdr:cNvPr id="20" name="TextBox 19">
          <a:extLst>
            <a:ext uri="{FF2B5EF4-FFF2-40B4-BE49-F238E27FC236}">
              <a16:creationId xmlns="" xmlns:a16="http://schemas.microsoft.com/office/drawing/2014/main" id="{86B01648-DCA2-47FD-B659-F95D1F50C500}"/>
            </a:ext>
          </a:extLst>
        </xdr:cNvPr>
        <xdr:cNvSpPr txBox="1">
          <a:spLocks/>
        </xdr:cNvSpPr>
      </xdr:nvSpPr>
      <xdr:spPr>
        <a:xfrm>
          <a:off x="4875946" y="5860672"/>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ACF7761A-F647-44CD-8102-146BE9F6C43B}" type="TxLink">
            <a:rPr lang="en-US" sz="800" b="0" i="0" u="none" strike="noStrike">
              <a:solidFill>
                <a:srgbClr val="000000"/>
              </a:solidFill>
              <a:latin typeface="Arial" panose="020B0604020202020204" pitchFamily="34" charset="0"/>
              <a:cs typeface="Arial" panose="020B0604020202020204" pitchFamily="34" charset="0"/>
            </a:rPr>
            <a:pPr algn="l"/>
            <a:t> $4.25 </a:t>
          </a:fld>
          <a:endParaRPr lang="en-US" sz="800">
            <a:latin typeface="Arial" panose="020B0604020202020204" pitchFamily="34" charset="0"/>
            <a:cs typeface="Arial" panose="020B0604020202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361950</xdr:colOff>
      <xdr:row>0</xdr:row>
      <xdr:rowOff>219075</xdr:rowOff>
    </xdr:from>
    <xdr:ext cx="184731" cy="264560"/>
    <xdr:sp macro="" textlink="">
      <xdr:nvSpPr>
        <xdr:cNvPr id="2" name="TextBox 1">
          <a:extLst>
            <a:ext uri="{FF2B5EF4-FFF2-40B4-BE49-F238E27FC236}">
              <a16:creationId xmlns="" xmlns:a16="http://schemas.microsoft.com/office/drawing/2014/main" id="{52C4D9E9-B969-4AF3-AC02-4E02A2134B8D}"/>
            </a:ext>
          </a:extLst>
        </xdr:cNvPr>
        <xdr:cNvSpPr txBox="1"/>
      </xdr:nvSpPr>
      <xdr:spPr>
        <a:xfrm>
          <a:off x="3448050" y="21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0</xdr:col>
      <xdr:colOff>66674</xdr:colOff>
      <xdr:row>0</xdr:row>
      <xdr:rowOff>85725</xdr:rowOff>
    </xdr:from>
    <xdr:ext cx="7134225" cy="781240"/>
    <xdr:sp macro="" textlink="">
      <xdr:nvSpPr>
        <xdr:cNvPr id="3" name="TextBox 2">
          <a:extLst>
            <a:ext uri="{FF2B5EF4-FFF2-40B4-BE49-F238E27FC236}">
              <a16:creationId xmlns="" xmlns:a16="http://schemas.microsoft.com/office/drawing/2014/main" id="{BAC2ABE3-2E26-47DF-A3FA-C2CC2E9481C7}"/>
            </a:ext>
          </a:extLst>
        </xdr:cNvPr>
        <xdr:cNvSpPr txBox="1"/>
      </xdr:nvSpPr>
      <xdr:spPr>
        <a:xfrm>
          <a:off x="66674" y="85725"/>
          <a:ext cx="7134225" cy="781240"/>
        </a:xfrm>
        <a:prstGeom prst="rect">
          <a:avLst/>
        </a:prstGeom>
        <a:solidFill>
          <a:schemeClr val="bg2">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Variances are caused by lost rounding events.  These lost rounding events</a:t>
          </a:r>
          <a:r>
            <a:rPr lang="en-US" sz="1100" baseline="0"/>
            <a:t> </a:t>
          </a:r>
          <a:r>
            <a:rPr lang="en-US" sz="1100"/>
            <a:t>only occur when </a:t>
          </a:r>
          <a:r>
            <a:rPr lang="en-US" sz="1100" baseline="0"/>
            <a:t>at least 2 members in the  same member classification have partial hours of .5 or greater and the </a:t>
          </a:r>
          <a:r>
            <a:rPr lang="en-US" sz="1100"/>
            <a:t>rate used in the calculation is an odd number</a:t>
          </a:r>
          <a:r>
            <a:rPr lang="en-US" sz="1100" baseline="0"/>
            <a:t>.  Below are examples where you can try different scenarios to see for yourself.  The totals for each scenario are only two digits because the spreadsheet always does a final rounding  to prevent any hidden decimal places.</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ln w="9525" cmpd="sng">
          <a:noFill/>
        </a:ln>
      </a:spPr>
      <a:bodyPr vertOverflow="clip" horzOverflow="clip" wrap="square" lIns="0" tIns="0" rIns="0" bIns="0" rtlCol="0" anchor="b" anchorCtr="0"/>
      <a:lstStyle>
        <a:defPPr algn="l">
          <a:defRPr sz="900" b="0" i="0" u="none" strike="noStrike">
            <a:solidFill>
              <a:srgbClr val="000000"/>
            </a:solidFill>
            <a:latin typeface="Arial" panose="020B0604020202020204" pitchFamily="34" charset="0"/>
            <a:cs typeface="Arial" panose="020B0604020202020204" pitchFamily="34" charset="0"/>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2"/>
  <sheetViews>
    <sheetView tabSelected="1" view="pageBreakPreview" zoomScale="80" zoomScaleNormal="100" zoomScaleSheetLayoutView="80" workbookViewId="0">
      <selection activeCell="A9" sqref="A9:H9"/>
    </sheetView>
  </sheetViews>
  <sheetFormatPr defaultRowHeight="12.75"/>
  <cols>
    <col min="1" max="1" width="10.42578125" style="65" customWidth="1"/>
    <col min="2" max="2" width="4.42578125" style="65" customWidth="1"/>
    <col min="3" max="3" width="1.7109375" style="65" customWidth="1"/>
    <col min="4" max="4" width="14.28515625" style="65" customWidth="1"/>
    <col min="5" max="5" width="6.140625" style="65" customWidth="1"/>
    <col min="6" max="6" width="7.140625" style="65" customWidth="1"/>
    <col min="7" max="7" width="16.28515625" style="65" customWidth="1"/>
    <col min="8" max="8" width="10.28515625" style="65" customWidth="1"/>
    <col min="9" max="9" width="2.28515625" style="65" customWidth="1"/>
    <col min="10" max="11" width="15.5703125" style="65" customWidth="1"/>
    <col min="12" max="12" width="8.28515625" style="65" customWidth="1"/>
    <col min="13" max="13" width="5.28515625" style="65" customWidth="1"/>
    <col min="14" max="16" width="12.7109375" style="65" customWidth="1"/>
    <col min="17" max="17" width="15.7109375" style="65" customWidth="1"/>
    <col min="18" max="18" width="16.42578125" style="65" customWidth="1"/>
    <col min="19" max="19" width="16.85546875" style="65" customWidth="1"/>
    <col min="20" max="20" width="11.42578125" style="65" customWidth="1"/>
    <col min="21" max="16384" width="9.140625" style="65"/>
  </cols>
  <sheetData>
    <row r="1" spans="1:20" ht="30">
      <c r="A1" s="193" t="s">
        <v>16</v>
      </c>
      <c r="B1" s="193"/>
      <c r="C1" s="193"/>
      <c r="D1" s="193"/>
      <c r="E1" s="193"/>
      <c r="F1" s="193"/>
      <c r="G1" s="193"/>
      <c r="H1" s="193"/>
      <c r="I1" s="193"/>
      <c r="J1" s="193"/>
      <c r="K1" s="193"/>
      <c r="L1" s="193"/>
      <c r="M1" s="193"/>
      <c r="N1" s="193"/>
      <c r="O1" s="193"/>
      <c r="P1" s="193"/>
      <c r="Q1" s="193"/>
    </row>
    <row r="2" spans="1:20" ht="16.5">
      <c r="A2" s="194" t="s">
        <v>11</v>
      </c>
      <c r="B2" s="194"/>
      <c r="C2" s="194"/>
      <c r="D2" s="194"/>
      <c r="E2" s="194"/>
      <c r="F2" s="194"/>
      <c r="G2" s="194"/>
      <c r="H2" s="194"/>
      <c r="I2" s="194"/>
      <c r="J2" s="194"/>
      <c r="K2" s="194"/>
      <c r="L2" s="194"/>
      <c r="M2" s="194"/>
      <c r="N2" s="194"/>
      <c r="O2" s="194"/>
      <c r="P2" s="194"/>
      <c r="Q2" s="194"/>
    </row>
    <row r="3" spans="1:20" ht="4.5" customHeight="1"/>
    <row r="4" spans="1:20" ht="12.75" customHeight="1">
      <c r="A4" s="182" t="s">
        <v>12</v>
      </c>
      <c r="B4" s="183"/>
      <c r="C4" s="183"/>
      <c r="D4" s="183"/>
      <c r="E4" s="184"/>
      <c r="F4" s="182" t="s">
        <v>13</v>
      </c>
      <c r="G4" s="183"/>
      <c r="H4" s="184"/>
      <c r="I4" s="110"/>
      <c r="J4" s="109"/>
      <c r="K4" s="109"/>
      <c r="L4" s="109"/>
      <c r="M4" s="108"/>
      <c r="N4" s="107"/>
      <c r="O4" s="107"/>
      <c r="P4" s="107"/>
      <c r="Q4" s="106"/>
    </row>
    <row r="5" spans="1:20" ht="24" customHeight="1">
      <c r="A5" s="201" t="s">
        <v>93</v>
      </c>
      <c r="B5" s="202"/>
      <c r="C5" s="202"/>
      <c r="D5" s="202"/>
      <c r="E5" s="203"/>
      <c r="F5" s="198"/>
      <c r="G5" s="199"/>
      <c r="H5" s="200"/>
      <c r="I5" s="105"/>
      <c r="J5" s="104"/>
      <c r="K5" s="104"/>
      <c r="L5" s="104"/>
      <c r="M5" s="96"/>
      <c r="N5" s="85"/>
      <c r="O5" s="85"/>
      <c r="P5" s="85"/>
      <c r="Q5" s="95"/>
    </row>
    <row r="6" spans="1:20">
      <c r="A6" s="182" t="s">
        <v>14</v>
      </c>
      <c r="B6" s="183"/>
      <c r="C6" s="183"/>
      <c r="D6" s="183"/>
      <c r="E6" s="184"/>
      <c r="F6" s="182" t="s">
        <v>15</v>
      </c>
      <c r="G6" s="183"/>
      <c r="H6" s="184"/>
      <c r="I6" s="105"/>
      <c r="J6" s="104"/>
      <c r="K6" s="104"/>
      <c r="L6" s="104"/>
      <c r="M6" s="96"/>
      <c r="N6" s="85"/>
      <c r="O6" s="85"/>
      <c r="P6" s="85"/>
      <c r="Q6" s="95"/>
    </row>
    <row r="7" spans="1:20" ht="24" customHeight="1">
      <c r="A7" s="198"/>
      <c r="B7" s="199"/>
      <c r="C7" s="199"/>
      <c r="D7" s="199"/>
      <c r="E7" s="200"/>
      <c r="F7" s="198"/>
      <c r="G7" s="199"/>
      <c r="H7" s="200"/>
      <c r="I7" s="105"/>
      <c r="J7" s="104"/>
      <c r="K7" s="104"/>
      <c r="L7" s="104"/>
      <c r="M7" s="96"/>
      <c r="N7" s="85"/>
      <c r="O7" s="85"/>
      <c r="P7" s="85"/>
      <c r="Q7" s="95"/>
    </row>
    <row r="8" spans="1:20" ht="21" customHeight="1">
      <c r="A8" s="195" t="s">
        <v>22</v>
      </c>
      <c r="B8" s="196"/>
      <c r="C8" s="196"/>
      <c r="D8" s="196"/>
      <c r="E8" s="196"/>
      <c r="F8" s="196"/>
      <c r="G8" s="196"/>
      <c r="H8" s="197"/>
      <c r="I8" s="103"/>
      <c r="M8" s="96"/>
      <c r="N8" s="85"/>
      <c r="O8" s="85"/>
      <c r="P8" s="85"/>
      <c r="Q8" s="95"/>
    </row>
    <row r="9" spans="1:20" ht="17.100000000000001" customHeight="1">
      <c r="A9" s="185" t="s">
        <v>91</v>
      </c>
      <c r="B9" s="186"/>
      <c r="C9" s="186"/>
      <c r="D9" s="186"/>
      <c r="E9" s="186"/>
      <c r="F9" s="186"/>
      <c r="G9" s="186"/>
      <c r="H9" s="187"/>
      <c r="I9" s="101"/>
      <c r="M9" s="96"/>
      <c r="N9" s="85"/>
      <c r="O9" s="85"/>
      <c r="P9" s="85"/>
      <c r="Q9" s="95"/>
    </row>
    <row r="10" spans="1:20" ht="17.100000000000001" customHeight="1">
      <c r="A10" s="188" t="s">
        <v>92</v>
      </c>
      <c r="B10" s="189"/>
      <c r="C10" s="189"/>
      <c r="D10" s="189"/>
      <c r="E10" s="189"/>
      <c r="F10" s="189"/>
      <c r="G10" s="189"/>
      <c r="H10" s="190"/>
      <c r="I10" s="102"/>
      <c r="M10" s="96"/>
      <c r="N10" s="85"/>
      <c r="O10" s="85"/>
      <c r="P10" s="85"/>
      <c r="Q10" s="95"/>
    </row>
    <row r="11" spans="1:20" ht="17.100000000000001" customHeight="1">
      <c r="A11" s="185"/>
      <c r="B11" s="186"/>
      <c r="C11" s="186"/>
      <c r="D11" s="186"/>
      <c r="E11" s="186"/>
      <c r="F11" s="186"/>
      <c r="G11" s="186"/>
      <c r="H11" s="187"/>
      <c r="I11" s="101"/>
      <c r="M11" s="96"/>
      <c r="N11" s="85"/>
      <c r="O11" s="85"/>
      <c r="P11" s="85"/>
      <c r="Q11" s="95"/>
    </row>
    <row r="12" spans="1:20" ht="18" customHeight="1">
      <c r="A12" s="185"/>
      <c r="B12" s="186"/>
      <c r="C12" s="186"/>
      <c r="D12" s="186"/>
      <c r="E12" s="186"/>
      <c r="F12" s="186"/>
      <c r="G12" s="186"/>
      <c r="H12" s="187"/>
      <c r="I12" s="102"/>
      <c r="M12" s="96"/>
      <c r="N12" s="85"/>
      <c r="O12" s="85"/>
      <c r="P12" s="85"/>
      <c r="Q12" s="95"/>
    </row>
    <row r="13" spans="1:20" ht="28.5" customHeight="1">
      <c r="A13" s="158" t="s">
        <v>49</v>
      </c>
      <c r="B13" s="159"/>
      <c r="C13" s="145"/>
      <c r="D13" s="146"/>
      <c r="E13" s="146"/>
      <c r="F13" s="146"/>
      <c r="G13" s="146"/>
      <c r="H13" s="147"/>
      <c r="I13" s="101"/>
      <c r="J13" s="100"/>
      <c r="K13" s="100"/>
      <c r="L13" s="100"/>
      <c r="M13" s="96"/>
      <c r="N13" s="85"/>
      <c r="O13" s="85"/>
      <c r="P13" s="85"/>
      <c r="Q13" s="95"/>
    </row>
    <row r="14" spans="1:20" ht="28.5" customHeight="1">
      <c r="A14" s="158" t="s">
        <v>50</v>
      </c>
      <c r="B14" s="159"/>
      <c r="C14" s="148"/>
      <c r="D14" s="148"/>
      <c r="E14" s="148"/>
      <c r="F14" s="148"/>
      <c r="G14" s="148"/>
      <c r="H14" s="149"/>
      <c r="I14" s="99"/>
      <c r="J14" s="98"/>
      <c r="K14" s="98"/>
      <c r="L14" s="98"/>
      <c r="M14" s="96"/>
      <c r="N14" s="85"/>
      <c r="O14" s="85"/>
      <c r="P14" s="85"/>
      <c r="Q14" s="95"/>
    </row>
    <row r="15" spans="1:20" ht="28.5" customHeight="1">
      <c r="A15" s="158" t="s">
        <v>60</v>
      </c>
      <c r="B15" s="159"/>
      <c r="C15" s="160" t="s">
        <v>62</v>
      </c>
      <c r="D15" s="160"/>
      <c r="E15" s="160"/>
      <c r="F15" s="160"/>
      <c r="G15" s="160"/>
      <c r="H15" s="161"/>
      <c r="I15" s="155"/>
      <c r="J15" s="156"/>
      <c r="K15" s="156"/>
      <c r="L15" s="157"/>
      <c r="M15" s="96"/>
      <c r="N15" s="85"/>
      <c r="O15" s="85"/>
      <c r="P15" s="85"/>
      <c r="Q15" s="95"/>
      <c r="T15" s="97"/>
    </row>
    <row r="16" spans="1:20" ht="32.25" customHeight="1">
      <c r="A16" s="152" t="s">
        <v>95</v>
      </c>
      <c r="B16" s="153"/>
      <c r="C16" s="153"/>
      <c r="D16" s="153"/>
      <c r="E16" s="153"/>
      <c r="F16" s="153"/>
      <c r="G16" s="153"/>
      <c r="H16" s="154"/>
      <c r="I16" s="150"/>
      <c r="J16" s="150"/>
      <c r="K16" s="150"/>
      <c r="L16" s="151"/>
      <c r="M16" s="96"/>
      <c r="N16" s="85"/>
      <c r="O16" s="85"/>
      <c r="P16" s="85"/>
      <c r="Q16" s="95"/>
    </row>
    <row r="17" spans="1:18" ht="22.5" customHeight="1">
      <c r="A17" s="94" t="s">
        <v>24</v>
      </c>
      <c r="B17" s="93"/>
      <c r="C17" s="92"/>
      <c r="D17" s="92"/>
      <c r="E17" s="92"/>
      <c r="F17" s="92"/>
      <c r="G17" s="92"/>
      <c r="H17" s="91"/>
      <c r="I17" s="90"/>
      <c r="J17" s="89"/>
      <c r="K17" s="89"/>
      <c r="L17" s="88"/>
      <c r="M17" s="87"/>
      <c r="N17" s="86"/>
      <c r="O17" s="85"/>
      <c r="P17" s="85"/>
      <c r="Q17" s="84"/>
    </row>
    <row r="18" spans="1:18">
      <c r="A18" s="162" t="s">
        <v>23</v>
      </c>
      <c r="B18" s="163"/>
      <c r="C18" s="163"/>
      <c r="D18" s="163"/>
      <c r="E18" s="163"/>
      <c r="F18" s="163"/>
      <c r="G18" s="163"/>
      <c r="H18" s="163"/>
      <c r="I18" s="163"/>
      <c r="J18" s="163"/>
      <c r="K18" s="163"/>
      <c r="L18" s="163"/>
      <c r="M18" s="163"/>
      <c r="N18" s="163"/>
      <c r="O18" s="163"/>
      <c r="P18" s="163"/>
      <c r="Q18" s="164"/>
    </row>
    <row r="19" spans="1:18" s="78" customFormat="1" ht="39.6" customHeight="1">
      <c r="A19" s="169"/>
      <c r="B19" s="170"/>
      <c r="C19" s="170"/>
      <c r="D19" s="171"/>
      <c r="E19" s="165" t="s">
        <v>48</v>
      </c>
      <c r="F19" s="166"/>
      <c r="G19" s="83" t="s">
        <v>57</v>
      </c>
      <c r="H19" s="165" t="s">
        <v>56</v>
      </c>
      <c r="I19" s="166"/>
      <c r="J19" s="83" t="s">
        <v>17</v>
      </c>
      <c r="K19" s="83" t="s">
        <v>0</v>
      </c>
      <c r="L19" s="165" t="s">
        <v>1</v>
      </c>
      <c r="M19" s="166"/>
      <c r="N19" s="82" t="s">
        <v>2</v>
      </c>
      <c r="O19" s="81" t="s">
        <v>30</v>
      </c>
      <c r="P19" s="81" t="s">
        <v>52</v>
      </c>
      <c r="Q19" s="80" t="s">
        <v>3</v>
      </c>
      <c r="R19" s="79"/>
    </row>
    <row r="20" spans="1:18" ht="26.25" customHeight="1">
      <c r="A20" s="77" t="s">
        <v>53</v>
      </c>
      <c r="B20" s="191" t="s">
        <v>4</v>
      </c>
      <c r="C20" s="192"/>
      <c r="D20" s="76" t="s">
        <v>54</v>
      </c>
      <c r="E20" s="167">
        <f>VLOOKUP("Journeyman",Lookup_JourneymanRates,2)</f>
        <v>1.33</v>
      </c>
      <c r="F20" s="168"/>
      <c r="G20" s="75">
        <f>VLOOKUP("Journeyman",Lookup_JourneymanRates,3)</f>
        <v>7.27</v>
      </c>
      <c r="H20" s="167">
        <f>VLOOKUP("Journeyman",Lookup_JourneymanRates,4)</f>
        <v>0.79</v>
      </c>
      <c r="I20" s="168"/>
      <c r="J20" s="75">
        <f>VLOOKUP("Journeyman",Lookup_JourneymanRates,5)</f>
        <v>5.25</v>
      </c>
      <c r="K20" s="75">
        <f>VLOOKUP("Journeyman",Lookup_JourneymanRates,6)</f>
        <v>7.85</v>
      </c>
      <c r="L20" s="167">
        <f>VLOOKUP("Journeyman",Lookup_JourneymanRates,7)</f>
        <v>1.35</v>
      </c>
      <c r="M20" s="168"/>
      <c r="N20" s="75">
        <f>VLOOKUP("Journeyman",Lookup_JourneymanRates,8)</f>
        <v>2.2000000000000002</v>
      </c>
      <c r="O20" s="75">
        <f>VLOOKUP("Journeyman",Lookup_JourneymanRates,9)</f>
        <v>7.0000000000000007E-2</v>
      </c>
      <c r="P20" s="75">
        <f>VLOOKUP("Journeyman",Lookup_JourneymanRates,10)</f>
        <v>0.15</v>
      </c>
      <c r="Q20" s="74"/>
      <c r="R20" s="73"/>
    </row>
    <row r="21" spans="1:18" ht="30" customHeight="1">
      <c r="A21" s="72" t="s">
        <v>58</v>
      </c>
      <c r="B21" s="172" t="s">
        <v>33</v>
      </c>
      <c r="C21" s="173"/>
      <c r="D21" s="136">
        <f>SUM(Hours_JC)</f>
        <v>0</v>
      </c>
      <c r="E21" s="174">
        <f>Calculations!C19</f>
        <v>0</v>
      </c>
      <c r="F21" s="175"/>
      <c r="G21" s="128">
        <f>Calculations!D19</f>
        <v>0</v>
      </c>
      <c r="H21" s="174">
        <f>Calculations!E19</f>
        <v>0</v>
      </c>
      <c r="I21" s="175"/>
      <c r="J21" s="128">
        <f>Calculations!F19</f>
        <v>0</v>
      </c>
      <c r="K21" s="128">
        <f>Calculations!G19</f>
        <v>0</v>
      </c>
      <c r="L21" s="174">
        <f>Calculations!H19</f>
        <v>0</v>
      </c>
      <c r="M21" s="175"/>
      <c r="N21" s="128">
        <f>Calculations!I19</f>
        <v>0</v>
      </c>
      <c r="O21" s="128">
        <f>Calculations!J19</f>
        <v>0</v>
      </c>
      <c r="P21" s="128">
        <f>Calculations!K19</f>
        <v>0</v>
      </c>
      <c r="Q21" s="128">
        <f t="shared" ref="Q21:Q27" si="0">SUM(E21:P21)</f>
        <v>0</v>
      </c>
      <c r="R21" s="68"/>
    </row>
    <row r="22" spans="1:18" ht="30" customHeight="1">
      <c r="A22" s="72" t="s">
        <v>19</v>
      </c>
      <c r="B22" s="172" t="s">
        <v>5</v>
      </c>
      <c r="C22" s="173"/>
      <c r="D22" s="136">
        <f>SUM(Hours_A8)</f>
        <v>0</v>
      </c>
      <c r="E22" s="174">
        <f>Calculations!C18</f>
        <v>0</v>
      </c>
      <c r="F22" s="175"/>
      <c r="G22" s="128">
        <f>Calculations!D18</f>
        <v>0</v>
      </c>
      <c r="H22" s="174">
        <f>Calculations!E18</f>
        <v>0</v>
      </c>
      <c r="I22" s="175"/>
      <c r="J22" s="128">
        <f>Calculations!F18</f>
        <v>0</v>
      </c>
      <c r="K22" s="128">
        <f>Calculations!G18</f>
        <v>0</v>
      </c>
      <c r="L22" s="174">
        <f>Calculations!H18</f>
        <v>0</v>
      </c>
      <c r="M22" s="175"/>
      <c r="N22" s="128">
        <f>Calculations!I18</f>
        <v>0</v>
      </c>
      <c r="O22" s="128">
        <f>Calculations!J18</f>
        <v>0</v>
      </c>
      <c r="P22" s="128">
        <f>Calculations!K18</f>
        <v>0</v>
      </c>
      <c r="Q22" s="128">
        <f t="shared" si="0"/>
        <v>0</v>
      </c>
      <c r="R22" s="68"/>
    </row>
    <row r="23" spans="1:18" ht="30" customHeight="1">
      <c r="A23" s="72" t="s">
        <v>20</v>
      </c>
      <c r="B23" s="172" t="s">
        <v>6</v>
      </c>
      <c r="C23" s="173"/>
      <c r="D23" s="136">
        <f>SUM(Hours_A7)</f>
        <v>0</v>
      </c>
      <c r="E23" s="174">
        <f>Calculations!C17</f>
        <v>0</v>
      </c>
      <c r="F23" s="175"/>
      <c r="G23" s="128">
        <f>Calculations!D17</f>
        <v>0</v>
      </c>
      <c r="H23" s="174">
        <f>Calculations!E17</f>
        <v>0</v>
      </c>
      <c r="I23" s="175"/>
      <c r="J23" s="128">
        <f>Calculations!F17</f>
        <v>0</v>
      </c>
      <c r="K23" s="128">
        <f>Calculations!G17</f>
        <v>0</v>
      </c>
      <c r="L23" s="174">
        <f>Calculations!H17</f>
        <v>0</v>
      </c>
      <c r="M23" s="175"/>
      <c r="N23" s="128">
        <f>Calculations!I17</f>
        <v>0</v>
      </c>
      <c r="O23" s="128">
        <f>Calculations!J17</f>
        <v>0</v>
      </c>
      <c r="P23" s="128">
        <f>Calculations!K17</f>
        <v>0</v>
      </c>
      <c r="Q23" s="128">
        <f t="shared" si="0"/>
        <v>0</v>
      </c>
      <c r="R23" s="68"/>
    </row>
    <row r="24" spans="1:18" ht="30" customHeight="1">
      <c r="A24" s="72" t="s">
        <v>21</v>
      </c>
      <c r="B24" s="172" t="s">
        <v>7</v>
      </c>
      <c r="C24" s="173"/>
      <c r="D24" s="136">
        <f>SUM(Hours_A6)</f>
        <v>0</v>
      </c>
      <c r="E24" s="174">
        <f>Calculations!C16</f>
        <v>0</v>
      </c>
      <c r="F24" s="175"/>
      <c r="G24" s="128">
        <f>Calculations!D16</f>
        <v>0</v>
      </c>
      <c r="H24" s="174">
        <f>Calculations!E16</f>
        <v>0</v>
      </c>
      <c r="I24" s="175"/>
      <c r="J24" s="128">
        <f>Calculations!F16</f>
        <v>0</v>
      </c>
      <c r="K24" s="128">
        <f>Calculations!G16</f>
        <v>0</v>
      </c>
      <c r="L24" s="174">
        <f>Calculations!H16</f>
        <v>0</v>
      </c>
      <c r="M24" s="175"/>
      <c r="N24" s="128">
        <f>Calculations!I16</f>
        <v>0</v>
      </c>
      <c r="O24" s="128">
        <f>Calculations!J16</f>
        <v>0</v>
      </c>
      <c r="P24" s="128">
        <f>Calculations!K16</f>
        <v>0</v>
      </c>
      <c r="Q24" s="128">
        <f t="shared" si="0"/>
        <v>0</v>
      </c>
      <c r="R24" s="68"/>
    </row>
    <row r="25" spans="1:18" ht="30" customHeight="1">
      <c r="A25" s="71">
        <v>0.45</v>
      </c>
      <c r="B25" s="172" t="s">
        <v>8</v>
      </c>
      <c r="C25" s="173"/>
      <c r="D25" s="136">
        <f>SUM(Hours_A5)</f>
        <v>0</v>
      </c>
      <c r="E25" s="174">
        <f>Calculations!C15</f>
        <v>0</v>
      </c>
      <c r="F25" s="175"/>
      <c r="G25" s="128">
        <f>Calculations!D15</f>
        <v>0</v>
      </c>
      <c r="H25" s="174">
        <f>Calculations!E15</f>
        <v>0</v>
      </c>
      <c r="I25" s="175"/>
      <c r="J25" s="128">
        <f>Calculations!F15</f>
        <v>0</v>
      </c>
      <c r="K25" s="128" t="str">
        <f>Calculations!G15</f>
        <v>N/A</v>
      </c>
      <c r="L25" s="174">
        <f>Calculations!H15</f>
        <v>0</v>
      </c>
      <c r="M25" s="175"/>
      <c r="N25" s="128">
        <f>Calculations!I15</f>
        <v>0</v>
      </c>
      <c r="O25" s="128">
        <f>Calculations!J15</f>
        <v>0</v>
      </c>
      <c r="P25" s="128">
        <f>Calculations!K15</f>
        <v>0</v>
      </c>
      <c r="Q25" s="128">
        <f t="shared" si="0"/>
        <v>0</v>
      </c>
      <c r="R25" s="68"/>
    </row>
    <row r="26" spans="1:18" ht="30" customHeight="1" thickBot="1">
      <c r="A26" s="71">
        <v>0.4</v>
      </c>
      <c r="B26" s="172" t="s">
        <v>9</v>
      </c>
      <c r="C26" s="173"/>
      <c r="D26" s="136">
        <f>SUM(Hours_A4)</f>
        <v>0</v>
      </c>
      <c r="E26" s="176" t="str">
        <f>Calculations!C14</f>
        <v>N/A</v>
      </c>
      <c r="F26" s="177"/>
      <c r="G26" s="129">
        <f>Calculations!D14</f>
        <v>0</v>
      </c>
      <c r="H26" s="176" t="str">
        <f>Calculations!E14</f>
        <v>N/A</v>
      </c>
      <c r="I26" s="177"/>
      <c r="J26" s="129">
        <f>Calculations!F14</f>
        <v>0</v>
      </c>
      <c r="K26" s="129" t="str">
        <f>Calculations!G14</f>
        <v>N/A</v>
      </c>
      <c r="L26" s="176" t="str">
        <f>Calculations!H14</f>
        <v>N/A</v>
      </c>
      <c r="M26" s="177"/>
      <c r="N26" s="129" t="str">
        <f>Calculations!I14</f>
        <v>N/A</v>
      </c>
      <c r="O26" s="129">
        <f>Calculations!J14</f>
        <v>0</v>
      </c>
      <c r="P26" s="129">
        <f>Calculations!K14</f>
        <v>0</v>
      </c>
      <c r="Q26" s="129">
        <f t="shared" si="0"/>
        <v>0</v>
      </c>
      <c r="R26" s="68"/>
    </row>
    <row r="27" spans="1:18" ht="30" customHeight="1" thickTop="1">
      <c r="A27" s="207" t="s">
        <v>31</v>
      </c>
      <c r="B27" s="208"/>
      <c r="C27" s="208"/>
      <c r="D27" s="209"/>
      <c r="E27" s="178"/>
      <c r="F27" s="179"/>
      <c r="G27" s="130"/>
      <c r="H27" s="178"/>
      <c r="I27" s="179"/>
      <c r="J27" s="130"/>
      <c r="K27" s="130"/>
      <c r="L27" s="178"/>
      <c r="M27" s="179"/>
      <c r="N27" s="130"/>
      <c r="O27" s="130"/>
      <c r="P27" s="130"/>
      <c r="Q27" s="135">
        <f t="shared" si="0"/>
        <v>0</v>
      </c>
      <c r="R27" s="68"/>
    </row>
    <row r="28" spans="1:18" ht="24.95" customHeight="1" thickBot="1">
      <c r="A28" s="211" t="s">
        <v>10</v>
      </c>
      <c r="B28" s="212"/>
      <c r="C28" s="213"/>
      <c r="D28" s="70">
        <f>SUM(D21:D26)</f>
        <v>0</v>
      </c>
      <c r="E28" s="180">
        <f>SUM(E21:F27)</f>
        <v>0</v>
      </c>
      <c r="F28" s="181"/>
      <c r="G28" s="131">
        <f>SUM(G21:G27)</f>
        <v>0</v>
      </c>
      <c r="H28" s="214">
        <f>SUM(H21:I27)</f>
        <v>0</v>
      </c>
      <c r="I28" s="215"/>
      <c r="J28" s="131">
        <f>SUM(J21:J27)</f>
        <v>0</v>
      </c>
      <c r="K28" s="131">
        <f>SUM(K21:K27)</f>
        <v>0</v>
      </c>
      <c r="L28" s="214">
        <f>SUM(L21:M27)</f>
        <v>0</v>
      </c>
      <c r="M28" s="215"/>
      <c r="N28" s="131">
        <f>SUM(N21:N27)</f>
        <v>0</v>
      </c>
      <c r="O28" s="132">
        <f>SUM(O21:O27)</f>
        <v>0</v>
      </c>
      <c r="P28" s="132">
        <f>SUM(P21:P27)</f>
        <v>0</v>
      </c>
      <c r="Q28" s="69"/>
      <c r="R28" s="68"/>
    </row>
    <row r="29" spans="1:18" ht="33.75" customHeight="1" thickBot="1">
      <c r="A29" s="67" t="s">
        <v>51</v>
      </c>
      <c r="B29" s="216"/>
      <c r="C29" s="216"/>
      <c r="D29" s="216"/>
      <c r="E29" s="216"/>
      <c r="F29" s="216"/>
      <c r="G29" s="216"/>
      <c r="H29" s="216"/>
      <c r="I29" s="216"/>
      <c r="J29" s="217"/>
      <c r="K29" s="210" t="s">
        <v>59</v>
      </c>
      <c r="L29" s="210"/>
      <c r="M29" s="210"/>
      <c r="N29" s="210"/>
      <c r="O29" s="204">
        <f>SUM($Q$21:$Q$27)</f>
        <v>0</v>
      </c>
      <c r="P29" s="205">
        <f>SUM($Q$21:$Q$27)</f>
        <v>0</v>
      </c>
      <c r="Q29" s="206">
        <f>SUM($Q$21:$Q$27)</f>
        <v>0</v>
      </c>
      <c r="R29" s="66"/>
    </row>
    <row r="32" spans="1:18" ht="26.25" hidden="1" customHeight="1">
      <c r="F32" s="65" t="s">
        <v>37</v>
      </c>
      <c r="G32" s="65" t="s">
        <v>38</v>
      </c>
      <c r="I32" s="65" t="s">
        <v>39</v>
      </c>
      <c r="J32" s="65" t="s">
        <v>40</v>
      </c>
      <c r="K32" s="65" t="s">
        <v>41</v>
      </c>
      <c r="M32" s="65" t="s">
        <v>42</v>
      </c>
      <c r="N32" s="65" t="s">
        <v>43</v>
      </c>
      <c r="O32" s="65" t="s">
        <v>44</v>
      </c>
      <c r="P32" s="65" t="s">
        <v>45</v>
      </c>
    </row>
  </sheetData>
  <sheetProtection sheet="1" objects="1" scenarios="1" selectLockedCells="1"/>
  <mergeCells count="68">
    <mergeCell ref="O29:Q29"/>
    <mergeCell ref="A27:D27"/>
    <mergeCell ref="K29:N29"/>
    <mergeCell ref="A28:C28"/>
    <mergeCell ref="L28:M28"/>
    <mergeCell ref="H28:I28"/>
    <mergeCell ref="H27:I27"/>
    <mergeCell ref="B29:J29"/>
    <mergeCell ref="L26:M26"/>
    <mergeCell ref="L27:M27"/>
    <mergeCell ref="L23:M23"/>
    <mergeCell ref="H19:I19"/>
    <mergeCell ref="H20:I20"/>
    <mergeCell ref="H21:I21"/>
    <mergeCell ref="H22:I22"/>
    <mergeCell ref="L22:M22"/>
    <mergeCell ref="L21:M21"/>
    <mergeCell ref="H25:I25"/>
    <mergeCell ref="A1:Q1"/>
    <mergeCell ref="A2:Q2"/>
    <mergeCell ref="A8:H8"/>
    <mergeCell ref="F5:H5"/>
    <mergeCell ref="F4:H4"/>
    <mergeCell ref="F7:H7"/>
    <mergeCell ref="F6:H6"/>
    <mergeCell ref="A7:E7"/>
    <mergeCell ref="A6:E6"/>
    <mergeCell ref="A5:E5"/>
    <mergeCell ref="E26:F26"/>
    <mergeCell ref="E27:F27"/>
    <mergeCell ref="E28:F28"/>
    <mergeCell ref="E25:F25"/>
    <mergeCell ref="A4:E4"/>
    <mergeCell ref="A12:H12"/>
    <mergeCell ref="A11:H11"/>
    <mergeCell ref="A10:H10"/>
    <mergeCell ref="A9:H9"/>
    <mergeCell ref="H26:I26"/>
    <mergeCell ref="B26:C26"/>
    <mergeCell ref="B20:C20"/>
    <mergeCell ref="B23:C23"/>
    <mergeCell ref="B24:C24"/>
    <mergeCell ref="H23:I23"/>
    <mergeCell ref="B25:C25"/>
    <mergeCell ref="B22:C22"/>
    <mergeCell ref="B21:C21"/>
    <mergeCell ref="H24:I24"/>
    <mergeCell ref="E24:F24"/>
    <mergeCell ref="L25:M25"/>
    <mergeCell ref="E21:F21"/>
    <mergeCell ref="E22:F22"/>
    <mergeCell ref="E23:F23"/>
    <mergeCell ref="L24:M24"/>
    <mergeCell ref="A18:Q18"/>
    <mergeCell ref="E19:F19"/>
    <mergeCell ref="E20:F20"/>
    <mergeCell ref="L19:M19"/>
    <mergeCell ref="L20:M20"/>
    <mergeCell ref="A19:D19"/>
    <mergeCell ref="C13:H13"/>
    <mergeCell ref="C14:H14"/>
    <mergeCell ref="I16:L16"/>
    <mergeCell ref="A16:H16"/>
    <mergeCell ref="I15:L15"/>
    <mergeCell ref="A13:B13"/>
    <mergeCell ref="A14:B14"/>
    <mergeCell ref="A15:B15"/>
    <mergeCell ref="C15:H15"/>
  </mergeCells>
  <dataValidations count="2">
    <dataValidation type="list" allowBlank="1" showInputMessage="1" showErrorMessage="1" sqref="A16:H16">
      <formula1>Lookup_Agreement</formula1>
    </dataValidation>
    <dataValidation type="list" allowBlank="1" showInputMessage="1" showErrorMessage="1" sqref="C15:H15">
      <formula1>Lookup_ReportClass</formula1>
    </dataValidation>
  </dataValidations>
  <pageMargins left="0.7" right="0.7" top="0.75" bottom="0.75" header="0.3" footer="0.3"/>
  <pageSetup scale="74" orientation="landscape" r:id="rId1"/>
  <headerFooter>
    <oddFooter>&amp;L_s 09/2021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IV278"/>
  <sheetViews>
    <sheetView view="pageBreakPreview" zoomScaleNormal="100" zoomScaleSheetLayoutView="100" workbookViewId="0">
      <selection activeCell="B5" sqref="B5"/>
    </sheetView>
  </sheetViews>
  <sheetFormatPr defaultRowHeight="12.75"/>
  <cols>
    <col min="1" max="1" width="4.7109375" style="2" customWidth="1"/>
    <col min="2" max="2" width="35.7109375" style="33" customWidth="1"/>
    <col min="3" max="3" width="18.7109375" style="60" customWidth="1"/>
    <col min="4" max="4" width="12.7109375" style="36" customWidth="1"/>
    <col min="5" max="5" width="9.140625" style="33"/>
    <col min="6" max="7" width="15.7109375" customWidth="1"/>
    <col min="8" max="8" width="35.7109375" customWidth="1"/>
    <col min="9" max="13" width="15.7109375" customWidth="1"/>
    <col min="14" max="16384" width="9.140625" style="33"/>
  </cols>
  <sheetData>
    <row r="1" spans="1:256" s="2" customFormat="1">
      <c r="A1" s="3" t="str">
        <f>Ref_EmployerName &amp; " : " &amp; Ref_AffectedMonth &amp; " : " &amp; Ref_AcctNum &amp;  IF(ISBLANK(Ref_ProjectName),""," : " &amp; Ref_ProjectName)</f>
        <v xml:space="preserve">Employer Name : September 2021 : </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2" customFormat="1" ht="15.75">
      <c r="A2" s="64" t="str">
        <f>"Total JOURNEYMEN Hours: " &amp; TEXT(HoursSum_JC, "#,###.00")</f>
        <v>Total JOURNEYMEN Hours: .00</v>
      </c>
      <c r="C2" s="5"/>
      <c r="D2" s="6"/>
      <c r="F2" s="7"/>
    </row>
    <row r="3" spans="1:256" s="2" customFormat="1" ht="9" customHeight="1">
      <c r="C3" s="25"/>
      <c r="D3" s="26"/>
      <c r="F3" s="7"/>
    </row>
    <row r="4" spans="1:256" ht="30.75" customHeight="1">
      <c r="A4" s="31"/>
      <c r="B4" s="32" t="s">
        <v>34</v>
      </c>
      <c r="C4" s="16" t="s">
        <v>35</v>
      </c>
      <c r="D4" s="17" t="s">
        <v>36</v>
      </c>
      <c r="F4" s="34"/>
      <c r="G4" s="33"/>
      <c r="H4" s="33"/>
      <c r="I4" s="33"/>
      <c r="J4" s="33"/>
      <c r="K4" s="33"/>
      <c r="L4" s="33"/>
      <c r="M4" s="33"/>
    </row>
    <row r="5" spans="1:256" ht="18" customHeight="1">
      <c r="A5" s="24">
        <v>1</v>
      </c>
      <c r="B5" s="58"/>
      <c r="C5" s="18"/>
      <c r="D5" s="59"/>
      <c r="F5" s="33"/>
      <c r="G5" s="33"/>
      <c r="H5" s="33"/>
      <c r="I5" s="33"/>
      <c r="J5" s="33"/>
      <c r="K5" s="33"/>
      <c r="L5" s="33"/>
      <c r="M5" s="33"/>
    </row>
    <row r="6" spans="1:256" ht="18" customHeight="1">
      <c r="A6" s="24">
        <v>2</v>
      </c>
      <c r="B6" s="58"/>
      <c r="C6" s="18"/>
      <c r="D6" s="59"/>
      <c r="F6" s="33"/>
      <c r="G6" s="33"/>
      <c r="H6" s="33"/>
      <c r="I6" s="33"/>
      <c r="J6" s="33"/>
      <c r="K6" s="33"/>
      <c r="L6" s="33"/>
      <c r="M6" s="33"/>
    </row>
    <row r="7" spans="1:256" ht="18" customHeight="1">
      <c r="A7" s="24">
        <v>3</v>
      </c>
      <c r="B7" s="58"/>
      <c r="C7" s="18"/>
      <c r="D7" s="59"/>
      <c r="F7" s="33"/>
      <c r="G7" s="33"/>
      <c r="H7" s="33"/>
      <c r="I7" s="33"/>
      <c r="J7" s="33"/>
      <c r="K7" s="33"/>
      <c r="L7" s="33"/>
      <c r="M7" s="33"/>
    </row>
    <row r="8" spans="1:256" ht="18" customHeight="1">
      <c r="A8" s="24">
        <v>4</v>
      </c>
      <c r="B8" s="58"/>
      <c r="C8" s="18"/>
      <c r="D8" s="59"/>
      <c r="F8" s="33"/>
      <c r="G8" s="33"/>
      <c r="H8" s="33"/>
      <c r="I8" s="33"/>
      <c r="J8" s="33"/>
      <c r="K8" s="33"/>
      <c r="L8" s="33"/>
      <c r="M8" s="33"/>
    </row>
    <row r="9" spans="1:256" ht="18" customHeight="1">
      <c r="A9" s="24">
        <v>5</v>
      </c>
      <c r="B9" s="58"/>
      <c r="C9" s="18"/>
      <c r="D9" s="59"/>
      <c r="F9" s="33"/>
      <c r="G9" s="33"/>
      <c r="H9" s="33"/>
      <c r="I9" s="33"/>
      <c r="J9" s="33"/>
      <c r="K9" s="33"/>
      <c r="L9" s="33"/>
      <c r="M9" s="33"/>
    </row>
    <row r="10" spans="1:256" ht="18" customHeight="1">
      <c r="A10" s="24">
        <v>6</v>
      </c>
      <c r="B10" s="58"/>
      <c r="C10" s="18"/>
      <c r="D10" s="59"/>
      <c r="F10" s="33"/>
      <c r="G10" s="33"/>
      <c r="H10" s="33"/>
      <c r="I10" s="33"/>
      <c r="J10" s="33"/>
      <c r="K10" s="33"/>
      <c r="L10" s="33"/>
      <c r="M10" s="33"/>
    </row>
    <row r="11" spans="1:256" ht="18" customHeight="1">
      <c r="A11" s="24">
        <v>7</v>
      </c>
      <c r="B11" s="58"/>
      <c r="C11" s="18"/>
      <c r="D11" s="59"/>
      <c r="F11" s="33"/>
      <c r="G11" s="33"/>
      <c r="H11" s="33"/>
      <c r="I11" s="33"/>
      <c r="J11" s="33"/>
      <c r="K11" s="33"/>
      <c r="L11" s="33"/>
      <c r="M11" s="33"/>
    </row>
    <row r="12" spans="1:256" ht="18" customHeight="1">
      <c r="A12" s="24">
        <v>8</v>
      </c>
      <c r="B12" s="58"/>
      <c r="C12" s="18"/>
      <c r="D12" s="59"/>
      <c r="F12" s="33"/>
      <c r="G12" s="33"/>
      <c r="H12" s="33"/>
      <c r="I12" s="33"/>
      <c r="J12" s="33"/>
      <c r="K12" s="33"/>
      <c r="L12" s="33"/>
      <c r="M12" s="33"/>
    </row>
    <row r="13" spans="1:256" ht="18" customHeight="1">
      <c r="A13" s="24">
        <v>9</v>
      </c>
      <c r="B13" s="58"/>
      <c r="C13" s="18"/>
      <c r="D13" s="59"/>
      <c r="F13" s="33"/>
      <c r="G13" s="33"/>
      <c r="H13" s="33"/>
      <c r="I13" s="33"/>
      <c r="J13" s="33"/>
      <c r="K13" s="33"/>
      <c r="L13" s="33"/>
      <c r="M13" s="33"/>
    </row>
    <row r="14" spans="1:256" ht="18" customHeight="1">
      <c r="A14" s="24">
        <v>10</v>
      </c>
      <c r="B14" s="58"/>
      <c r="C14" s="18"/>
      <c r="D14" s="59"/>
      <c r="F14" s="33"/>
      <c r="G14" s="33"/>
      <c r="H14" s="33"/>
      <c r="I14" s="33"/>
      <c r="J14" s="33"/>
      <c r="K14" s="33"/>
      <c r="L14" s="33"/>
      <c r="M14" s="33"/>
    </row>
    <row r="15" spans="1:256" ht="18" customHeight="1">
      <c r="A15" s="24">
        <v>11</v>
      </c>
      <c r="B15" s="58"/>
      <c r="C15" s="18"/>
      <c r="D15" s="59"/>
      <c r="F15" s="33"/>
      <c r="G15" s="33"/>
      <c r="H15" s="33"/>
      <c r="I15" s="33"/>
      <c r="J15" s="33"/>
      <c r="K15" s="33"/>
      <c r="L15" s="33"/>
      <c r="M15" s="33"/>
    </row>
    <row r="16" spans="1:256" ht="18" customHeight="1">
      <c r="A16" s="24">
        <v>12</v>
      </c>
      <c r="B16" s="58"/>
      <c r="C16" s="18"/>
      <c r="D16" s="59"/>
      <c r="F16" s="33"/>
      <c r="G16" s="33"/>
      <c r="H16" s="33"/>
      <c r="I16" s="33"/>
      <c r="J16" s="33"/>
      <c r="K16" s="33"/>
      <c r="L16" s="33"/>
      <c r="M16" s="33"/>
    </row>
    <row r="17" spans="1:13" ht="18" customHeight="1">
      <c r="A17" s="24">
        <v>13</v>
      </c>
      <c r="B17" s="58"/>
      <c r="C17" s="18"/>
      <c r="D17" s="59"/>
      <c r="F17" s="33"/>
      <c r="G17" s="33"/>
      <c r="H17" s="33"/>
      <c r="I17" s="33"/>
      <c r="J17" s="33"/>
      <c r="K17" s="33"/>
      <c r="L17" s="33"/>
      <c r="M17" s="33"/>
    </row>
    <row r="18" spans="1:13" ht="18" customHeight="1">
      <c r="A18" s="24">
        <v>14</v>
      </c>
      <c r="B18" s="58"/>
      <c r="C18" s="18"/>
      <c r="D18" s="59"/>
      <c r="F18" s="33"/>
      <c r="G18" s="33"/>
      <c r="H18" s="33"/>
      <c r="I18" s="33"/>
      <c r="J18" s="33"/>
      <c r="K18" s="33"/>
      <c r="L18" s="33"/>
      <c r="M18" s="33"/>
    </row>
    <row r="19" spans="1:13" ht="18" customHeight="1">
      <c r="A19" s="24">
        <v>15</v>
      </c>
      <c r="B19" s="58"/>
      <c r="C19" s="18"/>
      <c r="D19" s="59"/>
      <c r="F19" s="33"/>
      <c r="G19" s="33"/>
      <c r="H19" s="33"/>
      <c r="I19" s="33"/>
      <c r="J19" s="33"/>
      <c r="K19" s="33"/>
      <c r="L19" s="33"/>
      <c r="M19" s="33"/>
    </row>
    <row r="20" spans="1:13" ht="18" customHeight="1">
      <c r="A20" s="24">
        <v>16</v>
      </c>
      <c r="B20" s="58"/>
      <c r="C20" s="18"/>
      <c r="D20" s="59"/>
      <c r="F20" s="33"/>
      <c r="G20" s="33"/>
      <c r="H20" s="33"/>
      <c r="I20" s="33"/>
      <c r="J20" s="33"/>
      <c r="K20" s="33"/>
      <c r="L20" s="33"/>
      <c r="M20" s="33"/>
    </row>
    <row r="21" spans="1:13" ht="18" customHeight="1">
      <c r="A21" s="24">
        <v>17</v>
      </c>
      <c r="B21" s="58"/>
      <c r="C21" s="18"/>
      <c r="D21" s="59"/>
      <c r="F21" s="33"/>
      <c r="G21" s="33"/>
      <c r="H21" s="33"/>
      <c r="I21" s="33"/>
      <c r="J21" s="33"/>
      <c r="K21" s="33"/>
      <c r="L21" s="33"/>
      <c r="M21" s="33"/>
    </row>
    <row r="22" spans="1:13" ht="18" customHeight="1">
      <c r="A22" s="24">
        <v>18</v>
      </c>
      <c r="B22" s="58"/>
      <c r="C22" s="18"/>
      <c r="D22" s="59"/>
      <c r="F22" s="33"/>
      <c r="G22" s="33"/>
      <c r="H22" s="33"/>
      <c r="I22" s="33"/>
      <c r="J22" s="33"/>
      <c r="K22" s="33"/>
      <c r="L22" s="33"/>
      <c r="M22" s="33"/>
    </row>
    <row r="23" spans="1:13" ht="18" customHeight="1">
      <c r="A23" s="24">
        <v>19</v>
      </c>
      <c r="B23" s="58"/>
      <c r="C23" s="18"/>
      <c r="D23" s="59"/>
      <c r="F23" s="33"/>
      <c r="G23" s="33"/>
      <c r="H23" s="33"/>
      <c r="I23" s="33"/>
      <c r="J23" s="33"/>
      <c r="K23" s="33"/>
      <c r="L23" s="33"/>
      <c r="M23" s="33"/>
    </row>
    <row r="24" spans="1:13" ht="18" customHeight="1">
      <c r="A24" s="24">
        <v>20</v>
      </c>
      <c r="B24" s="58"/>
      <c r="C24" s="18"/>
      <c r="D24" s="59"/>
      <c r="F24" s="33"/>
      <c r="G24" s="33"/>
      <c r="H24" s="33"/>
      <c r="I24" s="33"/>
      <c r="J24" s="33"/>
      <c r="K24" s="33"/>
      <c r="L24" s="33"/>
      <c r="M24" s="33"/>
    </row>
    <row r="25" spans="1:13" ht="18" customHeight="1">
      <c r="A25" s="24">
        <v>21</v>
      </c>
      <c r="B25" s="58"/>
      <c r="C25" s="18"/>
      <c r="D25" s="59"/>
      <c r="F25" s="33"/>
      <c r="G25" s="33"/>
      <c r="H25" s="33"/>
      <c r="I25" s="33"/>
      <c r="J25" s="33"/>
      <c r="K25" s="33"/>
      <c r="L25" s="33"/>
      <c r="M25" s="33"/>
    </row>
    <row r="26" spans="1:13" ht="18" customHeight="1">
      <c r="A26" s="24">
        <v>22</v>
      </c>
      <c r="B26" s="58"/>
      <c r="C26" s="18"/>
      <c r="D26" s="59"/>
      <c r="F26" s="33"/>
      <c r="G26" s="33"/>
      <c r="H26" s="33"/>
      <c r="I26" s="33"/>
      <c r="J26" s="33"/>
      <c r="K26" s="33"/>
      <c r="L26" s="33"/>
      <c r="M26" s="33"/>
    </row>
    <row r="27" spans="1:13" ht="18" customHeight="1">
      <c r="A27" s="24">
        <v>23</v>
      </c>
      <c r="B27" s="58"/>
      <c r="C27" s="18"/>
      <c r="D27" s="59"/>
      <c r="F27" s="33"/>
      <c r="G27" s="33"/>
      <c r="H27" s="33"/>
      <c r="I27" s="33"/>
      <c r="J27" s="33"/>
      <c r="K27" s="33"/>
      <c r="L27" s="33"/>
      <c r="M27" s="33"/>
    </row>
    <row r="28" spans="1:13" ht="18" customHeight="1">
      <c r="A28" s="24">
        <v>24</v>
      </c>
      <c r="B28" s="58"/>
      <c r="C28" s="18"/>
      <c r="D28" s="59"/>
      <c r="F28" s="33"/>
      <c r="G28" s="33"/>
      <c r="H28" s="33"/>
      <c r="I28" s="33"/>
      <c r="J28" s="33"/>
      <c r="K28" s="33"/>
      <c r="L28" s="33"/>
      <c r="M28" s="33"/>
    </row>
    <row r="29" spans="1:13" ht="18" customHeight="1">
      <c r="A29" s="24">
        <v>25</v>
      </c>
      <c r="B29" s="58"/>
      <c r="C29" s="18"/>
      <c r="D29" s="59"/>
      <c r="F29" s="33"/>
      <c r="G29" s="33"/>
      <c r="H29" s="33"/>
      <c r="I29" s="33"/>
      <c r="J29" s="33"/>
      <c r="K29" s="33"/>
      <c r="L29" s="33"/>
      <c r="M29" s="33"/>
    </row>
    <row r="30" spans="1:13" ht="18" customHeight="1">
      <c r="A30" s="24">
        <v>26</v>
      </c>
      <c r="B30" s="58"/>
      <c r="C30" s="18"/>
      <c r="D30" s="59"/>
      <c r="F30" s="33"/>
      <c r="G30" s="33"/>
      <c r="H30" s="33"/>
      <c r="I30" s="33"/>
      <c r="J30" s="33"/>
      <c r="K30" s="33"/>
      <c r="L30" s="33"/>
      <c r="M30" s="33"/>
    </row>
    <row r="31" spans="1:13" ht="18" customHeight="1">
      <c r="A31" s="24">
        <v>27</v>
      </c>
      <c r="B31" s="58"/>
      <c r="C31" s="18"/>
      <c r="D31" s="59"/>
      <c r="F31" s="33"/>
      <c r="G31" s="33"/>
      <c r="H31" s="33"/>
      <c r="I31" s="33"/>
      <c r="J31" s="33"/>
      <c r="K31" s="33"/>
      <c r="L31" s="33"/>
      <c r="M31" s="33"/>
    </row>
    <row r="32" spans="1:13" ht="18" customHeight="1">
      <c r="A32" s="24">
        <v>28</v>
      </c>
      <c r="B32" s="58"/>
      <c r="C32" s="18"/>
      <c r="D32" s="59"/>
      <c r="F32" s="33"/>
      <c r="G32" s="33"/>
      <c r="H32" s="33"/>
      <c r="I32" s="33"/>
      <c r="J32" s="33"/>
      <c r="K32" s="33"/>
      <c r="L32" s="33"/>
      <c r="M32" s="33"/>
    </row>
    <row r="33" spans="1:13" ht="18" customHeight="1">
      <c r="A33" s="24">
        <v>29</v>
      </c>
      <c r="B33" s="58"/>
      <c r="C33" s="18"/>
      <c r="D33" s="59"/>
      <c r="F33" s="33"/>
      <c r="G33" s="33"/>
      <c r="H33" s="33"/>
      <c r="I33" s="33"/>
      <c r="J33" s="33"/>
      <c r="K33" s="33"/>
      <c r="L33" s="33"/>
      <c r="M33" s="33"/>
    </row>
    <row r="34" spans="1:13" ht="18" customHeight="1">
      <c r="A34" s="24">
        <v>30</v>
      </c>
      <c r="B34" s="58"/>
      <c r="C34" s="18"/>
      <c r="D34" s="59"/>
      <c r="F34" s="33"/>
      <c r="G34" s="33"/>
      <c r="H34" s="33"/>
      <c r="I34" s="33"/>
      <c r="J34" s="33"/>
      <c r="K34" s="33"/>
      <c r="L34" s="33"/>
      <c r="M34" s="33"/>
    </row>
    <row r="35" spans="1:13" ht="18" customHeight="1">
      <c r="A35" s="24">
        <v>31</v>
      </c>
      <c r="B35" s="58"/>
      <c r="C35" s="18"/>
      <c r="D35" s="59"/>
      <c r="F35" s="33"/>
      <c r="G35" s="33"/>
      <c r="H35" s="33"/>
      <c r="I35" s="33"/>
      <c r="J35" s="33"/>
      <c r="K35" s="33"/>
      <c r="L35" s="33"/>
      <c r="M35" s="33"/>
    </row>
    <row r="36" spans="1:13" ht="18" customHeight="1">
      <c r="A36" s="24">
        <v>32</v>
      </c>
      <c r="B36" s="58"/>
      <c r="C36" s="18"/>
      <c r="D36" s="59"/>
      <c r="F36" s="33"/>
      <c r="G36" s="33"/>
      <c r="H36" s="33"/>
      <c r="I36" s="33"/>
      <c r="J36" s="33"/>
      <c r="K36" s="33"/>
      <c r="L36" s="33"/>
      <c r="M36" s="33"/>
    </row>
    <row r="37" spans="1:13" ht="18" customHeight="1">
      <c r="A37" s="24">
        <v>33</v>
      </c>
      <c r="B37" s="58"/>
      <c r="C37" s="18"/>
      <c r="D37" s="59"/>
      <c r="F37" s="33"/>
      <c r="G37" s="33"/>
      <c r="H37" s="33"/>
      <c r="I37" s="33"/>
      <c r="J37" s="33"/>
      <c r="K37" s="33"/>
      <c r="L37" s="33"/>
      <c r="M37" s="33"/>
    </row>
    <row r="38" spans="1:13" ht="18" customHeight="1">
      <c r="A38" s="24">
        <v>34</v>
      </c>
      <c r="B38" s="58"/>
      <c r="C38" s="18"/>
      <c r="D38" s="59"/>
      <c r="F38" s="33"/>
      <c r="G38" s="33"/>
      <c r="H38" s="33"/>
      <c r="I38" s="33"/>
      <c r="J38" s="33"/>
      <c r="K38" s="33"/>
      <c r="L38" s="33"/>
      <c r="M38" s="33"/>
    </row>
    <row r="39" spans="1:13" ht="18" customHeight="1">
      <c r="A39" s="24">
        <v>35</v>
      </c>
      <c r="B39" s="58"/>
      <c r="C39" s="18"/>
      <c r="D39" s="59"/>
      <c r="F39" s="33"/>
      <c r="G39" s="33"/>
      <c r="H39" s="33"/>
      <c r="I39" s="33"/>
      <c r="J39" s="33"/>
      <c r="K39" s="33"/>
      <c r="L39" s="33"/>
      <c r="M39" s="33"/>
    </row>
    <row r="40" spans="1:13" ht="18" customHeight="1">
      <c r="A40" s="24">
        <v>36</v>
      </c>
      <c r="B40" s="58"/>
      <c r="C40" s="18"/>
      <c r="D40" s="59"/>
      <c r="F40" s="33"/>
      <c r="G40" s="33"/>
      <c r="H40" s="33"/>
      <c r="I40" s="33"/>
      <c r="J40" s="33"/>
      <c r="K40" s="33"/>
      <c r="L40" s="33"/>
      <c r="M40" s="33"/>
    </row>
    <row r="41" spans="1:13" ht="18" customHeight="1">
      <c r="A41" s="24">
        <v>37</v>
      </c>
      <c r="B41" s="58"/>
      <c r="C41" s="18"/>
      <c r="D41" s="59"/>
      <c r="F41" s="33"/>
      <c r="G41" s="33"/>
      <c r="H41" s="33"/>
      <c r="I41" s="33"/>
      <c r="J41" s="33"/>
      <c r="K41" s="33"/>
      <c r="L41" s="33"/>
      <c r="M41" s="33"/>
    </row>
    <row r="42" spans="1:13" ht="18" customHeight="1">
      <c r="A42" s="24">
        <v>38</v>
      </c>
      <c r="B42" s="58"/>
      <c r="C42" s="18"/>
      <c r="D42" s="59"/>
      <c r="F42" s="33"/>
      <c r="G42" s="33"/>
      <c r="H42" s="33"/>
      <c r="I42" s="33"/>
      <c r="J42" s="33"/>
      <c r="K42" s="33"/>
      <c r="L42" s="33"/>
      <c r="M42" s="33"/>
    </row>
    <row r="43" spans="1:13" ht="18" customHeight="1">
      <c r="A43" s="24">
        <v>39</v>
      </c>
      <c r="B43" s="58"/>
      <c r="C43" s="18"/>
      <c r="D43" s="59"/>
      <c r="F43" s="33"/>
      <c r="G43" s="33"/>
      <c r="H43" s="33"/>
      <c r="I43" s="33"/>
      <c r="J43" s="33"/>
      <c r="K43" s="33"/>
      <c r="L43" s="33"/>
      <c r="M43" s="33"/>
    </row>
    <row r="44" spans="1:13" ht="18" customHeight="1">
      <c r="A44" s="24">
        <v>40</v>
      </c>
      <c r="B44" s="58"/>
      <c r="C44" s="18"/>
      <c r="D44" s="59"/>
      <c r="F44" s="33"/>
      <c r="G44" s="33"/>
      <c r="H44" s="33"/>
      <c r="I44" s="33"/>
      <c r="J44" s="33"/>
      <c r="K44" s="33"/>
      <c r="L44" s="33"/>
      <c r="M44" s="33"/>
    </row>
    <row r="45" spans="1:13" ht="18" customHeight="1">
      <c r="A45" s="24">
        <v>41</v>
      </c>
      <c r="B45" s="58"/>
      <c r="C45" s="18"/>
      <c r="D45" s="59"/>
      <c r="F45" s="33"/>
      <c r="G45" s="33"/>
      <c r="H45" s="33"/>
      <c r="I45" s="33"/>
      <c r="J45" s="33"/>
      <c r="K45" s="33"/>
      <c r="L45" s="33"/>
      <c r="M45" s="33"/>
    </row>
    <row r="46" spans="1:13" ht="18" customHeight="1">
      <c r="A46" s="24">
        <v>42</v>
      </c>
      <c r="B46" s="58"/>
      <c r="C46" s="18"/>
      <c r="D46" s="59"/>
      <c r="F46" s="33"/>
      <c r="G46" s="33"/>
      <c r="H46" s="33"/>
      <c r="I46" s="33"/>
      <c r="J46" s="33"/>
      <c r="K46" s="33"/>
      <c r="L46" s="33"/>
      <c r="M46" s="33"/>
    </row>
    <row r="47" spans="1:13" ht="18" customHeight="1">
      <c r="A47" s="24">
        <v>43</v>
      </c>
      <c r="B47" s="58"/>
      <c r="C47" s="18"/>
      <c r="D47" s="59"/>
      <c r="F47" s="33"/>
      <c r="G47" s="33"/>
      <c r="H47" s="33"/>
      <c r="I47" s="33"/>
      <c r="J47" s="33"/>
      <c r="K47" s="33"/>
      <c r="L47" s="33"/>
      <c r="M47" s="33"/>
    </row>
    <row r="48" spans="1:13" ht="18" customHeight="1">
      <c r="A48" s="24">
        <v>44</v>
      </c>
      <c r="B48" s="58"/>
      <c r="C48" s="18"/>
      <c r="D48" s="59"/>
      <c r="F48" s="33"/>
      <c r="G48" s="33"/>
      <c r="H48" s="33"/>
      <c r="I48" s="33"/>
      <c r="J48" s="33"/>
      <c r="K48" s="33"/>
      <c r="L48" s="33"/>
      <c r="M48" s="33"/>
    </row>
    <row r="49" spans="1:13" ht="18" customHeight="1">
      <c r="A49" s="24">
        <v>45</v>
      </c>
      <c r="B49" s="58"/>
      <c r="C49" s="18"/>
      <c r="D49" s="59"/>
      <c r="F49" s="33"/>
      <c r="G49" s="33"/>
      <c r="H49" s="33"/>
      <c r="I49" s="33"/>
      <c r="J49" s="33"/>
      <c r="K49" s="33"/>
      <c r="L49" s="33"/>
      <c r="M49" s="33"/>
    </row>
    <row r="50" spans="1:13" ht="18" customHeight="1">
      <c r="A50" s="24">
        <v>46</v>
      </c>
      <c r="B50" s="58"/>
      <c r="C50" s="18"/>
      <c r="D50" s="59"/>
      <c r="F50" s="33"/>
      <c r="G50" s="33"/>
      <c r="H50" s="33"/>
      <c r="I50" s="33"/>
      <c r="J50" s="33"/>
      <c r="K50" s="33"/>
      <c r="L50" s="33"/>
      <c r="M50" s="33"/>
    </row>
    <row r="51" spans="1:13" ht="18" customHeight="1">
      <c r="A51" s="24">
        <v>47</v>
      </c>
      <c r="B51" s="58"/>
      <c r="C51" s="18"/>
      <c r="D51" s="59"/>
      <c r="F51" s="33"/>
      <c r="G51" s="33"/>
      <c r="H51" s="33"/>
      <c r="I51" s="33"/>
      <c r="J51" s="33"/>
      <c r="K51" s="33"/>
      <c r="L51" s="33"/>
      <c r="M51" s="33"/>
    </row>
    <row r="52" spans="1:13" ht="18" customHeight="1">
      <c r="A52" s="24">
        <v>48</v>
      </c>
      <c r="B52" s="58"/>
      <c r="C52" s="18"/>
      <c r="D52" s="59"/>
      <c r="F52" s="33"/>
      <c r="G52" s="33"/>
      <c r="H52" s="33"/>
      <c r="I52" s="33"/>
      <c r="J52" s="33"/>
      <c r="K52" s="33"/>
      <c r="L52" s="33"/>
      <c r="M52" s="33"/>
    </row>
    <row r="53" spans="1:13" ht="18" customHeight="1">
      <c r="A53" s="24">
        <v>49</v>
      </c>
      <c r="B53" s="58"/>
      <c r="C53" s="18"/>
      <c r="D53" s="59"/>
      <c r="F53" s="33"/>
      <c r="G53" s="33"/>
      <c r="H53" s="33"/>
      <c r="I53" s="33"/>
      <c r="J53" s="33"/>
      <c r="K53" s="33"/>
      <c r="L53" s="33"/>
      <c r="M53" s="33"/>
    </row>
    <row r="54" spans="1:13" ht="18" customHeight="1">
      <c r="A54" s="24">
        <v>50</v>
      </c>
      <c r="B54" s="58"/>
      <c r="C54" s="18"/>
      <c r="D54" s="59"/>
      <c r="F54" s="33"/>
      <c r="G54" s="33"/>
      <c r="H54" s="33"/>
      <c r="I54" s="33"/>
      <c r="J54" s="33"/>
      <c r="K54" s="33"/>
      <c r="L54" s="33"/>
      <c r="M54" s="33"/>
    </row>
    <row r="55" spans="1:13" ht="18" customHeight="1">
      <c r="A55" s="24">
        <v>51</v>
      </c>
      <c r="B55" s="58"/>
      <c r="C55" s="18"/>
      <c r="D55" s="59"/>
      <c r="F55" s="33"/>
      <c r="G55" s="33"/>
      <c r="H55" s="33"/>
      <c r="I55" s="33"/>
      <c r="J55" s="33"/>
      <c r="K55" s="33"/>
      <c r="L55" s="33"/>
      <c r="M55" s="33"/>
    </row>
    <row r="56" spans="1:13" ht="18" customHeight="1">
      <c r="A56" s="24">
        <v>52</v>
      </c>
      <c r="B56" s="58"/>
      <c r="C56" s="18"/>
      <c r="D56" s="59"/>
      <c r="F56" s="33"/>
      <c r="G56" s="33"/>
      <c r="H56" s="33"/>
      <c r="I56" s="33"/>
      <c r="J56" s="33"/>
      <c r="K56" s="33"/>
      <c r="L56" s="33"/>
      <c r="M56" s="33"/>
    </row>
    <row r="57" spans="1:13" ht="18" customHeight="1">
      <c r="A57" s="24">
        <v>53</v>
      </c>
      <c r="B57" s="58"/>
      <c r="C57" s="18"/>
      <c r="D57" s="59"/>
      <c r="F57" s="33"/>
      <c r="G57" s="33"/>
      <c r="H57" s="33"/>
      <c r="I57" s="33"/>
      <c r="J57" s="33"/>
      <c r="K57" s="33"/>
      <c r="L57" s="33"/>
      <c r="M57" s="33"/>
    </row>
    <row r="58" spans="1:13" ht="18" customHeight="1">
      <c r="A58" s="24">
        <v>54</v>
      </c>
      <c r="B58" s="58"/>
      <c r="C58" s="18"/>
      <c r="D58" s="59"/>
      <c r="F58" s="33"/>
      <c r="G58" s="33"/>
      <c r="H58" s="33"/>
      <c r="I58" s="33"/>
      <c r="J58" s="33"/>
      <c r="K58" s="33"/>
      <c r="L58" s="33"/>
      <c r="M58" s="33"/>
    </row>
    <row r="59" spans="1:13" ht="18" customHeight="1">
      <c r="A59" s="24">
        <v>55</v>
      </c>
      <c r="B59" s="58"/>
      <c r="C59" s="18"/>
      <c r="D59" s="59"/>
      <c r="F59" s="33"/>
      <c r="G59" s="33"/>
      <c r="H59" s="33"/>
      <c r="I59" s="33"/>
      <c r="J59" s="33"/>
      <c r="K59" s="33"/>
      <c r="L59" s="33"/>
      <c r="M59" s="33"/>
    </row>
    <row r="60" spans="1:13" ht="18" customHeight="1">
      <c r="A60" s="24">
        <v>56</v>
      </c>
      <c r="B60" s="9"/>
      <c r="C60" s="18"/>
      <c r="D60" s="9"/>
      <c r="F60" s="33"/>
      <c r="G60" s="33"/>
      <c r="H60" s="33"/>
      <c r="I60" s="33"/>
      <c r="J60" s="33"/>
      <c r="K60" s="33"/>
      <c r="L60" s="33"/>
      <c r="M60" s="33"/>
    </row>
    <row r="61" spans="1:13" ht="18" customHeight="1">
      <c r="A61" s="24">
        <v>57</v>
      </c>
      <c r="B61" s="9"/>
      <c r="C61" s="18"/>
      <c r="D61" s="9"/>
      <c r="F61" s="33"/>
      <c r="G61" s="33"/>
      <c r="H61" s="33"/>
      <c r="I61" s="33"/>
      <c r="J61" s="33"/>
      <c r="K61" s="33"/>
      <c r="L61" s="33"/>
      <c r="M61" s="33"/>
    </row>
    <row r="62" spans="1:13" ht="18" customHeight="1">
      <c r="A62" s="24">
        <v>58</v>
      </c>
      <c r="B62" s="9"/>
      <c r="C62" s="18"/>
      <c r="D62" s="9"/>
      <c r="F62" s="33"/>
      <c r="G62" s="33"/>
      <c r="H62" s="33"/>
      <c r="I62" s="33"/>
      <c r="J62" s="33"/>
      <c r="K62" s="33"/>
      <c r="L62" s="33"/>
      <c r="M62" s="33"/>
    </row>
    <row r="63" spans="1:13" ht="18" customHeight="1">
      <c r="A63" s="24">
        <v>59</v>
      </c>
      <c r="B63" s="10"/>
      <c r="C63" s="19"/>
      <c r="D63" s="11"/>
      <c r="F63" s="33"/>
      <c r="G63" s="33"/>
      <c r="H63" s="33"/>
      <c r="I63" s="33"/>
      <c r="J63" s="33"/>
      <c r="K63" s="33"/>
      <c r="L63" s="33"/>
      <c r="M63" s="33"/>
    </row>
    <row r="64" spans="1:13" ht="18" customHeight="1">
      <c r="A64" s="24">
        <v>60</v>
      </c>
      <c r="B64" s="10"/>
      <c r="C64" s="19"/>
      <c r="D64" s="11"/>
      <c r="F64" s="33"/>
      <c r="G64" s="33"/>
      <c r="H64" s="33"/>
      <c r="I64" s="33"/>
      <c r="J64" s="33"/>
      <c r="K64" s="33"/>
      <c r="L64" s="33"/>
      <c r="M64" s="33"/>
    </row>
    <row r="65" spans="1:13" ht="18" customHeight="1">
      <c r="A65" s="24">
        <v>61</v>
      </c>
      <c r="B65" s="10"/>
      <c r="C65" s="19"/>
      <c r="D65" s="11"/>
      <c r="F65" s="33"/>
      <c r="G65" s="33"/>
      <c r="H65" s="33"/>
      <c r="I65" s="33"/>
      <c r="J65" s="33"/>
      <c r="K65" s="33"/>
      <c r="L65" s="33"/>
      <c r="M65" s="33"/>
    </row>
    <row r="66" spans="1:13" ht="18" customHeight="1">
      <c r="A66" s="24">
        <v>62</v>
      </c>
      <c r="B66" s="10"/>
      <c r="C66" s="19"/>
      <c r="D66" s="11"/>
      <c r="F66" s="33"/>
      <c r="G66" s="33"/>
      <c r="H66" s="33"/>
      <c r="I66" s="33"/>
      <c r="J66" s="33"/>
      <c r="K66" s="33"/>
      <c r="L66" s="33"/>
      <c r="M66" s="33"/>
    </row>
    <row r="67" spans="1:13" ht="18" customHeight="1">
      <c r="A67" s="24">
        <v>63</v>
      </c>
      <c r="B67" s="10"/>
      <c r="C67" s="19"/>
      <c r="D67" s="11"/>
      <c r="F67" s="33"/>
      <c r="G67" s="33"/>
      <c r="H67" s="33"/>
      <c r="I67" s="33"/>
      <c r="J67" s="33"/>
      <c r="K67" s="33"/>
      <c r="L67" s="33"/>
      <c r="M67" s="33"/>
    </row>
    <row r="68" spans="1:13" ht="18" customHeight="1">
      <c r="A68" s="24">
        <v>64</v>
      </c>
      <c r="B68" s="10"/>
      <c r="C68" s="19"/>
      <c r="D68" s="11"/>
      <c r="F68" s="33"/>
      <c r="G68" s="33"/>
      <c r="H68" s="33"/>
      <c r="I68" s="33"/>
      <c r="J68" s="33"/>
      <c r="K68" s="33"/>
      <c r="L68" s="33"/>
      <c r="M68" s="33"/>
    </row>
    <row r="69" spans="1:13" ht="18" customHeight="1">
      <c r="A69" s="24">
        <v>65</v>
      </c>
      <c r="B69" s="10"/>
      <c r="C69" s="19"/>
      <c r="D69" s="11"/>
      <c r="F69" s="33"/>
      <c r="G69" s="33"/>
      <c r="H69" s="33"/>
      <c r="I69" s="33"/>
      <c r="J69" s="33"/>
      <c r="K69" s="33"/>
      <c r="L69" s="33"/>
      <c r="M69" s="33"/>
    </row>
    <row r="70" spans="1:13" ht="18" customHeight="1">
      <c r="A70" s="24">
        <v>66</v>
      </c>
      <c r="B70" s="10"/>
      <c r="C70" s="19"/>
      <c r="D70" s="11"/>
      <c r="F70" s="33"/>
      <c r="G70" s="33"/>
      <c r="H70" s="33"/>
      <c r="I70" s="33"/>
      <c r="J70" s="33"/>
      <c r="K70" s="33"/>
      <c r="L70" s="33"/>
      <c r="M70" s="33"/>
    </row>
    <row r="71" spans="1:13" ht="18" customHeight="1">
      <c r="A71" s="24">
        <v>67</v>
      </c>
      <c r="B71" s="10"/>
      <c r="C71" s="19"/>
      <c r="D71" s="11"/>
      <c r="F71" s="33"/>
      <c r="G71" s="33"/>
      <c r="H71" s="33"/>
      <c r="I71" s="33"/>
      <c r="J71" s="33"/>
      <c r="K71" s="33"/>
      <c r="L71" s="33"/>
      <c r="M71" s="33"/>
    </row>
    <row r="72" spans="1:13" ht="18" customHeight="1">
      <c r="A72" s="24">
        <v>68</v>
      </c>
      <c r="B72" s="10"/>
      <c r="C72" s="19"/>
      <c r="D72" s="11"/>
      <c r="F72" s="33"/>
      <c r="G72" s="33"/>
      <c r="H72" s="33"/>
      <c r="I72" s="33"/>
      <c r="J72" s="33"/>
      <c r="K72" s="33"/>
      <c r="L72" s="33"/>
      <c r="M72" s="33"/>
    </row>
    <row r="73" spans="1:13" ht="18" customHeight="1">
      <c r="A73" s="24">
        <v>69</v>
      </c>
      <c r="B73" s="10"/>
      <c r="C73" s="19"/>
      <c r="D73" s="11"/>
      <c r="F73" s="33"/>
      <c r="G73" s="33"/>
      <c r="H73" s="33"/>
      <c r="I73" s="33"/>
      <c r="J73" s="33"/>
      <c r="K73" s="33"/>
      <c r="L73" s="33"/>
      <c r="M73" s="33"/>
    </row>
    <row r="74" spans="1:13" ht="18" customHeight="1">
      <c r="A74" s="24">
        <v>70</v>
      </c>
      <c r="B74" s="10"/>
      <c r="C74" s="19"/>
      <c r="D74" s="11"/>
      <c r="F74" s="33"/>
      <c r="G74" s="33"/>
      <c r="H74" s="33"/>
      <c r="I74" s="33"/>
      <c r="J74" s="33"/>
      <c r="K74" s="33"/>
      <c r="L74" s="33"/>
      <c r="M74" s="33"/>
    </row>
    <row r="75" spans="1:13" ht="18" customHeight="1">
      <c r="A75" s="24">
        <v>71</v>
      </c>
      <c r="B75" s="10"/>
      <c r="C75" s="19"/>
      <c r="D75" s="11"/>
      <c r="F75" s="33"/>
      <c r="G75" s="33"/>
      <c r="H75" s="33"/>
      <c r="I75" s="33"/>
      <c r="J75" s="33"/>
      <c r="K75" s="33"/>
      <c r="L75" s="33"/>
      <c r="M75" s="33"/>
    </row>
    <row r="76" spans="1:13" ht="18" customHeight="1">
      <c r="A76" s="24">
        <v>72</v>
      </c>
      <c r="B76" s="10"/>
      <c r="C76" s="19"/>
      <c r="D76" s="11"/>
      <c r="F76" s="33"/>
      <c r="G76" s="33"/>
      <c r="H76" s="33"/>
      <c r="I76" s="33"/>
      <c r="J76" s="33"/>
      <c r="K76" s="33"/>
      <c r="L76" s="33"/>
      <c r="M76" s="33"/>
    </row>
    <row r="77" spans="1:13" ht="18" customHeight="1">
      <c r="A77" s="24">
        <v>73</v>
      </c>
      <c r="B77" s="10"/>
      <c r="C77" s="19"/>
      <c r="D77" s="11"/>
      <c r="F77" s="33"/>
      <c r="G77" s="33"/>
      <c r="H77" s="33"/>
      <c r="I77" s="33"/>
      <c r="J77" s="33"/>
      <c r="K77" s="33"/>
      <c r="L77" s="33"/>
      <c r="M77" s="33"/>
    </row>
    <row r="78" spans="1:13" ht="18" customHeight="1">
      <c r="A78" s="24">
        <v>74</v>
      </c>
      <c r="B78" s="10"/>
      <c r="C78" s="19"/>
      <c r="D78" s="11"/>
      <c r="F78" s="33"/>
      <c r="G78" s="33"/>
      <c r="H78" s="33"/>
      <c r="I78" s="33"/>
      <c r="J78" s="33"/>
      <c r="K78" s="33"/>
      <c r="L78" s="33"/>
      <c r="M78" s="33"/>
    </row>
    <row r="79" spans="1:13" ht="18" customHeight="1">
      <c r="A79" s="24">
        <v>75</v>
      </c>
      <c r="B79" s="10"/>
      <c r="C79" s="19"/>
      <c r="D79" s="11"/>
      <c r="F79" s="33"/>
      <c r="G79" s="33"/>
      <c r="H79" s="33"/>
      <c r="I79" s="33"/>
      <c r="J79" s="33"/>
      <c r="K79" s="33"/>
      <c r="L79" s="33"/>
      <c r="M79" s="33"/>
    </row>
    <row r="80" spans="1:13" ht="18" customHeight="1">
      <c r="A80" s="24">
        <v>76</v>
      </c>
      <c r="B80" s="10"/>
      <c r="C80" s="19"/>
      <c r="D80" s="11"/>
      <c r="F80" s="33"/>
      <c r="G80" s="33"/>
      <c r="H80" s="33"/>
      <c r="I80" s="33"/>
      <c r="J80" s="33"/>
      <c r="K80" s="33"/>
      <c r="L80" s="33"/>
      <c r="M80" s="33"/>
    </row>
    <row r="81" spans="1:13" ht="18" customHeight="1">
      <c r="A81" s="24">
        <v>77</v>
      </c>
      <c r="B81" s="10"/>
      <c r="C81" s="19"/>
      <c r="D81" s="11"/>
      <c r="F81" s="33"/>
      <c r="G81" s="33"/>
      <c r="H81" s="33"/>
      <c r="I81" s="33"/>
      <c r="J81" s="33"/>
      <c r="K81" s="33"/>
      <c r="L81" s="33"/>
      <c r="M81" s="33"/>
    </row>
    <row r="82" spans="1:13" ht="18" customHeight="1">
      <c r="A82" s="24">
        <v>78</v>
      </c>
      <c r="B82" s="10"/>
      <c r="C82" s="19"/>
      <c r="D82" s="11"/>
      <c r="F82" s="33"/>
      <c r="G82" s="33"/>
      <c r="H82" s="33"/>
      <c r="I82" s="33"/>
      <c r="J82" s="33"/>
      <c r="K82" s="33"/>
      <c r="L82" s="33"/>
      <c r="M82" s="33"/>
    </row>
    <row r="83" spans="1:13" ht="18" customHeight="1">
      <c r="A83" s="24">
        <v>79</v>
      </c>
      <c r="B83" s="10"/>
      <c r="C83" s="19"/>
      <c r="D83" s="11"/>
      <c r="F83" s="33"/>
      <c r="G83" s="33"/>
      <c r="H83" s="33"/>
      <c r="I83" s="33"/>
      <c r="J83" s="33"/>
      <c r="K83" s="33"/>
      <c r="L83" s="33"/>
      <c r="M83" s="33"/>
    </row>
    <row r="84" spans="1:13" ht="18" customHeight="1">
      <c r="A84" s="24">
        <v>80</v>
      </c>
      <c r="B84" s="10"/>
      <c r="C84" s="19"/>
      <c r="D84" s="11"/>
      <c r="F84" s="33"/>
      <c r="G84" s="33"/>
      <c r="H84" s="33"/>
      <c r="I84" s="33"/>
      <c r="J84" s="33"/>
      <c r="K84" s="33"/>
      <c r="L84" s="33"/>
      <c r="M84" s="33"/>
    </row>
    <row r="85" spans="1:13" ht="18" customHeight="1">
      <c r="A85" s="24">
        <v>81</v>
      </c>
      <c r="B85" s="10"/>
      <c r="C85" s="19"/>
      <c r="D85" s="11"/>
      <c r="F85" s="33"/>
      <c r="G85" s="33"/>
      <c r="H85" s="33"/>
      <c r="I85" s="33"/>
      <c r="J85" s="33"/>
      <c r="K85" s="33"/>
      <c r="L85" s="33"/>
      <c r="M85" s="33"/>
    </row>
    <row r="86" spans="1:13" ht="18" customHeight="1">
      <c r="A86" s="24">
        <v>82</v>
      </c>
      <c r="B86" s="10"/>
      <c r="C86" s="19"/>
      <c r="D86" s="11"/>
      <c r="F86" s="33"/>
      <c r="G86" s="33"/>
      <c r="H86" s="33"/>
      <c r="I86" s="33"/>
      <c r="J86" s="33"/>
      <c r="K86" s="33"/>
      <c r="L86" s="33"/>
      <c r="M86" s="33"/>
    </row>
    <row r="87" spans="1:13" ht="18" customHeight="1">
      <c r="A87" s="24">
        <v>83</v>
      </c>
      <c r="B87" s="10"/>
      <c r="C87" s="19"/>
      <c r="D87" s="11"/>
      <c r="F87" s="33"/>
      <c r="G87" s="33"/>
      <c r="H87" s="33"/>
      <c r="I87" s="33"/>
      <c r="J87" s="33"/>
      <c r="K87" s="33"/>
      <c r="L87" s="33"/>
      <c r="M87" s="33"/>
    </row>
    <row r="88" spans="1:13" ht="18" customHeight="1">
      <c r="A88" s="24">
        <v>84</v>
      </c>
      <c r="B88" s="10"/>
      <c r="C88" s="19"/>
      <c r="D88" s="11"/>
      <c r="F88" s="33"/>
      <c r="G88" s="33"/>
      <c r="H88" s="33"/>
      <c r="I88" s="33"/>
      <c r="J88" s="33"/>
      <c r="K88" s="33"/>
      <c r="L88" s="33"/>
      <c r="M88" s="33"/>
    </row>
    <row r="89" spans="1:13" ht="18" customHeight="1">
      <c r="A89" s="24">
        <v>85</v>
      </c>
      <c r="B89" s="10"/>
      <c r="C89" s="19"/>
      <c r="D89" s="11"/>
      <c r="F89" s="33"/>
      <c r="G89" s="33"/>
      <c r="H89" s="33"/>
      <c r="I89" s="33"/>
      <c r="J89" s="33"/>
      <c r="K89" s="33"/>
      <c r="L89" s="33"/>
      <c r="M89" s="33"/>
    </row>
    <row r="90" spans="1:13" ht="18" customHeight="1">
      <c r="A90" s="24">
        <v>86</v>
      </c>
      <c r="B90" s="10"/>
      <c r="C90" s="19"/>
      <c r="D90" s="11"/>
      <c r="F90" s="33"/>
      <c r="G90" s="33"/>
      <c r="H90" s="33"/>
      <c r="I90" s="33"/>
      <c r="J90" s="33"/>
      <c r="K90" s="33"/>
      <c r="L90" s="33"/>
      <c r="M90" s="33"/>
    </row>
    <row r="91" spans="1:13" ht="18" customHeight="1">
      <c r="A91" s="24">
        <v>87</v>
      </c>
      <c r="B91" s="10"/>
      <c r="C91" s="19"/>
      <c r="D91" s="11"/>
      <c r="F91" s="33"/>
      <c r="G91" s="33"/>
      <c r="H91" s="33"/>
      <c r="I91" s="33"/>
      <c r="J91" s="33"/>
      <c r="K91" s="33"/>
      <c r="L91" s="33"/>
      <c r="M91" s="33"/>
    </row>
    <row r="92" spans="1:13" ht="18" customHeight="1">
      <c r="A92" s="24">
        <v>88</v>
      </c>
      <c r="B92" s="10"/>
      <c r="C92" s="19"/>
      <c r="D92" s="11"/>
      <c r="F92" s="33"/>
      <c r="G92" s="33"/>
      <c r="H92" s="33"/>
      <c r="I92" s="33"/>
      <c r="J92" s="33"/>
      <c r="K92" s="33"/>
      <c r="L92" s="33"/>
      <c r="M92" s="33"/>
    </row>
    <row r="93" spans="1:13" ht="18" customHeight="1">
      <c r="A93" s="24">
        <v>89</v>
      </c>
      <c r="B93" s="10"/>
      <c r="C93" s="19"/>
      <c r="D93" s="11"/>
      <c r="F93" s="33"/>
      <c r="G93" s="33"/>
      <c r="H93" s="33"/>
      <c r="I93" s="33"/>
      <c r="J93" s="33"/>
      <c r="K93" s="33"/>
      <c r="L93" s="33"/>
      <c r="M93" s="33"/>
    </row>
    <row r="94" spans="1:13" ht="18" customHeight="1">
      <c r="A94" s="24">
        <v>90</v>
      </c>
      <c r="B94" s="10"/>
      <c r="C94" s="19"/>
      <c r="D94" s="11"/>
      <c r="F94" s="33"/>
      <c r="G94" s="33"/>
      <c r="H94" s="33"/>
      <c r="I94" s="33"/>
      <c r="J94" s="33"/>
      <c r="K94" s="33"/>
      <c r="L94" s="33"/>
      <c r="M94" s="33"/>
    </row>
    <row r="95" spans="1:13" ht="18" customHeight="1">
      <c r="A95" s="24">
        <v>91</v>
      </c>
      <c r="B95" s="10"/>
      <c r="C95" s="19"/>
      <c r="D95" s="11"/>
      <c r="F95" s="33"/>
      <c r="G95" s="33"/>
      <c r="H95" s="33"/>
      <c r="I95" s="33"/>
      <c r="J95" s="33"/>
      <c r="K95" s="33"/>
      <c r="L95" s="33"/>
      <c r="M95" s="33"/>
    </row>
    <row r="96" spans="1:13" ht="18" customHeight="1">
      <c r="A96" s="24">
        <v>92</v>
      </c>
      <c r="B96" s="10"/>
      <c r="C96" s="19"/>
      <c r="D96" s="11"/>
      <c r="F96" s="33"/>
      <c r="G96" s="33"/>
      <c r="H96" s="33"/>
      <c r="I96" s="33"/>
      <c r="J96" s="33"/>
      <c r="K96" s="33"/>
      <c r="L96" s="33"/>
      <c r="M96" s="33"/>
    </row>
    <row r="97" spans="1:13" ht="18" customHeight="1">
      <c r="A97" s="24">
        <v>93</v>
      </c>
      <c r="B97" s="10"/>
      <c r="C97" s="19"/>
      <c r="D97" s="11"/>
      <c r="F97" s="33"/>
      <c r="G97" s="33"/>
      <c r="H97" s="33"/>
      <c r="I97" s="33"/>
      <c r="J97" s="33"/>
      <c r="K97" s="33"/>
      <c r="L97" s="33"/>
      <c r="M97" s="33"/>
    </row>
    <row r="98" spans="1:13" ht="18" customHeight="1">
      <c r="A98" s="24">
        <v>94</v>
      </c>
      <c r="B98" s="10"/>
      <c r="C98" s="19"/>
      <c r="D98" s="11"/>
      <c r="F98" s="33"/>
      <c r="G98" s="33"/>
      <c r="H98" s="33"/>
      <c r="I98" s="33"/>
      <c r="J98" s="33"/>
      <c r="K98" s="33"/>
      <c r="L98" s="33"/>
      <c r="M98" s="33"/>
    </row>
    <row r="99" spans="1:13" ht="18" customHeight="1">
      <c r="A99" s="24">
        <v>95</v>
      </c>
      <c r="B99" s="10"/>
      <c r="C99" s="19"/>
      <c r="D99" s="11"/>
      <c r="F99" s="33"/>
      <c r="G99" s="33"/>
      <c r="H99" s="33"/>
      <c r="I99" s="33"/>
      <c r="J99" s="33"/>
      <c r="K99" s="33"/>
      <c r="L99" s="33"/>
      <c r="M99" s="33"/>
    </row>
    <row r="100" spans="1:13" ht="18" customHeight="1">
      <c r="A100" s="24">
        <v>96</v>
      </c>
      <c r="B100" s="10"/>
      <c r="C100" s="19"/>
      <c r="D100" s="11"/>
      <c r="F100" s="33"/>
      <c r="G100" s="33"/>
      <c r="H100" s="33"/>
      <c r="I100" s="33"/>
      <c r="J100" s="33"/>
      <c r="K100" s="33"/>
      <c r="L100" s="33"/>
      <c r="M100" s="33"/>
    </row>
    <row r="101" spans="1:13" ht="18" customHeight="1">
      <c r="A101" s="24">
        <v>97</v>
      </c>
      <c r="B101" s="10"/>
      <c r="C101" s="19"/>
      <c r="D101" s="11"/>
      <c r="F101" s="33"/>
      <c r="G101" s="33"/>
      <c r="H101" s="33"/>
      <c r="I101" s="33"/>
      <c r="J101" s="33"/>
      <c r="K101" s="33"/>
      <c r="L101" s="33"/>
      <c r="M101" s="33"/>
    </row>
    <row r="102" spans="1:13" ht="18" customHeight="1">
      <c r="A102" s="24">
        <v>98</v>
      </c>
      <c r="B102" s="10"/>
      <c r="C102" s="19"/>
      <c r="D102" s="11"/>
      <c r="F102" s="33"/>
      <c r="G102" s="33"/>
      <c r="H102" s="33"/>
      <c r="I102" s="33"/>
      <c r="J102" s="33"/>
      <c r="K102" s="33"/>
      <c r="L102" s="33"/>
      <c r="M102" s="33"/>
    </row>
    <row r="103" spans="1:13" ht="18" customHeight="1">
      <c r="A103" s="24">
        <v>99</v>
      </c>
      <c r="B103" s="10"/>
      <c r="C103" s="19"/>
      <c r="D103" s="11"/>
      <c r="F103" s="33"/>
      <c r="G103" s="33"/>
      <c r="H103" s="33"/>
      <c r="I103" s="33"/>
      <c r="J103" s="33"/>
      <c r="K103" s="33"/>
      <c r="L103" s="33"/>
      <c r="M103" s="33"/>
    </row>
    <row r="104" spans="1:13" ht="18" customHeight="1">
      <c r="A104" s="24">
        <v>100</v>
      </c>
      <c r="B104" s="10"/>
      <c r="C104" s="19"/>
      <c r="D104" s="11"/>
      <c r="F104" s="33"/>
      <c r="G104" s="33"/>
      <c r="H104" s="33"/>
      <c r="I104" s="33"/>
      <c r="J104" s="33"/>
      <c r="K104" s="33"/>
      <c r="L104" s="33"/>
      <c r="M104" s="33"/>
    </row>
    <row r="105" spans="1:13" ht="18" customHeight="1">
      <c r="A105" s="24">
        <v>101</v>
      </c>
      <c r="B105" s="10"/>
      <c r="C105" s="19"/>
      <c r="D105" s="11"/>
      <c r="F105" s="33"/>
      <c r="G105" s="33"/>
      <c r="H105" s="33"/>
      <c r="I105" s="33"/>
      <c r="J105" s="33"/>
      <c r="K105" s="33"/>
      <c r="L105" s="33"/>
      <c r="M105" s="33"/>
    </row>
    <row r="106" spans="1:13" ht="18" customHeight="1">
      <c r="A106" s="24">
        <v>102</v>
      </c>
      <c r="B106" s="10"/>
      <c r="C106" s="19"/>
      <c r="D106" s="11"/>
      <c r="F106" s="33"/>
      <c r="G106" s="33"/>
      <c r="H106" s="33"/>
      <c r="I106" s="33"/>
      <c r="J106" s="33"/>
      <c r="K106" s="33"/>
      <c r="L106" s="33"/>
      <c r="M106" s="33"/>
    </row>
    <row r="107" spans="1:13" ht="18" customHeight="1">
      <c r="A107" s="24">
        <v>103</v>
      </c>
      <c r="B107" s="10"/>
      <c r="C107" s="19"/>
      <c r="D107" s="11"/>
      <c r="F107" s="33"/>
      <c r="G107" s="33"/>
      <c r="H107" s="33"/>
      <c r="I107" s="33"/>
      <c r="J107" s="33"/>
      <c r="K107" s="33"/>
      <c r="L107" s="33"/>
      <c r="M107" s="33"/>
    </row>
    <row r="108" spans="1:13" ht="18" customHeight="1">
      <c r="A108" s="24">
        <v>104</v>
      </c>
      <c r="B108" s="10"/>
      <c r="C108" s="19"/>
      <c r="D108" s="11"/>
      <c r="F108" s="33"/>
      <c r="G108" s="33"/>
      <c r="H108" s="33"/>
      <c r="I108" s="33"/>
      <c r="J108" s="33"/>
      <c r="K108" s="33"/>
      <c r="L108" s="33"/>
      <c r="M108" s="33"/>
    </row>
    <row r="109" spans="1:13" ht="18" customHeight="1">
      <c r="A109" s="24">
        <v>105</v>
      </c>
      <c r="B109" s="10"/>
      <c r="C109" s="19"/>
      <c r="D109" s="11"/>
      <c r="F109" s="33"/>
      <c r="G109" s="33"/>
      <c r="H109" s="33"/>
      <c r="I109" s="33"/>
      <c r="J109" s="33"/>
      <c r="K109" s="33"/>
      <c r="L109" s="33"/>
      <c r="M109" s="33"/>
    </row>
    <row r="110" spans="1:13" ht="18" customHeight="1">
      <c r="A110" s="24">
        <v>106</v>
      </c>
      <c r="B110" s="10"/>
      <c r="C110" s="19"/>
      <c r="D110" s="11"/>
      <c r="F110" s="33"/>
      <c r="G110" s="33"/>
      <c r="H110" s="33"/>
      <c r="I110" s="33"/>
      <c r="J110" s="33"/>
      <c r="K110" s="33"/>
      <c r="L110" s="33"/>
      <c r="M110" s="33"/>
    </row>
    <row r="111" spans="1:13" ht="18" customHeight="1">
      <c r="A111" s="24">
        <v>107</v>
      </c>
      <c r="B111" s="10"/>
      <c r="C111" s="19"/>
      <c r="D111" s="11"/>
      <c r="F111" s="33"/>
      <c r="G111" s="33"/>
      <c r="H111" s="33"/>
      <c r="I111" s="33"/>
      <c r="J111" s="33"/>
      <c r="K111" s="33"/>
      <c r="L111" s="33"/>
      <c r="M111" s="33"/>
    </row>
    <row r="112" spans="1:13" ht="18" customHeight="1">
      <c r="A112" s="24">
        <v>108</v>
      </c>
      <c r="B112" s="10"/>
      <c r="C112" s="19"/>
      <c r="D112" s="11"/>
      <c r="F112" s="33"/>
      <c r="G112" s="33"/>
      <c r="H112" s="33"/>
      <c r="I112" s="33"/>
      <c r="J112" s="33"/>
      <c r="K112" s="33"/>
      <c r="L112" s="33"/>
      <c r="M112" s="33"/>
    </row>
    <row r="113" spans="1:13" ht="18" customHeight="1">
      <c r="A113" s="24">
        <v>109</v>
      </c>
      <c r="B113" s="10"/>
      <c r="C113" s="19"/>
      <c r="D113" s="11"/>
      <c r="F113" s="33"/>
      <c r="G113" s="33"/>
      <c r="H113" s="33"/>
      <c r="I113" s="33"/>
      <c r="J113" s="33"/>
      <c r="K113" s="33"/>
      <c r="L113" s="33"/>
      <c r="M113" s="33"/>
    </row>
    <row r="114" spans="1:13" ht="18" customHeight="1">
      <c r="A114" s="24">
        <v>110</v>
      </c>
      <c r="B114" s="10"/>
      <c r="C114" s="19"/>
      <c r="D114" s="11"/>
      <c r="F114" s="33"/>
      <c r="G114" s="33"/>
      <c r="H114" s="33"/>
      <c r="I114" s="33"/>
      <c r="J114" s="33"/>
      <c r="K114" s="33"/>
      <c r="L114" s="33"/>
      <c r="M114" s="33"/>
    </row>
    <row r="115" spans="1:13" ht="18" customHeight="1">
      <c r="A115" s="24">
        <v>111</v>
      </c>
      <c r="B115" s="10"/>
      <c r="C115" s="19"/>
      <c r="D115" s="11"/>
      <c r="F115" s="33"/>
      <c r="G115" s="33"/>
      <c r="H115" s="33"/>
      <c r="I115" s="33"/>
      <c r="J115" s="33"/>
      <c r="K115" s="33"/>
      <c r="L115" s="33"/>
      <c r="M115" s="33"/>
    </row>
    <row r="116" spans="1:13" ht="18" customHeight="1">
      <c r="A116" s="24">
        <v>112</v>
      </c>
      <c r="B116" s="10"/>
      <c r="C116" s="19"/>
      <c r="D116" s="11"/>
      <c r="F116" s="33"/>
      <c r="G116" s="33"/>
      <c r="H116" s="33"/>
      <c r="I116" s="33"/>
      <c r="J116" s="33"/>
      <c r="K116" s="33"/>
      <c r="L116" s="33"/>
      <c r="M116" s="33"/>
    </row>
    <row r="117" spans="1:13" ht="18" customHeight="1">
      <c r="A117" s="24">
        <v>113</v>
      </c>
      <c r="B117" s="10"/>
      <c r="C117" s="19"/>
      <c r="D117" s="11"/>
      <c r="F117" s="33"/>
      <c r="G117" s="33"/>
      <c r="H117" s="33"/>
      <c r="I117" s="33"/>
      <c r="J117" s="33"/>
      <c r="K117" s="33"/>
      <c r="L117" s="33"/>
      <c r="M117" s="33"/>
    </row>
    <row r="118" spans="1:13" ht="18" customHeight="1">
      <c r="A118" s="24">
        <v>114</v>
      </c>
      <c r="B118" s="10"/>
      <c r="C118" s="19"/>
      <c r="D118" s="11"/>
      <c r="F118" s="33"/>
      <c r="G118" s="33"/>
      <c r="H118" s="33"/>
      <c r="I118" s="33"/>
      <c r="J118" s="33"/>
      <c r="K118" s="33"/>
      <c r="L118" s="33"/>
      <c r="M118" s="33"/>
    </row>
    <row r="119" spans="1:13" ht="18" customHeight="1">
      <c r="A119" s="24">
        <v>115</v>
      </c>
      <c r="B119" s="10"/>
      <c r="C119" s="19"/>
      <c r="D119" s="11"/>
      <c r="F119" s="33"/>
      <c r="G119" s="33"/>
      <c r="H119" s="33"/>
      <c r="I119" s="33"/>
      <c r="J119" s="33"/>
      <c r="K119" s="33"/>
      <c r="L119" s="33"/>
      <c r="M119" s="33"/>
    </row>
    <row r="120" spans="1:13" ht="18" customHeight="1">
      <c r="A120" s="24">
        <v>116</v>
      </c>
      <c r="B120" s="10"/>
      <c r="C120" s="19"/>
      <c r="D120" s="11"/>
      <c r="F120" s="33"/>
      <c r="G120" s="33"/>
      <c r="H120" s="33"/>
      <c r="I120" s="33"/>
      <c r="J120" s="33"/>
      <c r="K120" s="33"/>
      <c r="L120" s="33"/>
      <c r="M120" s="33"/>
    </row>
    <row r="121" spans="1:13" ht="18" customHeight="1">
      <c r="A121" s="24">
        <v>117</v>
      </c>
      <c r="B121" s="10"/>
      <c r="C121" s="19"/>
      <c r="D121" s="11"/>
      <c r="F121" s="33"/>
      <c r="G121" s="33"/>
      <c r="H121" s="33"/>
      <c r="I121" s="33"/>
      <c r="J121" s="33"/>
      <c r="K121" s="33"/>
      <c r="L121" s="33"/>
      <c r="M121" s="33"/>
    </row>
    <row r="122" spans="1:13" ht="18" customHeight="1">
      <c r="A122" s="24">
        <v>118</v>
      </c>
      <c r="B122" s="10"/>
      <c r="C122" s="19"/>
      <c r="D122" s="11"/>
      <c r="F122" s="33"/>
      <c r="G122" s="33"/>
      <c r="H122" s="33"/>
      <c r="I122" s="33"/>
      <c r="J122" s="33"/>
      <c r="K122" s="33"/>
      <c r="L122" s="33"/>
      <c r="M122" s="33"/>
    </row>
    <row r="123" spans="1:13" ht="18" customHeight="1">
      <c r="A123" s="24">
        <v>119</v>
      </c>
      <c r="B123" s="10"/>
      <c r="C123" s="19"/>
      <c r="D123" s="11"/>
      <c r="F123" s="33"/>
      <c r="G123" s="33"/>
      <c r="H123" s="33"/>
      <c r="I123" s="33"/>
      <c r="J123" s="33"/>
      <c r="K123" s="33"/>
      <c r="L123" s="33"/>
      <c r="M123" s="33"/>
    </row>
    <row r="124" spans="1:13" ht="18" customHeight="1">
      <c r="A124" s="24">
        <v>120</v>
      </c>
      <c r="B124" s="10"/>
      <c r="C124" s="19"/>
      <c r="D124" s="11"/>
      <c r="F124" s="33"/>
      <c r="G124" s="33"/>
      <c r="H124" s="33"/>
      <c r="I124" s="33"/>
      <c r="J124" s="33"/>
      <c r="K124" s="33"/>
      <c r="L124" s="33"/>
      <c r="M124" s="33"/>
    </row>
    <row r="125" spans="1:13" ht="18" customHeight="1">
      <c r="A125" s="24">
        <v>121</v>
      </c>
      <c r="B125" s="10"/>
      <c r="C125" s="19"/>
      <c r="D125" s="11"/>
      <c r="F125" s="33"/>
      <c r="G125" s="33"/>
      <c r="H125" s="33"/>
      <c r="I125" s="33"/>
      <c r="J125" s="33"/>
      <c r="K125" s="33"/>
      <c r="L125" s="33"/>
      <c r="M125" s="33"/>
    </row>
    <row r="126" spans="1:13" ht="18" customHeight="1">
      <c r="A126" s="24">
        <v>122</v>
      </c>
      <c r="B126" s="10"/>
      <c r="C126" s="19"/>
      <c r="D126" s="11"/>
      <c r="F126" s="33"/>
      <c r="G126" s="33"/>
      <c r="H126" s="33"/>
      <c r="I126" s="33"/>
      <c r="J126" s="33"/>
      <c r="K126" s="33"/>
      <c r="L126" s="33"/>
      <c r="M126" s="33"/>
    </row>
    <row r="127" spans="1:13" ht="18" customHeight="1">
      <c r="A127" s="24">
        <v>123</v>
      </c>
      <c r="B127" s="10"/>
      <c r="C127" s="19"/>
      <c r="D127" s="11"/>
      <c r="F127" s="33"/>
      <c r="G127" s="33"/>
      <c r="H127" s="33"/>
      <c r="I127" s="33"/>
      <c r="J127" s="33"/>
      <c r="K127" s="33"/>
      <c r="L127" s="33"/>
      <c r="M127" s="33"/>
    </row>
    <row r="128" spans="1:13" ht="18" customHeight="1">
      <c r="A128" s="24">
        <v>124</v>
      </c>
      <c r="B128" s="10"/>
      <c r="C128" s="19"/>
      <c r="D128" s="11"/>
      <c r="F128" s="33"/>
      <c r="G128" s="33"/>
      <c r="H128" s="33"/>
      <c r="I128" s="33"/>
      <c r="J128" s="33"/>
      <c r="K128" s="33"/>
      <c r="L128" s="33"/>
      <c r="M128" s="33"/>
    </row>
    <row r="129" spans="1:13" ht="18" customHeight="1">
      <c r="A129" s="24">
        <v>125</v>
      </c>
      <c r="B129" s="10"/>
      <c r="C129" s="19"/>
      <c r="D129" s="11"/>
      <c r="F129" s="33"/>
      <c r="G129" s="33"/>
      <c r="H129" s="33"/>
      <c r="I129" s="33"/>
      <c r="J129" s="33"/>
      <c r="K129" s="33"/>
      <c r="L129" s="33"/>
      <c r="M129" s="33"/>
    </row>
    <row r="130" spans="1:13" ht="18" customHeight="1">
      <c r="A130" s="24">
        <v>126</v>
      </c>
      <c r="B130" s="10"/>
      <c r="C130" s="19"/>
      <c r="D130" s="11"/>
      <c r="F130" s="33"/>
      <c r="G130" s="33"/>
      <c r="H130" s="33"/>
      <c r="I130" s="33"/>
      <c r="J130" s="33"/>
      <c r="K130" s="33"/>
      <c r="L130" s="33"/>
      <c r="M130" s="33"/>
    </row>
    <row r="131" spans="1:13" ht="18" customHeight="1">
      <c r="A131" s="24">
        <v>127</v>
      </c>
      <c r="B131" s="10"/>
      <c r="C131" s="19"/>
      <c r="D131" s="11"/>
      <c r="F131" s="33"/>
      <c r="G131" s="33"/>
      <c r="H131" s="33"/>
      <c r="I131" s="33"/>
      <c r="J131" s="33"/>
      <c r="K131" s="33"/>
      <c r="L131" s="33"/>
      <c r="M131" s="33"/>
    </row>
    <row r="132" spans="1:13" ht="18" customHeight="1">
      <c r="A132" s="24">
        <v>128</v>
      </c>
      <c r="B132" s="10"/>
      <c r="C132" s="19"/>
      <c r="D132" s="11"/>
      <c r="F132" s="33"/>
      <c r="G132" s="33"/>
      <c r="H132" s="33"/>
      <c r="I132" s="33"/>
      <c r="J132" s="33"/>
      <c r="K132" s="33"/>
      <c r="L132" s="33"/>
      <c r="M132" s="33"/>
    </row>
    <row r="133" spans="1:13" ht="18" customHeight="1">
      <c r="A133" s="24">
        <v>129</v>
      </c>
      <c r="B133" s="10"/>
      <c r="C133" s="19"/>
      <c r="D133" s="11"/>
      <c r="F133" s="33"/>
      <c r="G133" s="33"/>
      <c r="H133" s="33"/>
      <c r="I133" s="33"/>
      <c r="J133" s="33"/>
      <c r="K133" s="33"/>
      <c r="L133" s="33"/>
      <c r="M133" s="33"/>
    </row>
    <row r="134" spans="1:13" ht="18" customHeight="1">
      <c r="A134" s="24">
        <v>130</v>
      </c>
      <c r="B134" s="10"/>
      <c r="C134" s="19"/>
      <c r="D134" s="11"/>
      <c r="F134" s="33"/>
      <c r="G134" s="33"/>
      <c r="H134" s="33"/>
      <c r="I134" s="33"/>
      <c r="J134" s="33"/>
      <c r="K134" s="33"/>
      <c r="L134" s="33"/>
      <c r="M134" s="33"/>
    </row>
    <row r="135" spans="1:13" ht="18" customHeight="1">
      <c r="A135" s="24">
        <v>131</v>
      </c>
      <c r="B135" s="10"/>
      <c r="C135" s="19"/>
      <c r="D135" s="11"/>
      <c r="F135" s="33"/>
      <c r="G135" s="33"/>
      <c r="H135" s="33"/>
      <c r="I135" s="33"/>
      <c r="J135" s="33"/>
      <c r="K135" s="33"/>
      <c r="L135" s="33"/>
      <c r="M135" s="33"/>
    </row>
    <row r="136" spans="1:13" ht="18" customHeight="1">
      <c r="A136" s="24">
        <v>132</v>
      </c>
      <c r="B136" s="10"/>
      <c r="C136" s="19"/>
      <c r="D136" s="11"/>
      <c r="F136" s="33"/>
      <c r="G136" s="33"/>
      <c r="H136" s="33"/>
      <c r="I136" s="33"/>
      <c r="J136" s="33"/>
      <c r="K136" s="33"/>
      <c r="L136" s="33"/>
      <c r="M136" s="33"/>
    </row>
    <row r="137" spans="1:13" ht="18" customHeight="1">
      <c r="A137" s="24">
        <v>133</v>
      </c>
      <c r="B137" s="10"/>
      <c r="C137" s="19"/>
      <c r="D137" s="11"/>
      <c r="F137" s="33"/>
      <c r="G137" s="33"/>
      <c r="H137" s="33"/>
      <c r="I137" s="33"/>
      <c r="J137" s="33"/>
      <c r="K137" s="33"/>
      <c r="L137" s="33"/>
      <c r="M137" s="33"/>
    </row>
    <row r="138" spans="1:13" ht="18" customHeight="1">
      <c r="A138" s="24">
        <v>134</v>
      </c>
      <c r="B138" s="10"/>
      <c r="C138" s="19"/>
      <c r="D138" s="11"/>
      <c r="F138" s="33"/>
      <c r="G138" s="33"/>
      <c r="H138" s="33"/>
      <c r="I138" s="33"/>
      <c r="J138" s="33"/>
      <c r="K138" s="33"/>
      <c r="L138" s="33"/>
      <c r="M138" s="33"/>
    </row>
    <row r="139" spans="1:13" ht="18" customHeight="1">
      <c r="A139" s="24">
        <v>135</v>
      </c>
      <c r="B139" s="10"/>
      <c r="C139" s="19"/>
      <c r="D139" s="11"/>
      <c r="F139" s="33"/>
      <c r="G139" s="33"/>
      <c r="H139" s="33"/>
      <c r="I139" s="33"/>
      <c r="J139" s="33"/>
      <c r="K139" s="33"/>
      <c r="L139" s="33"/>
      <c r="M139" s="33"/>
    </row>
    <row r="140" spans="1:13" ht="18" customHeight="1">
      <c r="A140" s="24">
        <v>136</v>
      </c>
      <c r="B140" s="10"/>
      <c r="C140" s="19"/>
      <c r="D140" s="11"/>
      <c r="F140" s="33"/>
      <c r="G140" s="33"/>
      <c r="H140" s="33"/>
      <c r="I140" s="33"/>
      <c r="J140" s="33"/>
      <c r="K140" s="33"/>
      <c r="L140" s="33"/>
      <c r="M140" s="33"/>
    </row>
    <row r="141" spans="1:13" ht="18" customHeight="1">
      <c r="A141" s="24">
        <v>137</v>
      </c>
      <c r="B141" s="10"/>
      <c r="C141" s="19"/>
      <c r="D141" s="11"/>
      <c r="F141" s="33"/>
      <c r="G141" s="33"/>
      <c r="H141" s="33"/>
      <c r="I141" s="33"/>
      <c r="J141" s="33"/>
      <c r="K141" s="33"/>
      <c r="L141" s="33"/>
      <c r="M141" s="33"/>
    </row>
    <row r="142" spans="1:13" ht="18" customHeight="1">
      <c r="A142" s="24">
        <v>138</v>
      </c>
      <c r="B142" s="10"/>
      <c r="C142" s="19"/>
      <c r="D142" s="11"/>
      <c r="F142" s="33"/>
      <c r="G142" s="33"/>
      <c r="H142" s="33"/>
      <c r="I142" s="33"/>
      <c r="J142" s="33"/>
      <c r="K142" s="33"/>
      <c r="L142" s="33"/>
      <c r="M142" s="33"/>
    </row>
    <row r="143" spans="1:13" ht="18" customHeight="1">
      <c r="A143" s="24">
        <v>139</v>
      </c>
      <c r="B143" s="10"/>
      <c r="C143" s="19"/>
      <c r="D143" s="11"/>
      <c r="F143" s="33"/>
      <c r="G143" s="33"/>
      <c r="H143" s="33"/>
      <c r="I143" s="33"/>
      <c r="J143" s="33"/>
      <c r="K143" s="33"/>
      <c r="L143" s="33"/>
      <c r="M143" s="33"/>
    </row>
    <row r="144" spans="1:13" ht="18" customHeight="1">
      <c r="A144" s="24">
        <v>140</v>
      </c>
      <c r="B144" s="10"/>
      <c r="C144" s="19"/>
      <c r="D144" s="11"/>
      <c r="F144" s="33"/>
      <c r="G144" s="33"/>
      <c r="H144" s="33"/>
      <c r="I144" s="33"/>
      <c r="J144" s="33"/>
      <c r="K144" s="33"/>
      <c r="L144" s="33"/>
      <c r="M144" s="33"/>
    </row>
    <row r="145" spans="1:13" ht="18" customHeight="1">
      <c r="A145" s="24">
        <v>141</v>
      </c>
      <c r="B145" s="10"/>
      <c r="C145" s="19"/>
      <c r="D145" s="11"/>
      <c r="F145" s="33"/>
      <c r="G145" s="33"/>
      <c r="H145" s="33"/>
      <c r="I145" s="33"/>
      <c r="J145" s="33"/>
      <c r="K145" s="33"/>
      <c r="L145" s="33"/>
      <c r="M145" s="33"/>
    </row>
    <row r="146" spans="1:13" ht="18" customHeight="1">
      <c r="A146" s="24">
        <v>142</v>
      </c>
      <c r="B146" s="10"/>
      <c r="C146" s="19"/>
      <c r="D146" s="11"/>
      <c r="F146" s="33"/>
      <c r="G146" s="33"/>
      <c r="H146" s="33"/>
      <c r="I146" s="33"/>
      <c r="J146" s="33"/>
      <c r="K146" s="33"/>
      <c r="L146" s="33"/>
      <c r="M146" s="33"/>
    </row>
    <row r="147" spans="1:13" ht="18" customHeight="1">
      <c r="A147" s="24">
        <v>143</v>
      </c>
      <c r="B147" s="10"/>
      <c r="C147" s="19"/>
      <c r="D147" s="11"/>
      <c r="F147" s="33"/>
      <c r="G147" s="33"/>
      <c r="H147" s="33"/>
      <c r="I147" s="33"/>
      <c r="J147" s="33"/>
      <c r="K147" s="33"/>
      <c r="L147" s="33"/>
      <c r="M147" s="33"/>
    </row>
    <row r="148" spans="1:13" ht="18" customHeight="1">
      <c r="A148" s="24">
        <v>144</v>
      </c>
      <c r="B148" s="10"/>
      <c r="C148" s="19"/>
      <c r="D148" s="11"/>
      <c r="F148" s="33"/>
      <c r="G148" s="33"/>
      <c r="H148" s="33"/>
      <c r="I148" s="33"/>
      <c r="J148" s="33"/>
      <c r="K148" s="33"/>
      <c r="L148" s="33"/>
      <c r="M148" s="33"/>
    </row>
    <row r="149" spans="1:13" ht="18" customHeight="1">
      <c r="A149" s="24">
        <v>145</v>
      </c>
      <c r="B149" s="10"/>
      <c r="C149" s="19"/>
      <c r="D149" s="11"/>
      <c r="F149" s="33"/>
      <c r="G149" s="33"/>
      <c r="H149" s="33"/>
      <c r="I149" s="33"/>
      <c r="J149" s="33"/>
      <c r="K149" s="33"/>
      <c r="L149" s="33"/>
      <c r="M149" s="33"/>
    </row>
    <row r="150" spans="1:13" ht="18" customHeight="1">
      <c r="A150" s="24">
        <v>146</v>
      </c>
      <c r="B150" s="10"/>
      <c r="C150" s="19"/>
      <c r="D150" s="11"/>
      <c r="F150" s="33"/>
      <c r="G150" s="33"/>
      <c r="H150" s="33"/>
      <c r="I150" s="33"/>
      <c r="J150" s="33"/>
      <c r="K150" s="33"/>
      <c r="L150" s="33"/>
      <c r="M150" s="33"/>
    </row>
    <row r="151" spans="1:13" ht="18" customHeight="1">
      <c r="A151" s="24">
        <v>147</v>
      </c>
      <c r="B151" s="10"/>
      <c r="C151" s="19"/>
      <c r="D151" s="11"/>
      <c r="F151" s="33"/>
      <c r="G151" s="33"/>
      <c r="H151" s="33"/>
      <c r="I151" s="33"/>
      <c r="J151" s="33"/>
      <c r="K151" s="33"/>
      <c r="L151" s="33"/>
      <c r="M151" s="33"/>
    </row>
    <row r="152" spans="1:13" ht="18" customHeight="1">
      <c r="A152" s="24">
        <v>148</v>
      </c>
      <c r="B152" s="10"/>
      <c r="C152" s="19"/>
      <c r="D152" s="11"/>
      <c r="F152" s="33"/>
      <c r="G152" s="33"/>
      <c r="H152" s="33"/>
      <c r="I152" s="33"/>
      <c r="J152" s="33"/>
      <c r="K152" s="33"/>
      <c r="L152" s="33"/>
      <c r="M152" s="33"/>
    </row>
    <row r="153" spans="1:13" ht="18" customHeight="1">
      <c r="A153" s="24">
        <v>149</v>
      </c>
      <c r="B153" s="10"/>
      <c r="C153" s="19"/>
      <c r="D153" s="11"/>
      <c r="F153" s="33"/>
      <c r="G153" s="33"/>
      <c r="H153" s="33"/>
      <c r="I153" s="33"/>
      <c r="J153" s="33"/>
      <c r="K153" s="33"/>
      <c r="L153" s="33"/>
      <c r="M153" s="33"/>
    </row>
    <row r="154" spans="1:13" ht="18" customHeight="1">
      <c r="A154" s="24">
        <v>150</v>
      </c>
      <c r="B154" s="10"/>
      <c r="C154" s="19"/>
      <c r="D154" s="11"/>
      <c r="F154" s="33"/>
      <c r="G154" s="33"/>
      <c r="H154" s="33"/>
      <c r="I154" s="33"/>
      <c r="J154" s="33"/>
      <c r="K154" s="33"/>
      <c r="L154" s="33"/>
      <c r="M154" s="33"/>
    </row>
    <row r="155" spans="1:13" ht="18" customHeight="1">
      <c r="A155" s="24">
        <v>151</v>
      </c>
      <c r="B155" s="10"/>
      <c r="C155" s="19"/>
      <c r="D155" s="11"/>
      <c r="F155" s="33"/>
      <c r="G155" s="33"/>
      <c r="H155" s="33"/>
      <c r="I155" s="33"/>
      <c r="J155" s="33"/>
      <c r="K155" s="33"/>
      <c r="L155" s="33"/>
      <c r="M155" s="33"/>
    </row>
    <row r="156" spans="1:13" ht="18" customHeight="1">
      <c r="A156" s="24">
        <v>152</v>
      </c>
      <c r="B156" s="10"/>
      <c r="C156" s="19"/>
      <c r="D156" s="11"/>
      <c r="F156" s="33"/>
      <c r="G156" s="33"/>
      <c r="H156" s="33"/>
      <c r="I156" s="33"/>
      <c r="J156" s="33"/>
      <c r="K156" s="33"/>
      <c r="L156" s="33"/>
      <c r="M156" s="33"/>
    </row>
    <row r="157" spans="1:13" ht="18" customHeight="1">
      <c r="A157" s="24">
        <v>153</v>
      </c>
      <c r="B157" s="10"/>
      <c r="C157" s="19"/>
      <c r="D157" s="11"/>
      <c r="F157" s="33"/>
      <c r="G157" s="33"/>
      <c r="H157" s="33"/>
      <c r="I157" s="33"/>
      <c r="J157" s="33"/>
      <c r="K157" s="33"/>
      <c r="L157" s="33"/>
      <c r="M157" s="33"/>
    </row>
    <row r="158" spans="1:13" ht="18" customHeight="1">
      <c r="A158" s="24">
        <v>154</v>
      </c>
      <c r="B158" s="10"/>
      <c r="C158" s="19"/>
      <c r="D158" s="11"/>
      <c r="F158" s="33"/>
      <c r="G158" s="33"/>
      <c r="H158" s="33"/>
      <c r="I158" s="33"/>
      <c r="J158" s="33"/>
      <c r="K158" s="33"/>
      <c r="L158" s="33"/>
      <c r="M158" s="33"/>
    </row>
    <row r="159" spans="1:13" ht="18" customHeight="1">
      <c r="A159" s="24">
        <v>155</v>
      </c>
      <c r="B159" s="10"/>
      <c r="C159" s="19"/>
      <c r="D159" s="11"/>
      <c r="F159" s="33"/>
      <c r="G159" s="33"/>
      <c r="H159" s="33"/>
      <c r="I159" s="33"/>
      <c r="J159" s="33"/>
      <c r="K159" s="33"/>
      <c r="L159" s="33"/>
      <c r="M159" s="33"/>
    </row>
    <row r="160" spans="1:13" ht="18" customHeight="1">
      <c r="A160" s="24">
        <v>156</v>
      </c>
      <c r="B160" s="10"/>
      <c r="C160" s="19"/>
      <c r="D160" s="11"/>
      <c r="F160" s="33"/>
      <c r="G160" s="33"/>
      <c r="H160" s="33"/>
      <c r="I160" s="33"/>
      <c r="J160" s="33"/>
      <c r="K160" s="33"/>
      <c r="L160" s="33"/>
      <c r="M160" s="33"/>
    </row>
    <row r="161" spans="1:13" ht="18" customHeight="1">
      <c r="A161" s="24">
        <v>157</v>
      </c>
      <c r="B161" s="10"/>
      <c r="C161" s="19"/>
      <c r="D161" s="11"/>
      <c r="F161" s="33"/>
      <c r="G161" s="33"/>
      <c r="H161" s="33"/>
      <c r="I161" s="33"/>
      <c r="J161" s="33"/>
      <c r="K161" s="33"/>
      <c r="L161" s="33"/>
      <c r="M161" s="33"/>
    </row>
    <row r="162" spans="1:13" ht="18" customHeight="1">
      <c r="A162" s="24">
        <v>158</v>
      </c>
      <c r="B162" s="10"/>
      <c r="C162" s="19"/>
      <c r="D162" s="11"/>
      <c r="F162" s="33"/>
      <c r="G162" s="33"/>
      <c r="H162" s="33"/>
      <c r="I162" s="33"/>
      <c r="J162" s="33"/>
      <c r="K162" s="33"/>
      <c r="L162" s="33"/>
      <c r="M162" s="33"/>
    </row>
    <row r="163" spans="1:13" ht="18" customHeight="1">
      <c r="A163" s="24">
        <v>159</v>
      </c>
      <c r="B163" s="10"/>
      <c r="C163" s="19"/>
      <c r="D163" s="11"/>
      <c r="F163" s="33"/>
      <c r="G163" s="33"/>
      <c r="H163" s="33"/>
      <c r="I163" s="33"/>
      <c r="J163" s="33"/>
      <c r="K163" s="33"/>
      <c r="L163" s="33"/>
      <c r="M163" s="33"/>
    </row>
    <row r="164" spans="1:13" ht="18" customHeight="1">
      <c r="A164" s="24">
        <v>160</v>
      </c>
      <c r="B164" s="10"/>
      <c r="C164" s="19"/>
      <c r="D164" s="11"/>
      <c r="F164" s="33"/>
      <c r="G164" s="33"/>
      <c r="H164" s="33"/>
      <c r="I164" s="33"/>
      <c r="J164" s="33"/>
      <c r="K164" s="33"/>
      <c r="L164" s="33"/>
      <c r="M164" s="33"/>
    </row>
    <row r="165" spans="1:13" ht="18" customHeight="1">
      <c r="A165" s="24">
        <v>161</v>
      </c>
      <c r="B165" s="10"/>
      <c r="C165" s="19"/>
      <c r="D165" s="11"/>
      <c r="F165" s="33"/>
      <c r="G165" s="33"/>
      <c r="H165" s="33"/>
      <c r="I165" s="33"/>
      <c r="J165" s="33"/>
      <c r="K165" s="33"/>
      <c r="L165" s="33"/>
      <c r="M165" s="33"/>
    </row>
    <row r="166" spans="1:13" ht="18" customHeight="1">
      <c r="A166" s="24">
        <v>162</v>
      </c>
      <c r="B166" s="10"/>
      <c r="C166" s="19"/>
      <c r="D166" s="11"/>
      <c r="F166" s="33"/>
      <c r="G166" s="33"/>
      <c r="H166" s="33"/>
      <c r="I166" s="33"/>
      <c r="J166" s="33"/>
      <c r="K166" s="33"/>
      <c r="L166" s="33"/>
      <c r="M166" s="33"/>
    </row>
    <row r="167" spans="1:13" ht="18" customHeight="1">
      <c r="A167" s="24">
        <v>163</v>
      </c>
      <c r="B167" s="10"/>
      <c r="C167" s="19"/>
      <c r="D167" s="11"/>
      <c r="F167" s="33"/>
      <c r="G167" s="33"/>
      <c r="H167" s="33"/>
      <c r="I167" s="33"/>
      <c r="J167" s="33"/>
      <c r="K167" s="33"/>
      <c r="L167" s="33"/>
      <c r="M167" s="33"/>
    </row>
    <row r="168" spans="1:13" ht="18" customHeight="1">
      <c r="A168" s="24">
        <v>164</v>
      </c>
      <c r="B168" s="10"/>
      <c r="C168" s="19"/>
      <c r="D168" s="11"/>
      <c r="F168" s="33"/>
      <c r="G168" s="33"/>
      <c r="H168" s="33"/>
      <c r="I168" s="33"/>
      <c r="J168" s="33"/>
      <c r="K168" s="33"/>
      <c r="L168" s="33"/>
      <c r="M168" s="33"/>
    </row>
    <row r="169" spans="1:13" ht="18" customHeight="1">
      <c r="A169" s="24">
        <v>165</v>
      </c>
      <c r="B169" s="10"/>
      <c r="C169" s="19"/>
      <c r="D169" s="11"/>
      <c r="F169" s="33"/>
      <c r="G169" s="33"/>
      <c r="H169" s="33"/>
      <c r="I169" s="33"/>
      <c r="J169" s="33"/>
      <c r="K169" s="33"/>
      <c r="L169" s="33"/>
      <c r="M169" s="33"/>
    </row>
    <row r="170" spans="1:13" ht="18" customHeight="1">
      <c r="A170" s="24">
        <v>166</v>
      </c>
      <c r="B170" s="10"/>
      <c r="C170" s="19"/>
      <c r="D170" s="11"/>
      <c r="F170" s="33"/>
      <c r="G170" s="33"/>
      <c r="H170" s="33"/>
      <c r="I170" s="33"/>
      <c r="J170" s="33"/>
      <c r="K170" s="33"/>
      <c r="L170" s="33"/>
      <c r="M170" s="33"/>
    </row>
    <row r="171" spans="1:13" ht="18" customHeight="1">
      <c r="A171" s="24">
        <v>167</v>
      </c>
      <c r="B171" s="10"/>
      <c r="C171" s="19"/>
      <c r="D171" s="11"/>
      <c r="F171" s="33"/>
      <c r="G171" s="33"/>
      <c r="H171" s="33"/>
      <c r="I171" s="33"/>
      <c r="J171" s="33"/>
      <c r="K171" s="33"/>
      <c r="L171" s="33"/>
      <c r="M171" s="33"/>
    </row>
    <row r="172" spans="1:13" ht="18" customHeight="1">
      <c r="A172" s="24">
        <v>168</v>
      </c>
      <c r="B172" s="10"/>
      <c r="C172" s="19"/>
      <c r="D172" s="11"/>
      <c r="F172" s="33"/>
      <c r="G172" s="33"/>
      <c r="H172" s="33"/>
      <c r="I172" s="33"/>
      <c r="J172" s="33"/>
      <c r="K172" s="33"/>
      <c r="L172" s="33"/>
      <c r="M172" s="33"/>
    </row>
    <row r="173" spans="1:13" ht="18" customHeight="1">
      <c r="A173" s="24">
        <v>169</v>
      </c>
      <c r="B173" s="10"/>
      <c r="C173" s="19"/>
      <c r="D173" s="11"/>
      <c r="F173" s="33"/>
      <c r="G173" s="33"/>
      <c r="H173" s="33"/>
      <c r="I173" s="33"/>
      <c r="J173" s="33"/>
      <c r="K173" s="33"/>
      <c r="L173" s="33"/>
      <c r="M173" s="33"/>
    </row>
    <row r="174" spans="1:13" ht="18" customHeight="1">
      <c r="A174" s="24">
        <v>170</v>
      </c>
      <c r="B174" s="10"/>
      <c r="C174" s="19"/>
      <c r="D174" s="11"/>
      <c r="F174" s="33"/>
      <c r="G174" s="33"/>
      <c r="H174" s="33"/>
      <c r="I174" s="33"/>
      <c r="J174" s="33"/>
      <c r="K174" s="33"/>
      <c r="L174" s="33"/>
      <c r="M174" s="33"/>
    </row>
    <row r="175" spans="1:13" ht="18" customHeight="1">
      <c r="A175" s="24">
        <v>171</v>
      </c>
      <c r="B175" s="10"/>
      <c r="C175" s="19"/>
      <c r="D175" s="11"/>
      <c r="F175" s="33"/>
      <c r="G175" s="33"/>
      <c r="H175" s="33"/>
      <c r="I175" s="33"/>
      <c r="J175" s="33"/>
      <c r="K175" s="33"/>
      <c r="L175" s="33"/>
      <c r="M175" s="33"/>
    </row>
    <row r="176" spans="1:13" ht="18" customHeight="1">
      <c r="A176" s="24">
        <v>172</v>
      </c>
      <c r="B176" s="10"/>
      <c r="C176" s="19"/>
      <c r="D176" s="11"/>
      <c r="F176" s="33"/>
      <c r="G176" s="33"/>
      <c r="H176" s="33"/>
      <c r="I176" s="33"/>
      <c r="J176" s="33"/>
      <c r="K176" s="33"/>
      <c r="L176" s="33"/>
      <c r="M176" s="33"/>
    </row>
    <row r="177" spans="1:13" ht="18" customHeight="1">
      <c r="A177" s="24">
        <v>173</v>
      </c>
      <c r="B177" s="10"/>
      <c r="C177" s="19"/>
      <c r="D177" s="11"/>
      <c r="F177" s="33"/>
      <c r="G177" s="33"/>
      <c r="H177" s="33"/>
      <c r="I177" s="33"/>
      <c r="J177" s="33"/>
      <c r="K177" s="33"/>
      <c r="L177" s="33"/>
      <c r="M177" s="33"/>
    </row>
    <row r="178" spans="1:13" ht="18" customHeight="1">
      <c r="A178" s="24">
        <v>174</v>
      </c>
      <c r="B178" s="10"/>
      <c r="C178" s="19"/>
      <c r="D178" s="11"/>
      <c r="F178" s="33"/>
      <c r="G178" s="33"/>
      <c r="H178" s="33"/>
      <c r="I178" s="33"/>
      <c r="J178" s="33"/>
      <c r="K178" s="33"/>
      <c r="L178" s="33"/>
      <c r="M178" s="33"/>
    </row>
    <row r="179" spans="1:13" ht="18" customHeight="1">
      <c r="A179" s="24">
        <v>175</v>
      </c>
      <c r="B179" s="10"/>
      <c r="C179" s="19"/>
      <c r="D179" s="11"/>
      <c r="F179" s="33"/>
      <c r="G179" s="33"/>
      <c r="H179" s="33"/>
      <c r="I179" s="33"/>
      <c r="J179" s="33"/>
      <c r="K179" s="33"/>
      <c r="L179" s="33"/>
      <c r="M179" s="33"/>
    </row>
    <row r="180" spans="1:13" ht="18" customHeight="1">
      <c r="A180" s="24">
        <v>176</v>
      </c>
      <c r="B180" s="10"/>
      <c r="C180" s="19"/>
      <c r="D180" s="11"/>
      <c r="F180" s="33"/>
      <c r="G180" s="33"/>
      <c r="H180" s="33"/>
      <c r="I180" s="33"/>
      <c r="J180" s="33"/>
      <c r="K180" s="33"/>
      <c r="L180" s="33"/>
      <c r="M180" s="33"/>
    </row>
    <row r="181" spans="1:13" ht="18" customHeight="1">
      <c r="A181" s="24">
        <v>177</v>
      </c>
      <c r="B181" s="10"/>
      <c r="C181" s="19"/>
      <c r="D181" s="11"/>
      <c r="F181" s="33"/>
      <c r="G181" s="33"/>
      <c r="H181" s="33"/>
      <c r="I181" s="33"/>
      <c r="J181" s="33"/>
      <c r="K181" s="33"/>
      <c r="L181" s="33"/>
      <c r="M181" s="33"/>
    </row>
    <row r="182" spans="1:13" ht="18" customHeight="1">
      <c r="A182" s="24">
        <v>178</v>
      </c>
      <c r="B182" s="10"/>
      <c r="C182" s="19"/>
      <c r="D182" s="11"/>
      <c r="F182" s="33"/>
      <c r="G182" s="33"/>
      <c r="H182" s="33"/>
      <c r="I182" s="33"/>
      <c r="J182" s="33"/>
      <c r="K182" s="33"/>
      <c r="L182" s="33"/>
      <c r="M182" s="33"/>
    </row>
    <row r="183" spans="1:13" ht="18" customHeight="1">
      <c r="A183" s="24">
        <v>179</v>
      </c>
      <c r="B183" s="10"/>
      <c r="C183" s="19"/>
      <c r="D183" s="11"/>
      <c r="F183" s="33"/>
      <c r="G183" s="33"/>
      <c r="H183" s="33"/>
      <c r="I183" s="33"/>
      <c r="J183" s="33"/>
      <c r="K183" s="33"/>
      <c r="L183" s="33"/>
      <c r="M183" s="33"/>
    </row>
    <row r="184" spans="1:13" ht="18" customHeight="1">
      <c r="A184" s="24">
        <v>180</v>
      </c>
      <c r="B184" s="10"/>
      <c r="C184" s="19"/>
      <c r="D184" s="11"/>
      <c r="F184" s="33"/>
      <c r="G184" s="33"/>
      <c r="H184" s="33"/>
      <c r="I184" s="33"/>
      <c r="J184" s="33"/>
      <c r="K184" s="33"/>
      <c r="L184" s="33"/>
      <c r="M184" s="33"/>
    </row>
    <row r="185" spans="1:13" ht="18" customHeight="1">
      <c r="A185" s="24">
        <v>181</v>
      </c>
      <c r="B185" s="10"/>
      <c r="C185" s="19"/>
      <c r="D185" s="11"/>
      <c r="F185" s="33"/>
      <c r="G185" s="33"/>
      <c r="H185" s="33"/>
      <c r="I185" s="33"/>
      <c r="J185" s="33"/>
      <c r="K185" s="33"/>
      <c r="L185" s="33"/>
      <c r="M185" s="33"/>
    </row>
    <row r="186" spans="1:13" ht="18" customHeight="1">
      <c r="A186" s="24">
        <v>182</v>
      </c>
      <c r="B186" s="10"/>
      <c r="C186" s="19"/>
      <c r="D186" s="11"/>
      <c r="F186" s="33"/>
      <c r="G186" s="33"/>
      <c r="H186" s="33"/>
      <c r="I186" s="33"/>
      <c r="J186" s="33"/>
      <c r="K186" s="33"/>
      <c r="L186" s="33"/>
      <c r="M186" s="33"/>
    </row>
    <row r="187" spans="1:13" ht="18" customHeight="1">
      <c r="A187" s="24">
        <v>183</v>
      </c>
      <c r="B187" s="10"/>
      <c r="C187" s="19"/>
      <c r="D187" s="11"/>
      <c r="F187" s="33"/>
      <c r="G187" s="33"/>
      <c r="H187" s="33"/>
      <c r="I187" s="33"/>
      <c r="J187" s="33"/>
      <c r="K187" s="33"/>
      <c r="L187" s="33"/>
      <c r="M187" s="33"/>
    </row>
    <row r="188" spans="1:13" ht="18" customHeight="1">
      <c r="A188" s="24">
        <v>184</v>
      </c>
      <c r="B188" s="10"/>
      <c r="C188" s="19"/>
      <c r="D188" s="11"/>
      <c r="F188" s="33"/>
      <c r="G188" s="33"/>
      <c r="H188" s="33"/>
      <c r="I188" s="33"/>
      <c r="J188" s="33"/>
      <c r="K188" s="33"/>
      <c r="L188" s="33"/>
      <c r="M188" s="33"/>
    </row>
    <row r="189" spans="1:13" ht="18" customHeight="1">
      <c r="A189" s="24">
        <v>185</v>
      </c>
      <c r="B189" s="10"/>
      <c r="C189" s="19"/>
      <c r="D189" s="11"/>
      <c r="F189" s="33"/>
      <c r="G189" s="33"/>
      <c r="H189" s="33"/>
      <c r="I189" s="33"/>
      <c r="J189" s="33"/>
      <c r="K189" s="33"/>
      <c r="L189" s="33"/>
      <c r="M189" s="33"/>
    </row>
    <row r="190" spans="1:13" ht="18" customHeight="1">
      <c r="A190" s="24">
        <v>186</v>
      </c>
      <c r="B190" s="10"/>
      <c r="C190" s="19"/>
      <c r="D190" s="11"/>
      <c r="F190" s="33"/>
      <c r="G190" s="33"/>
      <c r="H190" s="33"/>
      <c r="I190" s="33"/>
      <c r="J190" s="33"/>
      <c r="K190" s="33"/>
      <c r="L190" s="33"/>
      <c r="M190" s="33"/>
    </row>
    <row r="191" spans="1:13" ht="18" customHeight="1">
      <c r="A191" s="24">
        <v>187</v>
      </c>
      <c r="B191" s="10"/>
      <c r="C191" s="19"/>
      <c r="D191" s="11"/>
      <c r="F191" s="33"/>
      <c r="G191" s="33"/>
      <c r="H191" s="33"/>
      <c r="I191" s="33"/>
      <c r="J191" s="33"/>
      <c r="K191" s="33"/>
      <c r="L191" s="33"/>
      <c r="M191" s="33"/>
    </row>
    <row r="192" spans="1:13" ht="18" customHeight="1">
      <c r="A192" s="24">
        <v>188</v>
      </c>
      <c r="B192" s="10"/>
      <c r="C192" s="19"/>
      <c r="D192" s="11"/>
      <c r="F192" s="33"/>
      <c r="G192" s="33"/>
      <c r="H192" s="33"/>
      <c r="I192" s="33"/>
      <c r="J192" s="33"/>
      <c r="K192" s="33"/>
      <c r="L192" s="33"/>
      <c r="M192" s="33"/>
    </row>
    <row r="193" spans="1:13" ht="18" customHeight="1">
      <c r="A193" s="24">
        <v>189</v>
      </c>
      <c r="B193" s="10"/>
      <c r="C193" s="19"/>
      <c r="D193" s="11"/>
      <c r="F193" s="33"/>
      <c r="G193" s="33"/>
      <c r="H193" s="33"/>
      <c r="I193" s="33"/>
      <c r="J193" s="33"/>
      <c r="K193" s="33"/>
      <c r="L193" s="33"/>
      <c r="M193" s="33"/>
    </row>
    <row r="194" spans="1:13" ht="18" customHeight="1">
      <c r="A194" s="24">
        <v>190</v>
      </c>
      <c r="B194" s="10"/>
      <c r="C194" s="19"/>
      <c r="D194" s="11"/>
      <c r="F194" s="33"/>
      <c r="G194" s="33"/>
      <c r="H194" s="33"/>
      <c r="I194" s="33"/>
      <c r="J194" s="33"/>
      <c r="K194" s="33"/>
      <c r="L194" s="33"/>
      <c r="M194" s="33"/>
    </row>
    <row r="195" spans="1:13" ht="18" customHeight="1">
      <c r="A195" s="24">
        <v>191</v>
      </c>
      <c r="B195" s="10"/>
      <c r="C195" s="19"/>
      <c r="D195" s="11"/>
      <c r="F195" s="33"/>
      <c r="G195" s="33"/>
      <c r="H195" s="33"/>
      <c r="I195" s="33"/>
      <c r="J195" s="33"/>
      <c r="K195" s="33"/>
      <c r="L195" s="33"/>
      <c r="M195" s="33"/>
    </row>
    <row r="196" spans="1:13" ht="18" customHeight="1">
      <c r="A196" s="24">
        <v>192</v>
      </c>
      <c r="B196" s="10"/>
      <c r="C196" s="19"/>
      <c r="D196" s="11"/>
      <c r="F196" s="33"/>
      <c r="G196" s="33"/>
      <c r="H196" s="33"/>
      <c r="I196" s="33"/>
      <c r="J196" s="33"/>
      <c r="K196" s="33"/>
      <c r="L196" s="33"/>
      <c r="M196" s="33"/>
    </row>
    <row r="197" spans="1:13" ht="18" customHeight="1">
      <c r="A197" s="24">
        <v>193</v>
      </c>
      <c r="B197" s="10"/>
      <c r="C197" s="19"/>
      <c r="D197" s="11"/>
      <c r="F197" s="33"/>
      <c r="G197" s="33"/>
      <c r="H197" s="33"/>
      <c r="I197" s="33"/>
      <c r="J197" s="33"/>
      <c r="K197" s="33"/>
      <c r="L197" s="33"/>
      <c r="M197" s="33"/>
    </row>
    <row r="198" spans="1:13" ht="18" customHeight="1">
      <c r="A198" s="24">
        <v>194</v>
      </c>
      <c r="B198" s="10"/>
      <c r="C198" s="19"/>
      <c r="D198" s="11"/>
      <c r="F198" s="33"/>
      <c r="G198" s="33"/>
      <c r="H198" s="33"/>
      <c r="I198" s="33"/>
      <c r="J198" s="33"/>
      <c r="K198" s="33"/>
      <c r="L198" s="33"/>
      <c r="M198" s="33"/>
    </row>
    <row r="199" spans="1:13" ht="18" customHeight="1">
      <c r="A199" s="24">
        <v>195</v>
      </c>
      <c r="B199" s="10"/>
      <c r="C199" s="19"/>
      <c r="D199" s="11"/>
      <c r="F199" s="33"/>
      <c r="G199" s="33"/>
      <c r="H199" s="33"/>
      <c r="I199" s="33"/>
      <c r="J199" s="33"/>
      <c r="K199" s="33"/>
      <c r="L199" s="33"/>
      <c r="M199" s="33"/>
    </row>
    <row r="200" spans="1:13" ht="18" customHeight="1">
      <c r="A200" s="24">
        <v>196</v>
      </c>
      <c r="B200" s="10"/>
      <c r="C200" s="19"/>
      <c r="D200" s="11"/>
      <c r="F200" s="33"/>
      <c r="G200" s="33"/>
      <c r="H200" s="33"/>
      <c r="I200" s="33"/>
      <c r="J200" s="33"/>
      <c r="K200" s="33"/>
      <c r="L200" s="33"/>
      <c r="M200" s="33"/>
    </row>
    <row r="201" spans="1:13" ht="18" customHeight="1">
      <c r="A201" s="24">
        <v>197</v>
      </c>
      <c r="B201" s="10"/>
      <c r="C201" s="19"/>
      <c r="D201" s="11"/>
      <c r="F201" s="33"/>
      <c r="G201" s="33"/>
      <c r="H201" s="33"/>
      <c r="I201" s="33"/>
      <c r="J201" s="33"/>
      <c r="K201" s="33"/>
      <c r="L201" s="33"/>
      <c r="M201" s="33"/>
    </row>
    <row r="202" spans="1:13" ht="18" customHeight="1">
      <c r="A202" s="24">
        <v>198</v>
      </c>
      <c r="B202" s="10"/>
      <c r="C202" s="19"/>
      <c r="D202" s="11"/>
      <c r="F202" s="33"/>
      <c r="G202" s="33"/>
      <c r="H202" s="33"/>
      <c r="I202" s="33"/>
      <c r="J202" s="33"/>
      <c r="K202" s="33"/>
      <c r="L202" s="33"/>
      <c r="M202" s="33"/>
    </row>
    <row r="203" spans="1:13" ht="18" customHeight="1">
      <c r="A203" s="24">
        <v>199</v>
      </c>
      <c r="B203" s="10"/>
      <c r="C203" s="19"/>
      <c r="D203" s="11"/>
      <c r="F203" s="33"/>
      <c r="G203" s="33"/>
      <c r="H203" s="33"/>
      <c r="I203" s="33"/>
      <c r="J203" s="33"/>
      <c r="K203" s="33"/>
      <c r="L203" s="33"/>
      <c r="M203" s="33"/>
    </row>
    <row r="204" spans="1:13" ht="18" customHeight="1">
      <c r="A204" s="24">
        <v>200</v>
      </c>
      <c r="B204" s="10"/>
      <c r="C204" s="19"/>
      <c r="D204" s="11"/>
      <c r="F204" s="33"/>
      <c r="G204" s="33"/>
      <c r="H204" s="33"/>
      <c r="I204" s="33"/>
      <c r="J204" s="33"/>
      <c r="K204" s="33"/>
      <c r="L204" s="33"/>
      <c r="M204" s="33"/>
    </row>
    <row r="205" spans="1:13" ht="18" customHeight="1">
      <c r="A205" s="24">
        <v>201</v>
      </c>
      <c r="B205" s="10"/>
      <c r="C205" s="19"/>
      <c r="D205" s="11"/>
      <c r="F205" s="33"/>
      <c r="G205" s="33"/>
      <c r="H205" s="33"/>
      <c r="I205" s="33"/>
      <c r="J205" s="33"/>
      <c r="K205" s="33"/>
      <c r="L205" s="33"/>
      <c r="M205" s="33"/>
    </row>
    <row r="206" spans="1:13" ht="18" customHeight="1">
      <c r="A206" s="24">
        <v>202</v>
      </c>
      <c r="B206" s="10"/>
      <c r="C206" s="19"/>
      <c r="D206" s="11"/>
      <c r="F206" s="33"/>
      <c r="G206" s="33"/>
      <c r="H206" s="33"/>
      <c r="I206" s="33"/>
      <c r="J206" s="33"/>
      <c r="K206" s="33"/>
      <c r="L206" s="33"/>
      <c r="M206" s="33"/>
    </row>
    <row r="207" spans="1:13" ht="18" customHeight="1">
      <c r="A207" s="24">
        <v>203</v>
      </c>
      <c r="B207" s="10"/>
      <c r="C207" s="19"/>
      <c r="D207" s="11"/>
      <c r="F207" s="33"/>
      <c r="G207" s="33"/>
      <c r="H207" s="33"/>
      <c r="I207" s="33"/>
      <c r="J207" s="33"/>
      <c r="K207" s="33"/>
      <c r="L207" s="33"/>
      <c r="M207" s="33"/>
    </row>
    <row r="208" spans="1:13" ht="18" customHeight="1">
      <c r="A208" s="24">
        <v>204</v>
      </c>
      <c r="B208" s="10"/>
      <c r="C208" s="19"/>
      <c r="D208" s="11"/>
      <c r="F208" s="33"/>
      <c r="G208" s="33"/>
      <c r="H208" s="33"/>
      <c r="I208" s="33"/>
      <c r="J208" s="33"/>
      <c r="K208" s="33"/>
      <c r="L208" s="33"/>
      <c r="M208" s="33"/>
    </row>
    <row r="209" spans="1:13" ht="18" customHeight="1">
      <c r="A209" s="24">
        <v>205</v>
      </c>
      <c r="B209" s="10"/>
      <c r="C209" s="19"/>
      <c r="D209" s="11"/>
      <c r="F209" s="33"/>
      <c r="G209" s="33"/>
      <c r="H209" s="33"/>
      <c r="I209" s="33"/>
      <c r="J209" s="33"/>
      <c r="K209" s="33"/>
      <c r="L209" s="33"/>
      <c r="M209" s="33"/>
    </row>
    <row r="210" spans="1:13" ht="18" customHeight="1">
      <c r="A210" s="24">
        <v>206</v>
      </c>
      <c r="B210" s="10"/>
      <c r="C210" s="19"/>
      <c r="D210" s="11"/>
      <c r="F210" s="33"/>
      <c r="G210" s="33"/>
      <c r="H210" s="33"/>
      <c r="I210" s="33"/>
      <c r="J210" s="33"/>
      <c r="K210" s="33"/>
      <c r="L210" s="33"/>
      <c r="M210" s="33"/>
    </row>
    <row r="211" spans="1:13" ht="18" customHeight="1">
      <c r="A211" s="24">
        <v>207</v>
      </c>
      <c r="B211" s="10"/>
      <c r="C211" s="19"/>
      <c r="D211" s="11"/>
      <c r="F211" s="33"/>
      <c r="G211" s="33"/>
      <c r="H211" s="33"/>
      <c r="I211" s="33"/>
      <c r="J211" s="33"/>
      <c r="K211" s="33"/>
      <c r="L211" s="33"/>
      <c r="M211" s="33"/>
    </row>
    <row r="212" spans="1:13" ht="18" customHeight="1">
      <c r="A212" s="24">
        <v>208</v>
      </c>
      <c r="B212" s="10"/>
      <c r="C212" s="19"/>
      <c r="D212" s="11"/>
      <c r="F212" s="33"/>
      <c r="G212" s="33"/>
      <c r="H212" s="33"/>
      <c r="I212" s="33"/>
      <c r="J212" s="33"/>
      <c r="K212" s="33"/>
      <c r="L212" s="33"/>
      <c r="M212" s="33"/>
    </row>
    <row r="213" spans="1:13" ht="18" customHeight="1">
      <c r="A213" s="24">
        <v>209</v>
      </c>
      <c r="B213" s="10"/>
      <c r="C213" s="19"/>
      <c r="D213" s="11"/>
      <c r="F213" s="33"/>
      <c r="G213" s="33"/>
      <c r="H213" s="33"/>
      <c r="I213" s="33"/>
      <c r="J213" s="33"/>
      <c r="K213" s="33"/>
      <c r="L213" s="33"/>
      <c r="M213" s="33"/>
    </row>
    <row r="214" spans="1:13" ht="18" customHeight="1">
      <c r="A214" s="24">
        <v>210</v>
      </c>
      <c r="B214" s="10"/>
      <c r="C214" s="19"/>
      <c r="D214" s="11"/>
      <c r="F214" s="33"/>
      <c r="G214" s="33"/>
      <c r="H214" s="33"/>
      <c r="I214" s="33"/>
      <c r="J214" s="33"/>
      <c r="K214" s="33"/>
      <c r="L214" s="33"/>
      <c r="M214" s="33"/>
    </row>
    <row r="215" spans="1:13" ht="18" customHeight="1">
      <c r="A215" s="24">
        <v>211</v>
      </c>
      <c r="B215" s="10"/>
      <c r="C215" s="19"/>
      <c r="D215" s="11"/>
      <c r="F215" s="33"/>
      <c r="G215" s="33"/>
      <c r="H215" s="33"/>
      <c r="I215" s="33"/>
      <c r="J215" s="33"/>
      <c r="K215" s="33"/>
      <c r="L215" s="33"/>
      <c r="M215" s="33"/>
    </row>
    <row r="216" spans="1:13" ht="18" customHeight="1">
      <c r="A216" s="24">
        <v>212</v>
      </c>
      <c r="B216" s="10"/>
      <c r="C216" s="19"/>
      <c r="D216" s="11"/>
      <c r="F216" s="33"/>
      <c r="G216" s="33"/>
      <c r="H216" s="33"/>
      <c r="I216" s="33"/>
      <c r="J216" s="33"/>
      <c r="K216" s="33"/>
      <c r="L216" s="33"/>
      <c r="M216" s="33"/>
    </row>
    <row r="217" spans="1:13" ht="18" customHeight="1">
      <c r="A217" s="24">
        <v>213</v>
      </c>
      <c r="B217" s="10"/>
      <c r="C217" s="19"/>
      <c r="D217" s="11"/>
      <c r="F217" s="33"/>
      <c r="G217" s="33"/>
      <c r="H217" s="33"/>
      <c r="I217" s="33"/>
      <c r="J217" s="33"/>
      <c r="K217" s="33"/>
      <c r="L217" s="33"/>
      <c r="M217" s="33"/>
    </row>
    <row r="218" spans="1:13" ht="18" customHeight="1">
      <c r="A218" s="24">
        <v>214</v>
      </c>
      <c r="B218" s="10"/>
      <c r="C218" s="19"/>
      <c r="D218" s="11"/>
      <c r="F218" s="33"/>
      <c r="G218" s="33"/>
      <c r="H218" s="33"/>
      <c r="I218" s="33"/>
      <c r="J218" s="33"/>
      <c r="K218" s="33"/>
      <c r="L218" s="33"/>
      <c r="M218" s="33"/>
    </row>
    <row r="219" spans="1:13" ht="18" customHeight="1">
      <c r="A219" s="24">
        <v>215</v>
      </c>
      <c r="B219" s="10"/>
      <c r="C219" s="19"/>
      <c r="D219" s="11"/>
      <c r="F219" s="33"/>
      <c r="G219" s="33"/>
      <c r="H219" s="33"/>
      <c r="I219" s="33"/>
      <c r="J219" s="33"/>
      <c r="K219" s="33"/>
      <c r="L219" s="33"/>
      <c r="M219" s="33"/>
    </row>
    <row r="220" spans="1:13" ht="18" customHeight="1">
      <c r="A220" s="24">
        <v>216</v>
      </c>
      <c r="B220" s="10"/>
      <c r="C220" s="19"/>
      <c r="D220" s="11"/>
      <c r="F220" s="33"/>
      <c r="G220" s="33"/>
      <c r="H220" s="33"/>
      <c r="I220" s="33"/>
      <c r="J220" s="33"/>
      <c r="K220" s="33"/>
      <c r="L220" s="33"/>
      <c r="M220" s="33"/>
    </row>
    <row r="221" spans="1:13" ht="18" customHeight="1">
      <c r="A221" s="24">
        <v>217</v>
      </c>
      <c r="B221" s="10"/>
      <c r="C221" s="19"/>
      <c r="D221" s="11"/>
      <c r="F221" s="33"/>
      <c r="G221" s="33"/>
      <c r="H221" s="33"/>
      <c r="I221" s="33"/>
      <c r="J221" s="33"/>
      <c r="K221" s="33"/>
      <c r="L221" s="33"/>
      <c r="M221" s="33"/>
    </row>
    <row r="222" spans="1:13" ht="18" customHeight="1">
      <c r="A222" s="24">
        <v>218</v>
      </c>
      <c r="B222" s="10"/>
      <c r="C222" s="19"/>
      <c r="D222" s="11"/>
      <c r="F222" s="33"/>
      <c r="G222" s="33"/>
      <c r="H222" s="33"/>
      <c r="I222" s="33"/>
      <c r="J222" s="33"/>
      <c r="K222" s="33"/>
      <c r="L222" s="33"/>
      <c r="M222" s="33"/>
    </row>
    <row r="223" spans="1:13" ht="18" customHeight="1">
      <c r="A223" s="24">
        <v>219</v>
      </c>
      <c r="B223" s="10"/>
      <c r="C223" s="19"/>
      <c r="D223" s="11"/>
      <c r="F223" s="33"/>
      <c r="G223" s="33"/>
      <c r="H223" s="33"/>
      <c r="I223" s="33"/>
      <c r="J223" s="33"/>
      <c r="K223" s="33"/>
      <c r="L223" s="33"/>
      <c r="M223" s="33"/>
    </row>
    <row r="224" spans="1:13" ht="18" customHeight="1">
      <c r="A224" s="24">
        <v>220</v>
      </c>
      <c r="B224" s="10"/>
      <c r="C224" s="19"/>
      <c r="D224" s="11"/>
      <c r="F224" s="33"/>
      <c r="G224" s="33"/>
      <c r="H224" s="33"/>
      <c r="I224" s="33"/>
      <c r="J224" s="33"/>
      <c r="K224" s="33"/>
      <c r="L224" s="33"/>
      <c r="M224" s="33"/>
    </row>
    <row r="225" spans="1:13" ht="18" customHeight="1">
      <c r="A225" s="24">
        <v>221</v>
      </c>
      <c r="B225" s="10"/>
      <c r="C225" s="19"/>
      <c r="D225" s="11"/>
      <c r="F225" s="33"/>
      <c r="G225" s="33"/>
      <c r="H225" s="33"/>
      <c r="I225" s="33"/>
      <c r="J225" s="33"/>
      <c r="K225" s="33"/>
      <c r="L225" s="33"/>
      <c r="M225" s="33"/>
    </row>
    <row r="226" spans="1:13" ht="18" customHeight="1">
      <c r="A226" s="24">
        <v>222</v>
      </c>
      <c r="B226" s="10"/>
      <c r="C226" s="19"/>
      <c r="D226" s="11"/>
      <c r="F226" s="33"/>
      <c r="G226" s="33"/>
      <c r="H226" s="33"/>
      <c r="I226" s="33"/>
      <c r="J226" s="33"/>
      <c r="K226" s="33"/>
      <c r="L226" s="33"/>
      <c r="M226" s="33"/>
    </row>
    <row r="227" spans="1:13" ht="18" customHeight="1">
      <c r="A227" s="24">
        <v>223</v>
      </c>
      <c r="B227" s="10"/>
      <c r="C227" s="19"/>
      <c r="D227" s="11"/>
      <c r="F227" s="33"/>
      <c r="G227" s="33"/>
      <c r="H227" s="33"/>
      <c r="I227" s="33"/>
      <c r="J227" s="33"/>
      <c r="K227" s="33"/>
      <c r="L227" s="33"/>
      <c r="M227" s="33"/>
    </row>
    <row r="228" spans="1:13" ht="18" customHeight="1">
      <c r="A228" s="24">
        <v>224</v>
      </c>
      <c r="B228" s="10"/>
      <c r="C228" s="19"/>
      <c r="D228" s="11"/>
      <c r="F228" s="33"/>
      <c r="G228" s="33"/>
      <c r="H228" s="33"/>
      <c r="I228" s="33"/>
      <c r="J228" s="33"/>
      <c r="K228" s="33"/>
      <c r="L228" s="33"/>
      <c r="M228" s="33"/>
    </row>
    <row r="229" spans="1:13" ht="18" customHeight="1">
      <c r="A229" s="24">
        <v>225</v>
      </c>
      <c r="B229" s="10"/>
      <c r="C229" s="19"/>
      <c r="D229" s="11"/>
      <c r="F229" s="33"/>
      <c r="G229" s="33"/>
      <c r="H229" s="33"/>
      <c r="I229" s="33"/>
      <c r="J229" s="33"/>
      <c r="K229" s="33"/>
      <c r="L229" s="33"/>
      <c r="M229" s="33"/>
    </row>
    <row r="230" spans="1:13" ht="18" customHeight="1">
      <c r="A230" s="24">
        <v>226</v>
      </c>
      <c r="B230" s="10"/>
      <c r="C230" s="19"/>
      <c r="D230" s="11"/>
      <c r="F230" s="33"/>
      <c r="G230" s="33"/>
      <c r="H230" s="33"/>
      <c r="I230" s="33"/>
      <c r="J230" s="33"/>
      <c r="K230" s="33"/>
      <c r="L230" s="33"/>
      <c r="M230" s="33"/>
    </row>
    <row r="231" spans="1:13" ht="18" customHeight="1">
      <c r="A231" s="24">
        <v>227</v>
      </c>
      <c r="B231" s="10"/>
      <c r="C231" s="19"/>
      <c r="D231" s="11"/>
      <c r="F231" s="33"/>
      <c r="G231" s="33"/>
      <c r="H231" s="33"/>
      <c r="I231" s="33"/>
      <c r="J231" s="33"/>
      <c r="K231" s="33"/>
      <c r="L231" s="33"/>
      <c r="M231" s="33"/>
    </row>
    <row r="232" spans="1:13" ht="18" customHeight="1">
      <c r="A232" s="24">
        <v>228</v>
      </c>
      <c r="B232" s="10"/>
      <c r="C232" s="19"/>
      <c r="D232" s="11"/>
      <c r="F232" s="33"/>
      <c r="G232" s="33"/>
      <c r="H232" s="33"/>
      <c r="I232" s="33"/>
      <c r="J232" s="33"/>
      <c r="K232" s="33"/>
      <c r="L232" s="33"/>
      <c r="M232" s="33"/>
    </row>
    <row r="233" spans="1:13" ht="18" customHeight="1">
      <c r="A233" s="24">
        <v>229</v>
      </c>
      <c r="B233" s="10"/>
      <c r="C233" s="19"/>
      <c r="D233" s="11"/>
      <c r="F233" s="33"/>
      <c r="G233" s="33"/>
      <c r="H233" s="33"/>
      <c r="I233" s="33"/>
      <c r="J233" s="33"/>
      <c r="K233" s="33"/>
      <c r="L233" s="33"/>
      <c r="M233" s="33"/>
    </row>
    <row r="234" spans="1:13" ht="18" customHeight="1">
      <c r="A234" s="24">
        <v>230</v>
      </c>
      <c r="B234" s="10"/>
      <c r="C234" s="19"/>
      <c r="D234" s="11"/>
      <c r="F234" s="33"/>
      <c r="G234" s="33"/>
      <c r="H234" s="33"/>
      <c r="I234" s="33"/>
      <c r="J234" s="33"/>
      <c r="K234" s="33"/>
      <c r="L234" s="33"/>
      <c r="M234" s="33"/>
    </row>
    <row r="235" spans="1:13" ht="18" customHeight="1">
      <c r="A235" s="24">
        <v>231</v>
      </c>
      <c r="B235" s="10"/>
      <c r="C235" s="19"/>
      <c r="D235" s="11"/>
      <c r="F235" s="33"/>
      <c r="G235" s="33"/>
      <c r="H235" s="33"/>
      <c r="I235" s="33"/>
      <c r="J235" s="33"/>
      <c r="K235" s="33"/>
      <c r="L235" s="33"/>
      <c r="M235" s="33"/>
    </row>
    <row r="236" spans="1:13" ht="18" customHeight="1">
      <c r="A236" s="24">
        <v>232</v>
      </c>
      <c r="B236" s="10"/>
      <c r="C236" s="19"/>
      <c r="D236" s="11"/>
      <c r="F236" s="33"/>
      <c r="G236" s="33"/>
      <c r="H236" s="33"/>
      <c r="I236" s="33"/>
      <c r="J236" s="33"/>
      <c r="K236" s="33"/>
      <c r="L236" s="33"/>
      <c r="M236" s="33"/>
    </row>
    <row r="237" spans="1:13" ht="18" customHeight="1">
      <c r="A237" s="24">
        <v>233</v>
      </c>
      <c r="B237" s="10"/>
      <c r="C237" s="19"/>
      <c r="D237" s="11"/>
      <c r="F237" s="33"/>
      <c r="G237" s="33"/>
      <c r="H237" s="33"/>
      <c r="I237" s="33"/>
      <c r="J237" s="33"/>
      <c r="K237" s="33"/>
      <c r="L237" s="33"/>
      <c r="M237" s="33"/>
    </row>
    <row r="238" spans="1:13" ht="18" customHeight="1">
      <c r="A238" s="24">
        <v>234</v>
      </c>
      <c r="B238" s="10"/>
      <c r="C238" s="19"/>
      <c r="D238" s="11"/>
      <c r="F238" s="33"/>
      <c r="G238" s="33"/>
      <c r="H238" s="33"/>
      <c r="I238" s="33"/>
      <c r="J238" s="33"/>
      <c r="K238" s="33"/>
      <c r="L238" s="33"/>
      <c r="M238" s="33"/>
    </row>
    <row r="239" spans="1:13" ht="18" customHeight="1">
      <c r="A239" s="24">
        <v>235</v>
      </c>
      <c r="B239" s="10"/>
      <c r="C239" s="19"/>
      <c r="D239" s="11"/>
      <c r="F239" s="33"/>
      <c r="G239" s="33"/>
      <c r="H239" s="33"/>
      <c r="I239" s="33"/>
      <c r="J239" s="33"/>
      <c r="K239" s="33"/>
      <c r="L239" s="33"/>
      <c r="M239" s="33"/>
    </row>
    <row r="240" spans="1:13" ht="18" customHeight="1">
      <c r="A240" s="24">
        <v>236</v>
      </c>
      <c r="B240" s="10"/>
      <c r="C240" s="19"/>
      <c r="D240" s="11"/>
      <c r="F240" s="33"/>
      <c r="G240" s="33"/>
      <c r="H240" s="33"/>
      <c r="I240" s="33"/>
      <c r="J240" s="33"/>
      <c r="K240" s="33"/>
      <c r="L240" s="33"/>
      <c r="M240" s="33"/>
    </row>
    <row r="241" spans="1:13" ht="18" customHeight="1">
      <c r="A241" s="24">
        <v>237</v>
      </c>
      <c r="B241" s="10"/>
      <c r="C241" s="19"/>
      <c r="D241" s="11"/>
      <c r="F241" s="33"/>
      <c r="G241" s="33"/>
      <c r="H241" s="33"/>
      <c r="I241" s="33"/>
      <c r="J241" s="33"/>
      <c r="K241" s="33"/>
      <c r="L241" s="33"/>
      <c r="M241" s="33"/>
    </row>
    <row r="242" spans="1:13" ht="18" customHeight="1">
      <c r="A242" s="24">
        <v>238</v>
      </c>
      <c r="B242" s="10"/>
      <c r="C242" s="19"/>
      <c r="D242" s="11"/>
      <c r="F242" s="33"/>
      <c r="G242" s="33"/>
      <c r="H242" s="33"/>
      <c r="I242" s="33"/>
      <c r="J242" s="33"/>
      <c r="K242" s="33"/>
      <c r="L242" s="33"/>
      <c r="M242" s="33"/>
    </row>
    <row r="243" spans="1:13" ht="18" customHeight="1">
      <c r="A243" s="24">
        <v>239</v>
      </c>
      <c r="B243" s="10"/>
      <c r="C243" s="19"/>
      <c r="D243" s="11"/>
      <c r="F243" s="33"/>
      <c r="G243" s="33"/>
      <c r="H243" s="33"/>
      <c r="I243" s="33"/>
      <c r="J243" s="33"/>
      <c r="K243" s="33"/>
      <c r="L243" s="33"/>
      <c r="M243" s="33"/>
    </row>
    <row r="244" spans="1:13" ht="18" customHeight="1">
      <c r="A244" s="24">
        <v>240</v>
      </c>
      <c r="B244" s="10"/>
      <c r="C244" s="19"/>
      <c r="D244" s="11"/>
      <c r="F244" s="33"/>
      <c r="G244" s="33"/>
      <c r="H244" s="33"/>
      <c r="I244" s="33"/>
      <c r="J244" s="33"/>
      <c r="K244" s="33"/>
      <c r="L244" s="33"/>
      <c r="M244" s="33"/>
    </row>
    <row r="245" spans="1:13" ht="18" customHeight="1">
      <c r="A245" s="24">
        <v>241</v>
      </c>
      <c r="B245" s="10"/>
      <c r="C245" s="19"/>
      <c r="D245" s="11"/>
      <c r="F245" s="33"/>
      <c r="G245" s="33"/>
      <c r="H245" s="33"/>
      <c r="I245" s="33"/>
      <c r="J245" s="33"/>
      <c r="K245" s="33"/>
      <c r="L245" s="33"/>
      <c r="M245" s="33"/>
    </row>
    <row r="246" spans="1:13" ht="18" customHeight="1">
      <c r="A246" s="24">
        <v>242</v>
      </c>
      <c r="B246" s="10"/>
      <c r="C246" s="19"/>
      <c r="D246" s="11"/>
      <c r="F246" s="33"/>
      <c r="G246" s="33"/>
      <c r="H246" s="33"/>
      <c r="I246" s="33"/>
      <c r="J246" s="33"/>
      <c r="K246" s="33"/>
      <c r="L246" s="33"/>
      <c r="M246" s="33"/>
    </row>
    <row r="247" spans="1:13" ht="18" customHeight="1">
      <c r="A247" s="24">
        <v>243</v>
      </c>
      <c r="B247" s="10"/>
      <c r="C247" s="19"/>
      <c r="D247" s="11"/>
      <c r="F247" s="33"/>
      <c r="G247" s="33"/>
      <c r="H247" s="33"/>
      <c r="I247" s="33"/>
      <c r="J247" s="33"/>
      <c r="K247" s="33"/>
      <c r="L247" s="33"/>
      <c r="M247" s="33"/>
    </row>
    <row r="248" spans="1:13" ht="18" customHeight="1">
      <c r="A248" s="24">
        <v>244</v>
      </c>
      <c r="B248" s="10"/>
      <c r="C248" s="19"/>
      <c r="D248" s="11"/>
      <c r="F248" s="33"/>
      <c r="G248" s="33"/>
      <c r="H248" s="33"/>
      <c r="I248" s="33"/>
      <c r="J248" s="33"/>
      <c r="K248" s="33"/>
      <c r="L248" s="33"/>
      <c r="M248" s="33"/>
    </row>
    <row r="249" spans="1:13" ht="18" customHeight="1">
      <c r="A249" s="24">
        <v>245</v>
      </c>
      <c r="B249" s="10"/>
      <c r="C249" s="19"/>
      <c r="D249" s="11"/>
      <c r="F249" s="33"/>
      <c r="G249" s="33"/>
      <c r="H249" s="33"/>
      <c r="I249" s="33"/>
      <c r="J249" s="33"/>
      <c r="K249" s="33"/>
      <c r="L249" s="33"/>
      <c r="M249" s="33"/>
    </row>
    <row r="250" spans="1:13" ht="18" customHeight="1">
      <c r="A250" s="24">
        <v>246</v>
      </c>
      <c r="B250" s="10"/>
      <c r="C250" s="19"/>
      <c r="D250" s="11"/>
      <c r="F250" s="33"/>
      <c r="G250" s="33"/>
      <c r="H250" s="33"/>
      <c r="I250" s="33"/>
      <c r="J250" s="33"/>
      <c r="K250" s="33"/>
      <c r="L250" s="33"/>
      <c r="M250" s="33"/>
    </row>
    <row r="251" spans="1:13" ht="18" customHeight="1">
      <c r="A251" s="24">
        <v>247</v>
      </c>
      <c r="B251" s="10"/>
      <c r="C251" s="19"/>
      <c r="D251" s="11"/>
      <c r="F251" s="33"/>
      <c r="G251" s="33"/>
      <c r="H251" s="33"/>
      <c r="I251" s="33"/>
      <c r="J251" s="33"/>
      <c r="K251" s="33"/>
      <c r="L251" s="33"/>
      <c r="M251" s="33"/>
    </row>
    <row r="252" spans="1:13" ht="18" customHeight="1">
      <c r="A252" s="24">
        <v>248</v>
      </c>
      <c r="B252" s="10"/>
      <c r="C252" s="19"/>
      <c r="D252" s="11"/>
      <c r="F252" s="33"/>
      <c r="G252" s="33"/>
      <c r="H252" s="33"/>
      <c r="I252" s="33"/>
      <c r="J252" s="33"/>
      <c r="K252" s="33"/>
      <c r="L252" s="33"/>
      <c r="M252" s="33"/>
    </row>
    <row r="253" spans="1:13" ht="18" customHeight="1">
      <c r="A253" s="24">
        <v>249</v>
      </c>
      <c r="B253" s="10"/>
      <c r="C253" s="19"/>
      <c r="D253" s="11"/>
      <c r="F253" s="33"/>
      <c r="G253" s="33"/>
      <c r="H253" s="33"/>
      <c r="I253" s="33"/>
      <c r="J253" s="33"/>
      <c r="K253" s="33"/>
      <c r="L253" s="33"/>
      <c r="M253" s="33"/>
    </row>
    <row r="254" spans="1:13" ht="18" customHeight="1">
      <c r="A254" s="24">
        <v>250</v>
      </c>
      <c r="B254" s="10"/>
      <c r="C254" s="19"/>
      <c r="D254" s="11"/>
      <c r="F254" s="33"/>
      <c r="G254" s="33"/>
      <c r="H254" s="33"/>
      <c r="I254" s="33"/>
      <c r="J254" s="33"/>
      <c r="K254" s="33"/>
      <c r="L254" s="33"/>
      <c r="M254" s="33"/>
    </row>
    <row r="255" spans="1:13" ht="18" customHeight="1">
      <c r="A255" s="24">
        <v>251</v>
      </c>
      <c r="B255" s="10"/>
      <c r="C255" s="19"/>
      <c r="D255" s="11"/>
      <c r="F255" s="33"/>
      <c r="G255" s="33"/>
      <c r="H255" s="33"/>
      <c r="I255" s="33"/>
      <c r="J255" s="33"/>
      <c r="K255" s="33"/>
      <c r="L255" s="33"/>
      <c r="M255" s="33"/>
    </row>
    <row r="256" spans="1:13" ht="18" customHeight="1">
      <c r="A256" s="24">
        <v>252</v>
      </c>
      <c r="B256" s="10"/>
      <c r="C256" s="19"/>
      <c r="D256" s="11"/>
      <c r="F256" s="33"/>
      <c r="G256" s="33"/>
      <c r="H256" s="33"/>
      <c r="I256" s="33"/>
      <c r="J256" s="33"/>
      <c r="K256" s="33"/>
      <c r="L256" s="33"/>
      <c r="M256" s="33"/>
    </row>
    <row r="257" spans="1:13" ht="18" customHeight="1">
      <c r="A257" s="24">
        <v>253</v>
      </c>
      <c r="B257" s="10"/>
      <c r="C257" s="19"/>
      <c r="D257" s="11"/>
      <c r="F257" s="33"/>
      <c r="G257" s="33"/>
      <c r="H257" s="33"/>
      <c r="I257" s="33"/>
      <c r="J257" s="33"/>
      <c r="K257" s="33"/>
      <c r="L257" s="33"/>
      <c r="M257" s="33"/>
    </row>
    <row r="258" spans="1:13" ht="18" customHeight="1">
      <c r="A258" s="24">
        <v>254</v>
      </c>
      <c r="B258" s="10"/>
      <c r="C258" s="19"/>
      <c r="D258" s="11"/>
      <c r="F258" s="33"/>
      <c r="G258" s="33"/>
      <c r="H258" s="33"/>
      <c r="I258" s="33"/>
      <c r="J258" s="33"/>
      <c r="K258" s="33"/>
      <c r="L258" s="33"/>
      <c r="M258" s="33"/>
    </row>
    <row r="259" spans="1:13" ht="18" customHeight="1">
      <c r="A259" s="24">
        <v>255</v>
      </c>
      <c r="B259" s="10"/>
      <c r="C259" s="19"/>
      <c r="D259" s="11"/>
      <c r="F259" s="33"/>
      <c r="G259" s="33"/>
      <c r="H259" s="33"/>
      <c r="I259" s="33"/>
      <c r="J259" s="33"/>
      <c r="K259" s="33"/>
      <c r="L259" s="33"/>
      <c r="M259" s="33"/>
    </row>
    <row r="260" spans="1:13" ht="18" customHeight="1">
      <c r="A260" s="24">
        <v>256</v>
      </c>
      <c r="B260" s="10"/>
      <c r="C260" s="19"/>
      <c r="D260" s="11"/>
      <c r="F260" s="33"/>
      <c r="G260" s="33"/>
      <c r="H260" s="33"/>
      <c r="I260" s="33"/>
      <c r="J260" s="33"/>
      <c r="K260" s="33"/>
      <c r="L260" s="33"/>
      <c r="M260" s="33"/>
    </row>
    <row r="261" spans="1:13" ht="18" customHeight="1">
      <c r="A261" s="24">
        <v>257</v>
      </c>
      <c r="B261" s="10"/>
      <c r="C261" s="19"/>
      <c r="D261" s="11"/>
      <c r="F261" s="33"/>
      <c r="G261" s="33"/>
      <c r="H261" s="33"/>
      <c r="I261" s="33"/>
      <c r="J261" s="33"/>
      <c r="K261" s="33"/>
      <c r="L261" s="33"/>
      <c r="M261" s="33"/>
    </row>
    <row r="262" spans="1:13" ht="12.75" customHeight="1">
      <c r="D262" s="50"/>
    </row>
    <row r="264" spans="1:13" ht="12.75" customHeight="1"/>
    <row r="265" spans="1:13" ht="12.75" customHeight="1"/>
    <row r="266" spans="1:13" ht="12.75" customHeight="1"/>
    <row r="267" spans="1:13" ht="12.75" customHeight="1"/>
    <row r="268" spans="1:13" ht="12.75" customHeight="1"/>
    <row r="269" spans="1:13" ht="12.75" customHeight="1"/>
    <row r="270" spans="1:13" ht="12.75" customHeight="1"/>
    <row r="271" spans="1:13" ht="12.75" customHeight="1"/>
    <row r="272" spans="1:13" ht="12.75" customHeight="1"/>
    <row r="273" ht="12.75" customHeight="1"/>
    <row r="274" ht="12.75" customHeight="1"/>
    <row r="275" ht="12.75" customHeight="1"/>
    <row r="276" ht="12.75" customHeight="1"/>
    <row r="277" ht="12.75" customHeight="1"/>
    <row r="278" ht="12.75" customHeight="1"/>
  </sheetData>
  <sheetProtection sheet="1" objects="1" scenarios="1" selectLockedCells="1"/>
  <phoneticPr fontId="1" type="noConversion"/>
  <pageMargins left="0.7" right="0.7" top="0.75" bottom="0.75" header="0.3" footer="0.3"/>
  <pageSetup scale="96" orientation="portrait" r:id="rId1"/>
  <headerFooter>
    <oddHeader>&amp;RPage &amp;P of &amp;N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V77"/>
  <sheetViews>
    <sheetView view="pageBreakPreview" zoomScaleNormal="100" zoomScaleSheetLayoutView="100" workbookViewId="0">
      <selection activeCell="B5" sqref="B5"/>
    </sheetView>
  </sheetViews>
  <sheetFormatPr defaultRowHeight="12.75"/>
  <cols>
    <col min="1" max="1" width="4.7109375" style="2" customWidth="1"/>
    <col min="2" max="2" width="35.7109375" style="33" customWidth="1"/>
    <col min="3" max="3" width="18.7109375" style="60" customWidth="1"/>
    <col min="4" max="4" width="12.7109375" style="36" customWidth="1"/>
    <col min="5" max="5" width="9.140625" style="33"/>
    <col min="6" max="7" width="15.7109375" style="33" customWidth="1"/>
    <col min="8" max="8" width="35.7109375" style="33" customWidth="1"/>
    <col min="9" max="13" width="15.7109375" style="33" customWidth="1"/>
    <col min="14" max="16384" width="9.140625" style="33"/>
  </cols>
  <sheetData>
    <row r="1" spans="1:256" s="2" customFormat="1">
      <c r="A1" s="3" t="str">
        <f>Ref_EmployerName &amp; " : " &amp; Ref_AffectedMonth&amp; " : " &amp; Ref_AcctNum &amp;  IF(ISBLANK(Ref_ProjectName),""," : " &amp; Ref_ProjectName)</f>
        <v xml:space="preserve">Employer Name : September 2021 : </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2" customFormat="1" ht="15.75">
      <c r="A2" s="4" t="str">
        <f>"Total 90% - 95% APPRENTICES (A8) Hours: " &amp; TEXT(HoursSum_A8, "#,###.00")</f>
        <v>Total 90% - 95% APPRENTICES (A8) Hours: .00</v>
      </c>
      <c r="C2" s="5"/>
      <c r="D2" s="6"/>
      <c r="F2" s="7"/>
    </row>
    <row r="3" spans="1:256" s="2" customFormat="1" ht="9" customHeight="1">
      <c r="C3" s="25"/>
      <c r="D3" s="26"/>
      <c r="F3" s="7"/>
    </row>
    <row r="4" spans="1:256" s="2" customFormat="1" ht="30.75" customHeight="1">
      <c r="A4" s="38"/>
      <c r="B4" s="39" t="s">
        <v>34</v>
      </c>
      <c r="C4" s="40" t="s">
        <v>35</v>
      </c>
      <c r="D4" s="41" t="s">
        <v>36</v>
      </c>
      <c r="E4" s="33"/>
      <c r="F4" s="33"/>
      <c r="G4" s="33"/>
      <c r="H4" s="33"/>
      <c r="I4" s="33"/>
      <c r="J4" s="33"/>
      <c r="K4" s="33"/>
      <c r="L4" s="33"/>
      <c r="M4" s="33"/>
      <c r="N4" s="33"/>
    </row>
    <row r="5" spans="1:256" ht="18" customHeight="1">
      <c r="A5" s="24">
        <v>1</v>
      </c>
      <c r="B5" s="58"/>
      <c r="C5" s="18"/>
      <c r="D5" s="59"/>
    </row>
    <row r="6" spans="1:256" ht="18" customHeight="1">
      <c r="A6" s="24">
        <v>2</v>
      </c>
      <c r="B6" s="58"/>
      <c r="C6" s="18"/>
      <c r="D6" s="59"/>
    </row>
    <row r="7" spans="1:256" ht="18" customHeight="1">
      <c r="A7" s="24">
        <v>3</v>
      </c>
      <c r="B7" s="58"/>
      <c r="C7" s="18"/>
      <c r="D7" s="59"/>
    </row>
    <row r="8" spans="1:256" ht="18" customHeight="1">
      <c r="A8" s="24">
        <v>4</v>
      </c>
      <c r="B8" s="58"/>
      <c r="C8" s="18"/>
      <c r="D8" s="59"/>
    </row>
    <row r="9" spans="1:256" ht="18" customHeight="1">
      <c r="A9" s="24">
        <v>5</v>
      </c>
      <c r="B9" s="58"/>
      <c r="C9" s="18"/>
      <c r="D9" s="59"/>
    </row>
    <row r="10" spans="1:256" ht="18" customHeight="1">
      <c r="A10" s="24">
        <v>6</v>
      </c>
      <c r="B10" s="58"/>
      <c r="C10" s="18"/>
      <c r="D10" s="59"/>
    </row>
    <row r="11" spans="1:256" ht="18" customHeight="1">
      <c r="A11" s="24">
        <v>7</v>
      </c>
      <c r="B11" s="58"/>
      <c r="C11" s="18"/>
      <c r="D11" s="59"/>
    </row>
    <row r="12" spans="1:256" ht="18" customHeight="1">
      <c r="A12" s="24">
        <v>8</v>
      </c>
      <c r="B12" s="58"/>
      <c r="C12" s="18"/>
      <c r="D12" s="59"/>
    </row>
    <row r="13" spans="1:256" ht="18" customHeight="1">
      <c r="A13" s="24">
        <v>9</v>
      </c>
      <c r="B13" s="58"/>
      <c r="C13" s="18"/>
      <c r="D13" s="59"/>
    </row>
    <row r="14" spans="1:256" ht="18" customHeight="1">
      <c r="A14" s="24">
        <v>10</v>
      </c>
      <c r="B14" s="58"/>
      <c r="C14" s="18"/>
      <c r="D14" s="59"/>
    </row>
    <row r="15" spans="1:256" ht="18" customHeight="1">
      <c r="A15" s="24">
        <v>11</v>
      </c>
      <c r="B15" s="58"/>
      <c r="C15" s="18"/>
      <c r="D15" s="59"/>
    </row>
    <row r="16" spans="1:256" ht="18" customHeight="1">
      <c r="A16" s="24">
        <v>12</v>
      </c>
      <c r="B16" s="58"/>
      <c r="C16" s="18"/>
      <c r="D16" s="59"/>
    </row>
    <row r="17" spans="1:4" ht="18" customHeight="1">
      <c r="A17" s="24">
        <v>13</v>
      </c>
      <c r="B17" s="58"/>
      <c r="C17" s="18"/>
      <c r="D17" s="59"/>
    </row>
    <row r="18" spans="1:4" ht="18" customHeight="1">
      <c r="A18" s="24">
        <v>14</v>
      </c>
      <c r="B18" s="58"/>
      <c r="C18" s="18"/>
      <c r="D18" s="59"/>
    </row>
    <row r="19" spans="1:4" ht="18" customHeight="1">
      <c r="A19" s="24">
        <v>15</v>
      </c>
      <c r="B19" s="58"/>
      <c r="C19" s="18"/>
      <c r="D19" s="59"/>
    </row>
    <row r="20" spans="1:4" ht="18" customHeight="1">
      <c r="A20" s="24">
        <v>16</v>
      </c>
      <c r="B20" s="58"/>
      <c r="C20" s="18"/>
      <c r="D20" s="59"/>
    </row>
    <row r="21" spans="1:4" ht="18" customHeight="1">
      <c r="A21" s="24">
        <v>17</v>
      </c>
      <c r="B21" s="58"/>
      <c r="C21" s="18"/>
      <c r="D21" s="59"/>
    </row>
    <row r="22" spans="1:4" ht="18" customHeight="1">
      <c r="A22" s="24">
        <v>18</v>
      </c>
      <c r="B22" s="58"/>
      <c r="C22" s="18"/>
      <c r="D22" s="59"/>
    </row>
    <row r="23" spans="1:4" ht="18" customHeight="1">
      <c r="A23" s="24">
        <v>19</v>
      </c>
      <c r="B23" s="58"/>
      <c r="C23" s="18"/>
      <c r="D23" s="59"/>
    </row>
    <row r="24" spans="1:4" ht="18" customHeight="1">
      <c r="A24" s="24">
        <v>20</v>
      </c>
      <c r="B24" s="58"/>
      <c r="C24" s="18"/>
      <c r="D24" s="59"/>
    </row>
    <row r="25" spans="1:4" ht="18" customHeight="1">
      <c r="A25" s="24">
        <v>21</v>
      </c>
      <c r="B25" s="8"/>
      <c r="C25" s="20"/>
      <c r="D25" s="13"/>
    </row>
    <row r="26" spans="1:4" ht="18" customHeight="1">
      <c r="A26" s="24">
        <v>22</v>
      </c>
      <c r="B26" s="8"/>
      <c r="C26" s="20"/>
      <c r="D26" s="13"/>
    </row>
    <row r="27" spans="1:4" ht="18" customHeight="1">
      <c r="A27" s="24">
        <v>23</v>
      </c>
      <c r="B27" s="8"/>
      <c r="C27" s="20"/>
      <c r="D27" s="13"/>
    </row>
    <row r="28" spans="1:4" ht="18" customHeight="1">
      <c r="A28" s="24">
        <v>24</v>
      </c>
      <c r="B28" s="8"/>
      <c r="C28" s="20"/>
      <c r="D28" s="13"/>
    </row>
    <row r="29" spans="1:4" ht="18" customHeight="1">
      <c r="A29" s="24">
        <v>25</v>
      </c>
      <c r="B29" s="8"/>
      <c r="C29" s="20"/>
      <c r="D29" s="13"/>
    </row>
    <row r="30" spans="1:4" ht="18" customHeight="1">
      <c r="A30" s="24">
        <v>26</v>
      </c>
      <c r="B30" s="8"/>
      <c r="C30" s="20"/>
      <c r="D30" s="13"/>
    </row>
    <row r="31" spans="1:4" ht="18" customHeight="1">
      <c r="A31" s="24">
        <v>27</v>
      </c>
      <c r="B31" s="8"/>
      <c r="C31" s="20"/>
      <c r="D31" s="13"/>
    </row>
    <row r="32" spans="1:4" ht="18" customHeight="1">
      <c r="A32" s="24">
        <v>28</v>
      </c>
      <c r="B32" s="8"/>
      <c r="C32" s="20"/>
      <c r="D32" s="13"/>
    </row>
    <row r="33" spans="1:4" ht="18" customHeight="1">
      <c r="A33" s="24">
        <v>29</v>
      </c>
      <c r="B33" s="8"/>
      <c r="C33" s="20"/>
      <c r="D33" s="13"/>
    </row>
    <row r="34" spans="1:4" ht="18" customHeight="1">
      <c r="A34" s="24">
        <v>30</v>
      </c>
      <c r="B34" s="8"/>
      <c r="C34" s="20"/>
      <c r="D34" s="13"/>
    </row>
    <row r="35" spans="1:4" ht="18" customHeight="1">
      <c r="A35" s="24">
        <v>31</v>
      </c>
      <c r="B35" s="8"/>
      <c r="C35" s="20"/>
      <c r="D35" s="13"/>
    </row>
    <row r="36" spans="1:4" ht="18" customHeight="1">
      <c r="A36" s="24">
        <v>32</v>
      </c>
      <c r="B36" s="8"/>
      <c r="C36" s="20"/>
      <c r="D36" s="13"/>
    </row>
    <row r="37" spans="1:4" ht="18" customHeight="1">
      <c r="A37" s="24">
        <v>33</v>
      </c>
      <c r="B37" s="8"/>
      <c r="C37" s="20"/>
      <c r="D37" s="13"/>
    </row>
    <row r="38" spans="1:4" ht="18" customHeight="1">
      <c r="A38" s="24">
        <v>34</v>
      </c>
      <c r="B38" s="8"/>
      <c r="C38" s="20"/>
      <c r="D38" s="13"/>
    </row>
    <row r="39" spans="1:4" ht="18" customHeight="1">
      <c r="A39" s="24">
        <v>35</v>
      </c>
      <c r="B39" s="8"/>
      <c r="C39" s="20"/>
      <c r="D39" s="13"/>
    </row>
    <row r="40" spans="1:4" ht="18" customHeight="1">
      <c r="A40" s="24">
        <v>36</v>
      </c>
      <c r="B40" s="8"/>
      <c r="C40" s="20"/>
      <c r="D40" s="13"/>
    </row>
    <row r="41" spans="1:4" ht="18" customHeight="1">
      <c r="A41" s="24">
        <v>37</v>
      </c>
      <c r="B41" s="8"/>
      <c r="C41" s="20"/>
      <c r="D41" s="13"/>
    </row>
    <row r="42" spans="1:4" ht="18" customHeight="1">
      <c r="A42" s="24">
        <v>38</v>
      </c>
      <c r="B42" s="8"/>
      <c r="C42" s="20"/>
      <c r="D42" s="13"/>
    </row>
    <row r="43" spans="1:4" ht="18" customHeight="1">
      <c r="A43" s="24">
        <v>39</v>
      </c>
      <c r="B43" s="8"/>
      <c r="C43" s="20"/>
      <c r="D43" s="13"/>
    </row>
    <row r="44" spans="1:4" ht="18" customHeight="1">
      <c r="A44" s="24">
        <v>40</v>
      </c>
      <c r="B44" s="8"/>
      <c r="C44" s="20"/>
      <c r="D44" s="13"/>
    </row>
    <row r="45" spans="1:4" ht="18" customHeight="1">
      <c r="A45" s="24">
        <v>41</v>
      </c>
      <c r="B45" s="8"/>
      <c r="C45" s="20"/>
      <c r="D45" s="13"/>
    </row>
    <row r="46" spans="1:4" ht="18" customHeight="1">
      <c r="A46" s="24">
        <v>42</v>
      </c>
      <c r="B46" s="8"/>
      <c r="C46" s="20"/>
      <c r="D46" s="13"/>
    </row>
    <row r="47" spans="1:4" ht="18" customHeight="1">
      <c r="A47" s="24">
        <v>43</v>
      </c>
      <c r="B47" s="8"/>
      <c r="C47" s="20"/>
      <c r="D47" s="13"/>
    </row>
    <row r="48" spans="1:4" ht="18" customHeight="1">
      <c r="A48" s="24">
        <v>44</v>
      </c>
      <c r="B48" s="8"/>
      <c r="C48" s="20"/>
      <c r="D48" s="13"/>
    </row>
    <row r="49" spans="1:4" ht="18" customHeight="1">
      <c r="A49" s="24">
        <v>45</v>
      </c>
      <c r="B49" s="8"/>
      <c r="C49" s="20"/>
      <c r="D49" s="13"/>
    </row>
    <row r="50" spans="1:4" ht="18" customHeight="1">
      <c r="A50" s="24">
        <v>46</v>
      </c>
      <c r="B50" s="8"/>
      <c r="C50" s="20"/>
      <c r="D50" s="13"/>
    </row>
    <row r="51" spans="1:4" ht="18" customHeight="1">
      <c r="A51" s="24">
        <v>47</v>
      </c>
      <c r="B51" s="8"/>
      <c r="C51" s="20"/>
      <c r="D51" s="13"/>
    </row>
    <row r="52" spans="1:4" ht="18" customHeight="1">
      <c r="A52" s="24">
        <v>48</v>
      </c>
      <c r="B52" s="8"/>
      <c r="C52" s="20"/>
      <c r="D52" s="13"/>
    </row>
    <row r="53" spans="1:4" ht="18" customHeight="1">
      <c r="A53" s="24">
        <v>49</v>
      </c>
      <c r="B53" s="8"/>
      <c r="C53" s="20"/>
      <c r="D53" s="13"/>
    </row>
    <row r="54" spans="1:4" ht="18" customHeight="1">
      <c r="A54" s="24">
        <v>50</v>
      </c>
      <c r="B54" s="8"/>
      <c r="C54" s="20"/>
      <c r="D54" s="13"/>
    </row>
    <row r="55" spans="1:4" ht="18" customHeight="1">
      <c r="A55" s="24">
        <v>51</v>
      </c>
      <c r="B55" s="8"/>
      <c r="C55" s="20"/>
      <c r="D55" s="13"/>
    </row>
    <row r="56" spans="1:4" ht="18" customHeight="1">
      <c r="A56" s="24">
        <v>52</v>
      </c>
      <c r="B56" s="8"/>
      <c r="C56" s="20"/>
      <c r="D56" s="13"/>
    </row>
    <row r="57" spans="1:4" ht="18" customHeight="1">
      <c r="A57" s="24">
        <v>53</v>
      </c>
      <c r="B57" s="15"/>
      <c r="C57" s="18"/>
      <c r="D57" s="13"/>
    </row>
    <row r="58" spans="1:4" ht="18" customHeight="1">
      <c r="A58" s="24">
        <v>54</v>
      </c>
      <c r="B58" s="8"/>
      <c r="C58" s="20"/>
      <c r="D58" s="13"/>
    </row>
    <row r="59" spans="1:4" ht="18" customHeight="1">
      <c r="A59" s="24">
        <v>55</v>
      </c>
      <c r="B59" s="8"/>
      <c r="C59" s="20"/>
      <c r="D59" s="13"/>
    </row>
    <row r="60" spans="1:4" ht="18" customHeight="1">
      <c r="A60" s="24">
        <v>56</v>
      </c>
      <c r="B60" s="8"/>
      <c r="C60" s="20"/>
      <c r="D60" s="13"/>
    </row>
    <row r="61" spans="1:4" ht="18" customHeight="1">
      <c r="A61" s="24">
        <v>57</v>
      </c>
      <c r="B61" s="8"/>
      <c r="C61" s="20"/>
      <c r="D61" s="13"/>
    </row>
    <row r="62" spans="1:4" ht="18" customHeight="1">
      <c r="A62" s="24">
        <v>58</v>
      </c>
      <c r="B62" s="8"/>
      <c r="C62" s="20"/>
      <c r="D62" s="13"/>
    </row>
    <row r="63" spans="1:4" ht="18" customHeight="1">
      <c r="A63" s="24">
        <v>59</v>
      </c>
      <c r="B63" s="8"/>
      <c r="C63" s="20"/>
      <c r="D63" s="13"/>
    </row>
    <row r="64" spans="1:4" ht="18" customHeight="1">
      <c r="A64" s="24">
        <v>60</v>
      </c>
      <c r="B64" s="8"/>
      <c r="C64" s="20"/>
      <c r="D64" s="13"/>
    </row>
    <row r="65" spans="1:4" ht="18" customHeight="1">
      <c r="A65" s="24">
        <v>61</v>
      </c>
      <c r="B65" s="8"/>
      <c r="C65" s="20"/>
      <c r="D65" s="13"/>
    </row>
    <row r="66" spans="1:4" ht="18" customHeight="1">
      <c r="A66" s="24">
        <v>62</v>
      </c>
      <c r="B66" s="8"/>
      <c r="C66" s="20"/>
      <c r="D66" s="13"/>
    </row>
    <row r="67" spans="1:4" ht="18" customHeight="1">
      <c r="A67" s="24">
        <v>63</v>
      </c>
      <c r="B67" s="8"/>
      <c r="C67" s="20"/>
      <c r="D67" s="13"/>
    </row>
    <row r="68" spans="1:4" ht="18" customHeight="1">
      <c r="A68" s="24">
        <v>64</v>
      </c>
      <c r="B68" s="8"/>
      <c r="C68" s="20"/>
      <c r="D68" s="13"/>
    </row>
    <row r="69" spans="1:4" ht="18" customHeight="1">
      <c r="A69" s="24">
        <v>65</v>
      </c>
      <c r="B69" s="8"/>
      <c r="C69" s="20"/>
      <c r="D69" s="13"/>
    </row>
    <row r="70" spans="1:4" ht="18" customHeight="1">
      <c r="A70" s="24">
        <v>66</v>
      </c>
      <c r="B70" s="8"/>
      <c r="C70" s="20"/>
      <c r="D70" s="13"/>
    </row>
    <row r="71" spans="1:4" ht="18" customHeight="1">
      <c r="A71" s="24">
        <v>67</v>
      </c>
      <c r="B71" s="8"/>
      <c r="C71" s="20"/>
      <c r="D71" s="13"/>
    </row>
    <row r="72" spans="1:4" ht="18" customHeight="1">
      <c r="A72" s="24">
        <v>68</v>
      </c>
      <c r="B72" s="8"/>
      <c r="C72" s="20"/>
      <c r="D72" s="13"/>
    </row>
    <row r="73" spans="1:4" ht="18" customHeight="1">
      <c r="A73" s="24">
        <v>69</v>
      </c>
      <c r="B73" s="8"/>
      <c r="C73" s="20"/>
      <c r="D73" s="13"/>
    </row>
    <row r="74" spans="1:4" ht="18" customHeight="1">
      <c r="A74" s="24">
        <v>70</v>
      </c>
      <c r="B74" s="8"/>
      <c r="C74" s="20"/>
      <c r="D74" s="13"/>
    </row>
    <row r="75" spans="1:4" ht="18" customHeight="1">
      <c r="A75" s="24">
        <v>71</v>
      </c>
      <c r="B75" s="8"/>
      <c r="C75" s="20"/>
      <c r="D75" s="13"/>
    </row>
    <row r="76" spans="1:4" ht="18" customHeight="1">
      <c r="A76" s="24">
        <v>72</v>
      </c>
      <c r="B76" s="8"/>
      <c r="C76" s="20"/>
      <c r="D76" s="13"/>
    </row>
    <row r="77" spans="1:4" ht="18" customHeight="1">
      <c r="D77" s="50"/>
    </row>
  </sheetData>
  <sheetProtection sheet="1" objects="1" scenarios="1" selectLockedCells="1"/>
  <phoneticPr fontId="1" type="noConversion"/>
  <pageMargins left="0.7" right="0.7" top="0.75" bottom="0.75" header="0.3" footer="0.3"/>
  <pageSetup scale="96" orientation="portrait" r:id="rId1"/>
  <headerFooter>
    <oddHeader>&amp;RPage &amp;P of &amp;N</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IV76"/>
  <sheetViews>
    <sheetView view="pageBreakPreview" zoomScaleNormal="100" zoomScaleSheetLayoutView="100" workbookViewId="0">
      <selection activeCell="B5" sqref="B5"/>
    </sheetView>
  </sheetViews>
  <sheetFormatPr defaultRowHeight="12.75"/>
  <cols>
    <col min="1" max="1" width="4.7109375" style="2" customWidth="1"/>
    <col min="2" max="2" width="35.7109375" style="33" customWidth="1"/>
    <col min="3" max="3" width="18.7109375" style="60" customWidth="1"/>
    <col min="4" max="4" width="12.7109375" style="36" customWidth="1"/>
    <col min="5" max="5" width="9.140625" style="33"/>
    <col min="6" max="7" width="15.7109375" style="33" customWidth="1"/>
    <col min="8" max="8" width="35.7109375" style="33" customWidth="1"/>
    <col min="9" max="13" width="15.7109375" style="33" customWidth="1"/>
    <col min="14" max="16384" width="9.140625" style="33"/>
  </cols>
  <sheetData>
    <row r="1" spans="1:256" s="2" customFormat="1">
      <c r="A1" s="3" t="str">
        <f>Ref_EmployerName &amp; " : " &amp; Ref_AffectedMonth &amp; " : " &amp; Ref_AcctNum &amp;  IF(ISBLANK(Ref_ProjectName),""," : " &amp; Ref_ProjectName)</f>
        <v xml:space="preserve">Employer Name : September 2021 : </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2" customFormat="1" ht="15.75">
      <c r="A2" s="4" t="str">
        <f>"Total 70% - 80% APPRENTICES (A7) Hours: " &amp; TEXT(HoursSum_A7, "#,###.00")</f>
        <v>Total 70% - 80% APPRENTICES (A7) Hours: .00</v>
      </c>
      <c r="C2" s="5"/>
      <c r="D2" s="6"/>
      <c r="F2" s="7"/>
    </row>
    <row r="3" spans="1:256" s="2" customFormat="1" ht="9" customHeight="1">
      <c r="C3" s="25"/>
      <c r="D3" s="26"/>
      <c r="F3" s="7"/>
    </row>
    <row r="4" spans="1:256" s="2" customFormat="1" ht="30.75" customHeight="1">
      <c r="A4" s="42"/>
      <c r="B4" s="43" t="s">
        <v>34</v>
      </c>
      <c r="C4" s="44" t="s">
        <v>35</v>
      </c>
      <c r="D4" s="45" t="s">
        <v>36</v>
      </c>
      <c r="E4" s="33"/>
      <c r="F4" s="33"/>
      <c r="G4" s="33"/>
      <c r="H4" s="33"/>
      <c r="I4" s="33"/>
      <c r="J4" s="33"/>
      <c r="K4" s="33"/>
      <c r="L4" s="33"/>
      <c r="M4" s="33"/>
      <c r="N4" s="33"/>
    </row>
    <row r="5" spans="1:256" ht="18" customHeight="1">
      <c r="A5" s="27">
        <v>1</v>
      </c>
      <c r="B5" s="58"/>
      <c r="C5" s="18"/>
      <c r="D5" s="59"/>
    </row>
    <row r="6" spans="1:256" ht="18" customHeight="1">
      <c r="A6" s="27">
        <v>2</v>
      </c>
      <c r="B6" s="58"/>
      <c r="C6" s="18"/>
      <c r="D6" s="59"/>
    </row>
    <row r="7" spans="1:256" ht="18" customHeight="1">
      <c r="A7" s="27">
        <v>3</v>
      </c>
      <c r="B7" s="58"/>
      <c r="C7" s="18"/>
      <c r="D7" s="59"/>
    </row>
    <row r="8" spans="1:256" ht="18" customHeight="1">
      <c r="A8" s="27">
        <v>4</v>
      </c>
      <c r="B8" s="58"/>
      <c r="C8" s="18"/>
      <c r="D8" s="59"/>
    </row>
    <row r="9" spans="1:256" ht="18" customHeight="1">
      <c r="A9" s="27">
        <v>5</v>
      </c>
      <c r="B9" s="58"/>
      <c r="C9" s="18"/>
      <c r="D9" s="59"/>
    </row>
    <row r="10" spans="1:256" ht="18" customHeight="1">
      <c r="A10" s="27">
        <v>6</v>
      </c>
      <c r="B10" s="58"/>
      <c r="C10" s="18"/>
      <c r="D10" s="59"/>
    </row>
    <row r="11" spans="1:256" ht="18" customHeight="1">
      <c r="A11" s="27">
        <v>7</v>
      </c>
      <c r="B11" s="58"/>
      <c r="C11" s="18"/>
      <c r="D11" s="59"/>
    </row>
    <row r="12" spans="1:256" ht="18" customHeight="1">
      <c r="A12" s="27">
        <v>8</v>
      </c>
      <c r="B12" s="58"/>
      <c r="C12" s="18"/>
      <c r="D12" s="59"/>
    </row>
    <row r="13" spans="1:256" ht="18" customHeight="1">
      <c r="A13" s="27">
        <v>9</v>
      </c>
      <c r="B13" s="58"/>
      <c r="C13" s="18"/>
      <c r="D13" s="59"/>
    </row>
    <row r="14" spans="1:256" ht="18" customHeight="1">
      <c r="A14" s="27">
        <v>10</v>
      </c>
      <c r="B14" s="58"/>
      <c r="C14" s="18"/>
      <c r="D14" s="59"/>
    </row>
    <row r="15" spans="1:256" ht="18" customHeight="1">
      <c r="A15" s="27">
        <v>11</v>
      </c>
      <c r="B15" s="58"/>
      <c r="C15" s="18"/>
      <c r="D15" s="59"/>
    </row>
    <row r="16" spans="1:256" ht="18" customHeight="1">
      <c r="A16" s="27">
        <v>12</v>
      </c>
      <c r="B16" s="58"/>
      <c r="C16" s="18"/>
      <c r="D16" s="59"/>
    </row>
    <row r="17" spans="1:9" ht="18" customHeight="1">
      <c r="A17" s="27">
        <v>13</v>
      </c>
      <c r="B17" s="58"/>
      <c r="C17" s="18"/>
      <c r="D17" s="59"/>
    </row>
    <row r="18" spans="1:9" ht="18" customHeight="1">
      <c r="A18" s="27">
        <v>14</v>
      </c>
      <c r="B18" s="58"/>
      <c r="C18" s="18"/>
      <c r="D18" s="59"/>
    </row>
    <row r="19" spans="1:9" ht="18" customHeight="1">
      <c r="A19" s="27">
        <v>15</v>
      </c>
      <c r="B19" s="58"/>
      <c r="C19" s="18"/>
      <c r="D19" s="59"/>
    </row>
    <row r="20" spans="1:9" ht="18" customHeight="1">
      <c r="A20" s="27">
        <v>16</v>
      </c>
      <c r="B20" s="58"/>
      <c r="C20" s="18"/>
      <c r="D20" s="59"/>
    </row>
    <row r="21" spans="1:9" ht="18" customHeight="1">
      <c r="A21" s="27">
        <v>17</v>
      </c>
      <c r="B21" s="58"/>
      <c r="C21" s="18"/>
      <c r="D21" s="59"/>
    </row>
    <row r="22" spans="1:9" ht="18" customHeight="1">
      <c r="A22" s="27">
        <v>18</v>
      </c>
      <c r="B22" s="58"/>
      <c r="C22" s="18"/>
      <c r="D22" s="59"/>
    </row>
    <row r="23" spans="1:9" ht="18" customHeight="1">
      <c r="A23" s="27">
        <v>19</v>
      </c>
      <c r="B23" s="58"/>
      <c r="C23" s="18"/>
      <c r="D23" s="59"/>
    </row>
    <row r="24" spans="1:9" ht="18" customHeight="1">
      <c r="A24" s="27">
        <v>20</v>
      </c>
      <c r="B24" s="58"/>
      <c r="C24" s="18"/>
      <c r="D24" s="59"/>
    </row>
    <row r="25" spans="1:9" ht="18" customHeight="1">
      <c r="A25" s="27">
        <v>21</v>
      </c>
      <c r="B25" s="58"/>
      <c r="C25" s="18"/>
      <c r="D25" s="59"/>
    </row>
    <row r="26" spans="1:9" ht="18" customHeight="1">
      <c r="A26" s="27">
        <v>22</v>
      </c>
      <c r="B26" s="58"/>
      <c r="C26" s="18"/>
      <c r="D26" s="59"/>
    </row>
    <row r="27" spans="1:9" ht="18" customHeight="1">
      <c r="A27" s="27">
        <v>23</v>
      </c>
      <c r="B27" s="58"/>
      <c r="C27" s="18"/>
      <c r="D27" s="59"/>
    </row>
    <row r="28" spans="1:9" ht="18" customHeight="1">
      <c r="A28" s="27">
        <v>24</v>
      </c>
      <c r="B28" s="58"/>
      <c r="C28" s="18"/>
      <c r="D28" s="59"/>
      <c r="I28" s="35"/>
    </row>
    <row r="29" spans="1:9" ht="18" customHeight="1">
      <c r="A29" s="27">
        <v>25</v>
      </c>
      <c r="B29" s="58"/>
      <c r="C29" s="18"/>
      <c r="D29" s="59"/>
      <c r="I29" s="35"/>
    </row>
    <row r="30" spans="1:9" ht="18" customHeight="1">
      <c r="A30" s="27">
        <v>26</v>
      </c>
      <c r="B30" s="58"/>
      <c r="C30" s="18"/>
      <c r="D30" s="59"/>
    </row>
    <row r="31" spans="1:9" ht="18" customHeight="1">
      <c r="A31" s="27">
        <v>27</v>
      </c>
      <c r="B31" s="58"/>
      <c r="C31" s="18"/>
      <c r="D31" s="59"/>
    </row>
    <row r="32" spans="1:9" ht="18" customHeight="1">
      <c r="A32" s="27">
        <v>28</v>
      </c>
      <c r="B32" s="58"/>
      <c r="C32" s="18"/>
      <c r="D32" s="59"/>
    </row>
    <row r="33" spans="1:4" ht="18" customHeight="1">
      <c r="A33" s="27">
        <v>29</v>
      </c>
      <c r="B33" s="58"/>
      <c r="C33" s="18"/>
      <c r="D33" s="59"/>
    </row>
    <row r="34" spans="1:4" ht="18" customHeight="1">
      <c r="A34" s="27">
        <v>30</v>
      </c>
      <c r="B34" s="12"/>
      <c r="C34" s="18"/>
      <c r="D34" s="13"/>
    </row>
    <row r="35" spans="1:4" ht="18" customHeight="1">
      <c r="A35" s="27">
        <v>31</v>
      </c>
      <c r="B35" s="12"/>
      <c r="C35" s="18"/>
      <c r="D35" s="13"/>
    </row>
    <row r="36" spans="1:4" ht="18" customHeight="1">
      <c r="A36" s="27">
        <v>32</v>
      </c>
      <c r="B36" s="12"/>
      <c r="C36" s="18"/>
      <c r="D36" s="13"/>
    </row>
    <row r="37" spans="1:4" ht="18" customHeight="1">
      <c r="A37" s="27">
        <v>33</v>
      </c>
      <c r="B37" s="12"/>
      <c r="C37" s="18"/>
      <c r="D37" s="13"/>
    </row>
    <row r="38" spans="1:4" ht="18" customHeight="1">
      <c r="A38" s="27">
        <v>34</v>
      </c>
      <c r="B38" s="12"/>
      <c r="C38" s="18"/>
      <c r="D38" s="13"/>
    </row>
    <row r="39" spans="1:4" ht="18" customHeight="1">
      <c r="A39" s="27">
        <v>35</v>
      </c>
      <c r="B39" s="12"/>
      <c r="C39" s="18"/>
      <c r="D39" s="13"/>
    </row>
    <row r="40" spans="1:4" ht="18" customHeight="1">
      <c r="A40" s="27">
        <v>36</v>
      </c>
      <c r="B40" s="12"/>
      <c r="C40" s="18"/>
      <c r="D40" s="13"/>
    </row>
    <row r="41" spans="1:4" ht="18" customHeight="1">
      <c r="A41" s="27">
        <v>37</v>
      </c>
      <c r="B41" s="12"/>
      <c r="C41" s="18"/>
      <c r="D41" s="13"/>
    </row>
    <row r="42" spans="1:4" ht="18" customHeight="1">
      <c r="A42" s="27">
        <v>38</v>
      </c>
      <c r="B42" s="12"/>
      <c r="C42" s="18"/>
      <c r="D42" s="13"/>
    </row>
    <row r="43" spans="1:4" ht="18" customHeight="1">
      <c r="A43" s="27">
        <v>39</v>
      </c>
      <c r="B43" s="12"/>
      <c r="C43" s="18"/>
      <c r="D43" s="13"/>
    </row>
    <row r="44" spans="1:4" ht="18" customHeight="1">
      <c r="A44" s="27">
        <v>40</v>
      </c>
      <c r="B44" s="12"/>
      <c r="C44" s="18"/>
      <c r="D44" s="13"/>
    </row>
    <row r="45" spans="1:4" ht="18" customHeight="1">
      <c r="A45" s="27">
        <v>41</v>
      </c>
      <c r="B45" s="12"/>
      <c r="C45" s="18"/>
      <c r="D45" s="13"/>
    </row>
    <row r="46" spans="1:4" ht="18" customHeight="1">
      <c r="A46" s="27">
        <v>42</v>
      </c>
      <c r="B46" s="12"/>
      <c r="C46" s="18"/>
      <c r="D46" s="13"/>
    </row>
    <row r="47" spans="1:4" ht="18" customHeight="1">
      <c r="A47" s="27">
        <v>43</v>
      </c>
      <c r="B47" s="12"/>
      <c r="C47" s="18"/>
      <c r="D47" s="13"/>
    </row>
    <row r="48" spans="1:4" ht="18" customHeight="1">
      <c r="A48" s="27">
        <v>44</v>
      </c>
      <c r="B48" s="9"/>
      <c r="C48" s="18"/>
      <c r="D48" s="13"/>
    </row>
    <row r="49" spans="1:4" ht="18" customHeight="1">
      <c r="A49" s="27">
        <v>45</v>
      </c>
      <c r="B49" s="12"/>
      <c r="C49" s="18"/>
      <c r="D49" s="13"/>
    </row>
    <row r="50" spans="1:4" ht="18" customHeight="1">
      <c r="A50" s="27">
        <v>46</v>
      </c>
      <c r="B50" s="12"/>
      <c r="C50" s="18"/>
      <c r="D50" s="13"/>
    </row>
    <row r="51" spans="1:4" ht="18" customHeight="1">
      <c r="A51" s="27">
        <v>47</v>
      </c>
      <c r="B51" s="12"/>
      <c r="C51" s="18"/>
      <c r="D51" s="13"/>
    </row>
    <row r="52" spans="1:4" ht="18" customHeight="1">
      <c r="A52" s="27">
        <v>48</v>
      </c>
      <c r="B52" s="12"/>
      <c r="C52" s="18"/>
      <c r="D52" s="13"/>
    </row>
    <row r="53" spans="1:4" ht="18" customHeight="1">
      <c r="A53" s="27">
        <v>49</v>
      </c>
      <c r="B53" s="12"/>
      <c r="C53" s="18"/>
      <c r="D53" s="13"/>
    </row>
    <row r="54" spans="1:4" ht="18" customHeight="1">
      <c r="A54" s="27">
        <v>50</v>
      </c>
      <c r="B54" s="12"/>
      <c r="C54" s="18"/>
      <c r="D54" s="13"/>
    </row>
    <row r="55" spans="1:4" ht="18" customHeight="1">
      <c r="A55" s="27">
        <v>51</v>
      </c>
      <c r="B55" s="12"/>
      <c r="C55" s="18"/>
      <c r="D55" s="13"/>
    </row>
    <row r="56" spans="1:4" ht="18" customHeight="1">
      <c r="A56" s="27">
        <v>52</v>
      </c>
      <c r="B56" s="12"/>
      <c r="C56" s="18"/>
      <c r="D56" s="13"/>
    </row>
    <row r="57" spans="1:4" ht="18" customHeight="1">
      <c r="A57" s="27">
        <v>53</v>
      </c>
      <c r="B57" s="12"/>
      <c r="C57" s="18"/>
      <c r="D57" s="13"/>
    </row>
    <row r="58" spans="1:4" ht="18" customHeight="1">
      <c r="A58" s="27">
        <v>54</v>
      </c>
      <c r="B58" s="12"/>
      <c r="C58" s="18"/>
      <c r="D58" s="13"/>
    </row>
    <row r="59" spans="1:4" ht="18" customHeight="1">
      <c r="A59" s="27">
        <v>55</v>
      </c>
      <c r="B59" s="12"/>
      <c r="C59" s="18"/>
      <c r="D59" s="13"/>
    </row>
    <row r="60" spans="1:4" ht="18" customHeight="1">
      <c r="A60" s="27">
        <v>56</v>
      </c>
      <c r="B60" s="12"/>
      <c r="C60" s="18"/>
      <c r="D60" s="13"/>
    </row>
    <row r="61" spans="1:4" ht="18" customHeight="1">
      <c r="A61" s="27">
        <v>57</v>
      </c>
      <c r="B61" s="12"/>
      <c r="C61" s="18"/>
      <c r="D61" s="13"/>
    </row>
    <row r="62" spans="1:4" ht="18" customHeight="1">
      <c r="A62" s="27">
        <v>58</v>
      </c>
      <c r="B62" s="12"/>
      <c r="C62" s="18"/>
      <c r="D62" s="13"/>
    </row>
    <row r="63" spans="1:4" ht="18" customHeight="1">
      <c r="A63" s="27">
        <v>59</v>
      </c>
      <c r="B63" s="12"/>
      <c r="C63" s="18"/>
      <c r="D63" s="13"/>
    </row>
    <row r="64" spans="1:4" ht="18" customHeight="1">
      <c r="A64" s="27">
        <v>60</v>
      </c>
      <c r="B64" s="12"/>
      <c r="C64" s="18"/>
      <c r="D64" s="13"/>
    </row>
    <row r="65" spans="1:4" ht="18" customHeight="1">
      <c r="A65" s="27">
        <v>61</v>
      </c>
      <c r="B65" s="12"/>
      <c r="C65" s="18"/>
      <c r="D65" s="13"/>
    </row>
    <row r="66" spans="1:4" ht="18" customHeight="1">
      <c r="A66" s="27">
        <v>62</v>
      </c>
      <c r="B66" s="12"/>
      <c r="C66" s="18"/>
      <c r="D66" s="13"/>
    </row>
    <row r="67" spans="1:4" ht="18" customHeight="1">
      <c r="A67" s="27">
        <v>63</v>
      </c>
      <c r="B67" s="12"/>
      <c r="C67" s="18"/>
      <c r="D67" s="13"/>
    </row>
    <row r="68" spans="1:4" ht="18" customHeight="1">
      <c r="A68" s="27">
        <v>64</v>
      </c>
      <c r="B68" s="12"/>
      <c r="C68" s="18"/>
      <c r="D68" s="13"/>
    </row>
    <row r="69" spans="1:4" ht="18" customHeight="1">
      <c r="A69" s="27">
        <v>65</v>
      </c>
      <c r="B69" s="12"/>
      <c r="C69" s="18"/>
      <c r="D69" s="13"/>
    </row>
    <row r="70" spans="1:4" ht="18" customHeight="1">
      <c r="A70" s="27">
        <v>66</v>
      </c>
      <c r="B70" s="12"/>
      <c r="C70" s="18"/>
      <c r="D70" s="13"/>
    </row>
    <row r="71" spans="1:4" ht="18" customHeight="1">
      <c r="A71" s="27">
        <v>67</v>
      </c>
      <c r="B71" s="12"/>
      <c r="C71" s="18"/>
      <c r="D71" s="13"/>
    </row>
    <row r="72" spans="1:4" ht="18" customHeight="1">
      <c r="A72" s="27">
        <v>68</v>
      </c>
      <c r="B72" s="12"/>
      <c r="C72" s="18"/>
      <c r="D72" s="13"/>
    </row>
    <row r="73" spans="1:4" ht="18" customHeight="1">
      <c r="A73" s="27">
        <v>69</v>
      </c>
      <c r="B73" s="12"/>
      <c r="C73" s="18"/>
      <c r="D73" s="13"/>
    </row>
    <row r="74" spans="1:4" ht="18" customHeight="1">
      <c r="A74" s="27">
        <v>70</v>
      </c>
      <c r="B74" s="12"/>
      <c r="C74" s="18"/>
      <c r="D74" s="13"/>
    </row>
    <row r="75" spans="1:4" ht="18" customHeight="1">
      <c r="A75" s="27">
        <v>71</v>
      </c>
      <c r="B75" s="12"/>
      <c r="C75" s="18"/>
      <c r="D75" s="13"/>
    </row>
    <row r="76" spans="1:4" ht="18" customHeight="1">
      <c r="A76" s="27">
        <v>72</v>
      </c>
      <c r="B76" s="12"/>
      <c r="C76" s="18"/>
      <c r="D76" s="13"/>
    </row>
  </sheetData>
  <sheetProtection sheet="1" objects="1" scenarios="1" selectLockedCells="1"/>
  <phoneticPr fontId="1" type="noConversion"/>
  <pageMargins left="0.7" right="0.7" top="0.75" bottom="0.75" header="0.3" footer="0.3"/>
  <pageSetup scale="96" orientation="portrait" r:id="rId1"/>
  <headerFooter>
    <oddHeader>&amp;RPage &amp;P of &amp;N</oddHeader>
  </headerFooter>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V213"/>
  <sheetViews>
    <sheetView view="pageBreakPreview" zoomScaleNormal="100" zoomScaleSheetLayoutView="100" workbookViewId="0">
      <selection activeCell="B5" sqref="B5"/>
    </sheetView>
  </sheetViews>
  <sheetFormatPr defaultRowHeight="12.75"/>
  <cols>
    <col min="1" max="1" width="4.7109375" style="2" customWidth="1"/>
    <col min="2" max="2" width="35.7109375" style="33" customWidth="1"/>
    <col min="3" max="3" width="18.7109375" style="60" customWidth="1"/>
    <col min="4" max="4" width="12.7109375" style="36" customWidth="1"/>
    <col min="5" max="5" width="9.140625" style="33"/>
    <col min="6" max="7" width="15.7109375" style="33" customWidth="1"/>
    <col min="8" max="8" width="35.7109375" style="33" customWidth="1"/>
    <col min="9" max="13" width="15.7109375" style="33" customWidth="1"/>
    <col min="14" max="16384" width="9.140625" style="33"/>
  </cols>
  <sheetData>
    <row r="1" spans="1:256">
      <c r="A1" s="3" t="str">
        <f>Ref_EmployerName &amp; " : " &amp; Ref_AffectedMonth &amp; " : " &amp; Ref_AcctNum &amp;  IF(ISBLANK(Ref_ProjectName),""," : " &amp; Ref_ProjectName)</f>
        <v xml:space="preserve">Employer Name : September 2021 : </v>
      </c>
      <c r="B1" s="3"/>
      <c r="C1" s="3"/>
      <c r="D1" s="3"/>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15.75">
      <c r="A2" s="4" t="str">
        <f>"Total 50% - 60% APPRENTICES (A6) Hours: " &amp; TEXT(HoursSum_A6, "#,###.00")</f>
        <v>Total 50% - 60% APPRENTICES (A6) Hours: .00</v>
      </c>
      <c r="B2" s="2"/>
      <c r="C2" s="5"/>
      <c r="D2" s="6"/>
      <c r="F2" s="34"/>
    </row>
    <row r="3" spans="1:256" ht="9" customHeight="1">
      <c r="B3" s="2"/>
      <c r="C3" s="25"/>
      <c r="D3" s="26"/>
      <c r="F3" s="34"/>
    </row>
    <row r="4" spans="1:256" ht="30.75" customHeight="1">
      <c r="A4" s="46"/>
      <c r="B4" s="47" t="s">
        <v>34</v>
      </c>
      <c r="C4" s="48" t="s">
        <v>35</v>
      </c>
      <c r="D4" s="49" t="s">
        <v>36</v>
      </c>
    </row>
    <row r="5" spans="1:256" ht="18" customHeight="1">
      <c r="A5" s="27">
        <v>1</v>
      </c>
      <c r="B5" s="58"/>
      <c r="C5" s="18"/>
      <c r="D5" s="59"/>
    </row>
    <row r="6" spans="1:256" ht="18" customHeight="1">
      <c r="A6" s="27">
        <v>2</v>
      </c>
      <c r="B6" s="58"/>
      <c r="C6" s="18"/>
      <c r="D6" s="59"/>
    </row>
    <row r="7" spans="1:256" ht="18" customHeight="1">
      <c r="A7" s="27">
        <v>3</v>
      </c>
      <c r="B7" s="58"/>
      <c r="C7" s="18"/>
      <c r="D7" s="59"/>
    </row>
    <row r="8" spans="1:256" ht="18" customHeight="1">
      <c r="A8" s="27">
        <v>4</v>
      </c>
      <c r="B8" s="58"/>
      <c r="C8" s="18"/>
      <c r="D8" s="59"/>
    </row>
    <row r="9" spans="1:256" ht="18" customHeight="1">
      <c r="A9" s="27">
        <v>5</v>
      </c>
      <c r="B9" s="58"/>
      <c r="C9" s="18"/>
      <c r="D9" s="59"/>
    </row>
    <row r="10" spans="1:256" ht="18" customHeight="1">
      <c r="A10" s="27">
        <v>6</v>
      </c>
      <c r="B10" s="58"/>
      <c r="C10" s="18"/>
      <c r="D10" s="59"/>
    </row>
    <row r="11" spans="1:256" ht="18" customHeight="1">
      <c r="A11" s="27">
        <v>7</v>
      </c>
      <c r="B11" s="58"/>
      <c r="C11" s="18"/>
      <c r="D11" s="59"/>
    </row>
    <row r="12" spans="1:256" ht="18" customHeight="1">
      <c r="A12" s="27">
        <v>8</v>
      </c>
      <c r="B12" s="58"/>
      <c r="C12" s="18"/>
      <c r="D12" s="59"/>
    </row>
    <row r="13" spans="1:256" ht="18" customHeight="1">
      <c r="A13" s="27">
        <v>9</v>
      </c>
      <c r="B13" s="58"/>
      <c r="C13" s="18"/>
      <c r="D13" s="59"/>
    </row>
    <row r="14" spans="1:256" ht="18" customHeight="1">
      <c r="A14" s="27">
        <v>10</v>
      </c>
      <c r="B14" s="58"/>
      <c r="C14" s="18"/>
      <c r="D14" s="59"/>
    </row>
    <row r="15" spans="1:256" ht="18" customHeight="1">
      <c r="A15" s="27">
        <v>11</v>
      </c>
      <c r="B15" s="58"/>
      <c r="C15" s="18"/>
      <c r="D15" s="59"/>
    </row>
    <row r="16" spans="1:256" ht="18" customHeight="1">
      <c r="A16" s="27">
        <v>12</v>
      </c>
      <c r="B16" s="58"/>
      <c r="C16" s="18"/>
      <c r="D16" s="59"/>
    </row>
    <row r="17" spans="1:4" ht="18" customHeight="1">
      <c r="A17" s="27">
        <v>13</v>
      </c>
      <c r="B17" s="58"/>
      <c r="C17" s="18"/>
      <c r="D17" s="59"/>
    </row>
    <row r="18" spans="1:4" ht="18" customHeight="1">
      <c r="A18" s="27">
        <v>14</v>
      </c>
      <c r="B18" s="58"/>
      <c r="C18" s="18"/>
      <c r="D18" s="59"/>
    </row>
    <row r="19" spans="1:4" ht="18" customHeight="1">
      <c r="A19" s="27">
        <v>15</v>
      </c>
      <c r="B19" s="58"/>
      <c r="C19" s="18"/>
      <c r="D19" s="59"/>
    </row>
    <row r="20" spans="1:4" ht="18" customHeight="1">
      <c r="A20" s="27">
        <v>16</v>
      </c>
      <c r="B20" s="58"/>
      <c r="C20" s="18"/>
      <c r="D20" s="59"/>
    </row>
    <row r="21" spans="1:4" ht="18" customHeight="1">
      <c r="A21" s="27">
        <v>17</v>
      </c>
      <c r="B21" s="58"/>
      <c r="C21" s="18"/>
      <c r="D21" s="59"/>
    </row>
    <row r="22" spans="1:4" ht="18" customHeight="1">
      <c r="A22" s="27">
        <v>18</v>
      </c>
      <c r="B22" s="58"/>
      <c r="C22" s="18"/>
      <c r="D22" s="59"/>
    </row>
    <row r="23" spans="1:4" ht="18" customHeight="1">
      <c r="A23" s="27">
        <v>19</v>
      </c>
      <c r="B23" s="58"/>
      <c r="C23" s="18"/>
      <c r="D23" s="59"/>
    </row>
    <row r="24" spans="1:4" ht="18" customHeight="1">
      <c r="A24" s="27">
        <v>20</v>
      </c>
      <c r="B24" s="58"/>
      <c r="C24" s="18"/>
      <c r="D24" s="59"/>
    </row>
    <row r="25" spans="1:4" ht="18" customHeight="1">
      <c r="A25" s="27">
        <v>21</v>
      </c>
      <c r="B25" s="58"/>
      <c r="C25" s="18"/>
      <c r="D25" s="59"/>
    </row>
    <row r="26" spans="1:4" ht="18" customHeight="1">
      <c r="A26" s="27">
        <v>22</v>
      </c>
      <c r="B26" s="12"/>
      <c r="C26" s="20"/>
      <c r="D26" s="15"/>
    </row>
    <row r="27" spans="1:4" ht="18" customHeight="1">
      <c r="A27" s="27">
        <v>23</v>
      </c>
      <c r="B27" s="12"/>
      <c r="C27" s="20"/>
      <c r="D27" s="15"/>
    </row>
    <row r="28" spans="1:4" ht="18" customHeight="1">
      <c r="A28" s="27">
        <v>24</v>
      </c>
      <c r="B28" s="12"/>
      <c r="C28" s="20"/>
      <c r="D28" s="15"/>
    </row>
    <row r="29" spans="1:4" ht="18" customHeight="1">
      <c r="A29" s="27">
        <v>25</v>
      </c>
      <c r="B29" s="12"/>
      <c r="C29" s="20"/>
      <c r="D29" s="15"/>
    </row>
    <row r="30" spans="1:4" ht="18" customHeight="1">
      <c r="A30" s="27">
        <v>26</v>
      </c>
      <c r="B30" s="12"/>
      <c r="C30" s="20"/>
      <c r="D30" s="15"/>
    </row>
    <row r="31" spans="1:4" ht="18" customHeight="1">
      <c r="A31" s="27">
        <v>27</v>
      </c>
      <c r="B31" s="12"/>
      <c r="C31" s="20"/>
      <c r="D31" s="15"/>
    </row>
    <row r="32" spans="1:4" ht="18" customHeight="1">
      <c r="A32" s="27">
        <v>28</v>
      </c>
      <c r="B32" s="12"/>
      <c r="C32" s="20"/>
      <c r="D32" s="15"/>
    </row>
    <row r="33" spans="1:5" ht="18" customHeight="1">
      <c r="A33" s="27">
        <v>29</v>
      </c>
      <c r="B33" s="12"/>
      <c r="C33" s="20"/>
      <c r="D33" s="15"/>
    </row>
    <row r="34" spans="1:5" ht="18" customHeight="1">
      <c r="A34" s="27">
        <v>30</v>
      </c>
      <c r="B34" s="12"/>
      <c r="C34" s="20"/>
      <c r="D34" s="15"/>
    </row>
    <row r="35" spans="1:5" ht="18" customHeight="1">
      <c r="A35" s="27">
        <v>31</v>
      </c>
      <c r="B35" s="12"/>
      <c r="C35" s="20"/>
      <c r="D35" s="15"/>
      <c r="E35" s="36"/>
    </row>
    <row r="36" spans="1:5" ht="18" customHeight="1">
      <c r="A36" s="27">
        <v>32</v>
      </c>
      <c r="B36" s="12"/>
      <c r="C36" s="20"/>
      <c r="D36" s="15"/>
    </row>
    <row r="37" spans="1:5" ht="18" customHeight="1">
      <c r="A37" s="27">
        <v>33</v>
      </c>
      <c r="B37" s="12"/>
      <c r="C37" s="20"/>
      <c r="D37" s="15"/>
    </row>
    <row r="38" spans="1:5" ht="18" customHeight="1">
      <c r="A38" s="27">
        <v>34</v>
      </c>
      <c r="B38" s="12"/>
      <c r="C38" s="20"/>
      <c r="D38" s="15"/>
    </row>
    <row r="39" spans="1:5" ht="18" customHeight="1">
      <c r="A39" s="27">
        <v>35</v>
      </c>
      <c r="B39" s="12"/>
      <c r="C39" s="20"/>
      <c r="D39" s="15"/>
    </row>
    <row r="40" spans="1:5" ht="18" customHeight="1">
      <c r="A40" s="27">
        <v>36</v>
      </c>
      <c r="B40" s="12"/>
      <c r="C40" s="20"/>
      <c r="D40" s="15"/>
    </row>
    <row r="41" spans="1:5" ht="18" customHeight="1">
      <c r="A41" s="27">
        <v>37</v>
      </c>
      <c r="B41" s="12"/>
      <c r="C41" s="20"/>
      <c r="D41" s="15"/>
    </row>
    <row r="42" spans="1:5" ht="18" customHeight="1">
      <c r="A42" s="27">
        <v>38</v>
      </c>
      <c r="B42" s="12"/>
      <c r="C42" s="20"/>
      <c r="D42" s="15"/>
    </row>
    <row r="43" spans="1:5" ht="18" customHeight="1">
      <c r="A43" s="27">
        <v>39</v>
      </c>
      <c r="B43" s="12"/>
      <c r="C43" s="20"/>
      <c r="D43" s="15"/>
    </row>
    <row r="44" spans="1:5" ht="18" customHeight="1">
      <c r="A44" s="27">
        <v>40</v>
      </c>
      <c r="B44" s="12"/>
      <c r="C44" s="20"/>
      <c r="D44" s="15"/>
    </row>
    <row r="45" spans="1:5" ht="18" customHeight="1">
      <c r="A45" s="27">
        <v>41</v>
      </c>
      <c r="B45" s="12"/>
      <c r="C45" s="20"/>
      <c r="D45" s="15"/>
    </row>
    <row r="46" spans="1:5" ht="18" customHeight="1">
      <c r="A46" s="27">
        <v>42</v>
      </c>
      <c r="B46" s="12"/>
      <c r="C46" s="20"/>
      <c r="D46" s="15"/>
    </row>
    <row r="47" spans="1:5" ht="18" customHeight="1">
      <c r="A47" s="27">
        <v>43</v>
      </c>
      <c r="B47" s="12"/>
      <c r="C47" s="20"/>
      <c r="D47" s="15"/>
    </row>
    <row r="48" spans="1:5" ht="18" customHeight="1">
      <c r="A48" s="27">
        <v>44</v>
      </c>
      <c r="B48" s="12"/>
      <c r="C48" s="20"/>
      <c r="D48" s="15"/>
    </row>
    <row r="49" spans="1:4" ht="18" customHeight="1">
      <c r="A49" s="27">
        <v>45</v>
      </c>
      <c r="B49" s="12"/>
      <c r="C49" s="20"/>
      <c r="D49" s="15"/>
    </row>
    <row r="50" spans="1:4" ht="18" customHeight="1">
      <c r="A50" s="27">
        <v>46</v>
      </c>
      <c r="B50" s="12"/>
      <c r="C50" s="20"/>
      <c r="D50" s="15"/>
    </row>
    <row r="51" spans="1:4" ht="18" customHeight="1">
      <c r="A51" s="27">
        <v>47</v>
      </c>
      <c r="B51" s="12"/>
      <c r="C51" s="20"/>
      <c r="D51" s="15"/>
    </row>
    <row r="52" spans="1:4" ht="18" customHeight="1">
      <c r="A52" s="27">
        <v>48</v>
      </c>
      <c r="B52" s="12"/>
      <c r="C52" s="20"/>
      <c r="D52" s="15"/>
    </row>
    <row r="53" spans="1:4" ht="18" customHeight="1">
      <c r="A53" s="27">
        <v>49</v>
      </c>
      <c r="B53" s="12"/>
      <c r="C53" s="20"/>
      <c r="D53" s="15"/>
    </row>
    <row r="54" spans="1:4" ht="18" customHeight="1">
      <c r="A54" s="27">
        <v>50</v>
      </c>
      <c r="B54" s="12"/>
      <c r="C54" s="20"/>
      <c r="D54" s="15"/>
    </row>
    <row r="55" spans="1:4" ht="18" customHeight="1">
      <c r="A55" s="27">
        <v>51</v>
      </c>
      <c r="B55" s="12"/>
      <c r="C55" s="20"/>
      <c r="D55" s="15"/>
    </row>
    <row r="56" spans="1:4" ht="18" customHeight="1">
      <c r="A56" s="27">
        <v>52</v>
      </c>
      <c r="B56" s="28"/>
      <c r="C56" s="22"/>
      <c r="D56" s="14"/>
    </row>
    <row r="57" spans="1:4" ht="18" customHeight="1">
      <c r="A57" s="27">
        <v>53</v>
      </c>
      <c r="B57" s="29"/>
      <c r="C57" s="21"/>
      <c r="D57" s="14"/>
    </row>
    <row r="58" spans="1:4" ht="18" customHeight="1">
      <c r="A58" s="27">
        <v>54</v>
      </c>
      <c r="B58" s="28"/>
      <c r="C58" s="21"/>
      <c r="D58" s="15"/>
    </row>
    <row r="59" spans="1:4" ht="18" customHeight="1">
      <c r="A59" s="27">
        <v>55</v>
      </c>
      <c r="B59" s="28"/>
      <c r="C59" s="22"/>
      <c r="D59" s="15"/>
    </row>
    <row r="60" spans="1:4" ht="18" customHeight="1">
      <c r="A60" s="27">
        <v>56</v>
      </c>
      <c r="B60" s="28"/>
      <c r="C60" s="22"/>
      <c r="D60" s="15"/>
    </row>
    <row r="61" spans="1:4" ht="18" customHeight="1">
      <c r="A61" s="27">
        <v>57</v>
      </c>
      <c r="B61" s="12"/>
      <c r="C61" s="20"/>
      <c r="D61" s="15"/>
    </row>
    <row r="62" spans="1:4" ht="18" customHeight="1">
      <c r="A62" s="27">
        <v>58</v>
      </c>
      <c r="B62" s="12"/>
      <c r="C62" s="20"/>
      <c r="D62" s="15"/>
    </row>
    <row r="63" spans="1:4" ht="18" customHeight="1">
      <c r="A63" s="27">
        <v>59</v>
      </c>
      <c r="B63" s="12"/>
      <c r="C63" s="20"/>
      <c r="D63" s="15"/>
    </row>
    <row r="64" spans="1:4" ht="18" customHeight="1">
      <c r="A64" s="27">
        <v>60</v>
      </c>
      <c r="B64" s="12"/>
      <c r="C64" s="20"/>
      <c r="D64" s="15"/>
    </row>
    <row r="65" spans="1:12" ht="18" customHeight="1">
      <c r="A65" s="27">
        <v>61</v>
      </c>
      <c r="B65" s="12"/>
      <c r="C65" s="20"/>
      <c r="D65" s="15"/>
    </row>
    <row r="66" spans="1:12" ht="18" customHeight="1">
      <c r="A66" s="27">
        <v>62</v>
      </c>
      <c r="B66" s="12"/>
      <c r="C66" s="20"/>
      <c r="D66" s="15"/>
    </row>
    <row r="67" spans="1:12" ht="18" customHeight="1">
      <c r="A67" s="27">
        <v>63</v>
      </c>
      <c r="B67" s="12"/>
      <c r="C67" s="20"/>
      <c r="D67" s="15"/>
    </row>
    <row r="68" spans="1:12" ht="18" customHeight="1">
      <c r="A68" s="27">
        <v>64</v>
      </c>
      <c r="B68" s="12"/>
      <c r="C68" s="20"/>
      <c r="D68" s="15"/>
    </row>
    <row r="69" spans="1:12" ht="18" customHeight="1">
      <c r="A69" s="27">
        <v>65</v>
      </c>
      <c r="B69" s="12"/>
      <c r="C69" s="20"/>
      <c r="D69" s="15"/>
    </row>
    <row r="70" spans="1:12" ht="18" customHeight="1">
      <c r="A70" s="27">
        <v>66</v>
      </c>
      <c r="B70" s="12"/>
      <c r="C70" s="20"/>
      <c r="D70" s="15"/>
    </row>
    <row r="71" spans="1:12" ht="18" customHeight="1">
      <c r="A71" s="27">
        <v>67</v>
      </c>
      <c r="B71" s="12"/>
      <c r="C71" s="20"/>
      <c r="D71" s="15"/>
    </row>
    <row r="72" spans="1:12" ht="18" customHeight="1">
      <c r="A72" s="27">
        <v>68</v>
      </c>
      <c r="B72" s="12"/>
      <c r="C72" s="20"/>
      <c r="D72" s="15"/>
    </row>
    <row r="73" spans="1:12" ht="18" customHeight="1">
      <c r="A73" s="27">
        <v>69</v>
      </c>
      <c r="B73" s="12"/>
      <c r="C73" s="20"/>
      <c r="D73" s="15"/>
    </row>
    <row r="74" spans="1:12" ht="18" customHeight="1">
      <c r="A74" s="27">
        <v>70</v>
      </c>
      <c r="B74" s="12"/>
      <c r="C74" s="20"/>
      <c r="D74" s="15"/>
    </row>
    <row r="75" spans="1:12" ht="18" customHeight="1">
      <c r="A75" s="27">
        <v>71</v>
      </c>
      <c r="B75" s="12"/>
      <c r="C75" s="20"/>
      <c r="D75" s="15"/>
    </row>
    <row r="76" spans="1:12" ht="18" customHeight="1">
      <c r="A76" s="27">
        <v>72</v>
      </c>
      <c r="B76" s="12"/>
      <c r="C76" s="20"/>
      <c r="D76" s="15"/>
    </row>
    <row r="77" spans="1:12">
      <c r="F77"/>
      <c r="G77"/>
      <c r="H77"/>
      <c r="I77"/>
      <c r="J77"/>
      <c r="K77"/>
      <c r="L77"/>
    </row>
    <row r="78" spans="1:12">
      <c r="F78"/>
      <c r="G78"/>
      <c r="H78"/>
      <c r="I78"/>
      <c r="J78"/>
      <c r="K78"/>
      <c r="L78"/>
    </row>
    <row r="79" spans="1:12">
      <c r="F79"/>
      <c r="G79"/>
      <c r="H79"/>
      <c r="I79"/>
      <c r="J79"/>
      <c r="K79"/>
      <c r="L79"/>
    </row>
    <row r="80" spans="1:12">
      <c r="F80"/>
      <c r="G80"/>
      <c r="H80"/>
      <c r="I80"/>
      <c r="J80"/>
      <c r="K80"/>
      <c r="L80"/>
    </row>
    <row r="81" spans="6:12">
      <c r="F81"/>
      <c r="G81"/>
      <c r="H81"/>
      <c r="I81"/>
      <c r="J81"/>
      <c r="K81"/>
      <c r="L81"/>
    </row>
    <row r="82" spans="6:12">
      <c r="F82"/>
      <c r="G82"/>
      <c r="H82"/>
      <c r="I82"/>
      <c r="J82"/>
      <c r="K82"/>
      <c r="L82"/>
    </row>
    <row r="83" spans="6:12">
      <c r="F83"/>
      <c r="G83"/>
      <c r="H83"/>
      <c r="I83"/>
      <c r="J83"/>
      <c r="K83"/>
      <c r="L83"/>
    </row>
    <row r="84" spans="6:12">
      <c r="F84"/>
      <c r="G84"/>
      <c r="H84"/>
      <c r="I84"/>
      <c r="J84"/>
      <c r="K84"/>
      <c r="L84"/>
    </row>
    <row r="85" spans="6:12">
      <c r="F85"/>
      <c r="G85"/>
      <c r="H85"/>
      <c r="I85"/>
      <c r="J85"/>
      <c r="K85"/>
      <c r="L85"/>
    </row>
    <row r="86" spans="6:12">
      <c r="F86"/>
      <c r="G86"/>
      <c r="H86"/>
      <c r="I86"/>
      <c r="J86"/>
      <c r="K86"/>
      <c r="L86"/>
    </row>
    <row r="87" spans="6:12">
      <c r="F87"/>
      <c r="G87"/>
      <c r="H87"/>
      <c r="I87"/>
      <c r="J87"/>
      <c r="K87"/>
      <c r="L87"/>
    </row>
    <row r="88" spans="6:12">
      <c r="F88"/>
      <c r="G88"/>
      <c r="H88"/>
      <c r="I88"/>
      <c r="J88"/>
      <c r="K88"/>
      <c r="L88"/>
    </row>
    <row r="89" spans="6:12">
      <c r="F89"/>
      <c r="G89"/>
      <c r="H89"/>
      <c r="I89"/>
      <c r="J89"/>
      <c r="K89"/>
      <c r="L89"/>
    </row>
    <row r="90" spans="6:12">
      <c r="F90"/>
      <c r="G90"/>
      <c r="H90"/>
      <c r="I90"/>
      <c r="J90"/>
      <c r="K90"/>
      <c r="L90"/>
    </row>
    <row r="91" spans="6:12">
      <c r="F91"/>
      <c r="G91"/>
      <c r="H91"/>
      <c r="I91"/>
      <c r="J91"/>
      <c r="K91"/>
      <c r="L91"/>
    </row>
    <row r="92" spans="6:12">
      <c r="F92"/>
      <c r="G92"/>
      <c r="H92"/>
      <c r="I92"/>
      <c r="J92"/>
      <c r="K92"/>
      <c r="L92"/>
    </row>
    <row r="93" spans="6:12">
      <c r="F93"/>
      <c r="G93"/>
      <c r="H93"/>
      <c r="I93"/>
      <c r="J93"/>
      <c r="K93"/>
      <c r="L93"/>
    </row>
    <row r="94" spans="6:12">
      <c r="F94"/>
      <c r="G94"/>
      <c r="H94"/>
      <c r="I94"/>
      <c r="J94"/>
      <c r="K94"/>
      <c r="L94"/>
    </row>
    <row r="95" spans="6:12">
      <c r="F95"/>
      <c r="G95"/>
      <c r="H95"/>
      <c r="I95"/>
      <c r="J95"/>
      <c r="K95"/>
      <c r="L95"/>
    </row>
    <row r="96" spans="6:12">
      <c r="F96"/>
      <c r="G96"/>
      <c r="H96"/>
      <c r="I96"/>
      <c r="J96"/>
      <c r="K96"/>
      <c r="L96"/>
    </row>
    <row r="97" spans="6:12">
      <c r="F97"/>
      <c r="G97"/>
      <c r="H97"/>
      <c r="I97"/>
      <c r="J97"/>
      <c r="K97"/>
      <c r="L97"/>
    </row>
    <row r="98" spans="6:12">
      <c r="F98"/>
      <c r="G98"/>
      <c r="H98"/>
      <c r="I98"/>
      <c r="J98"/>
      <c r="K98"/>
      <c r="L98"/>
    </row>
    <row r="99" spans="6:12">
      <c r="F99"/>
      <c r="G99"/>
      <c r="H99"/>
      <c r="I99"/>
      <c r="J99"/>
      <c r="K99"/>
      <c r="L99"/>
    </row>
    <row r="100" spans="6:12">
      <c r="F100"/>
      <c r="G100"/>
      <c r="H100"/>
      <c r="I100"/>
      <c r="J100"/>
      <c r="K100"/>
      <c r="L100"/>
    </row>
    <row r="101" spans="6:12">
      <c r="F101"/>
      <c r="G101"/>
      <c r="H101"/>
      <c r="I101"/>
      <c r="J101"/>
      <c r="K101"/>
      <c r="L101"/>
    </row>
    <row r="102" spans="6:12">
      <c r="F102"/>
      <c r="G102"/>
      <c r="H102"/>
      <c r="I102"/>
      <c r="J102"/>
      <c r="K102"/>
      <c r="L102"/>
    </row>
    <row r="103" spans="6:12">
      <c r="F103"/>
      <c r="G103"/>
      <c r="H103"/>
      <c r="I103"/>
      <c r="J103"/>
      <c r="K103"/>
      <c r="L103"/>
    </row>
    <row r="104" spans="6:12">
      <c r="F104"/>
      <c r="G104"/>
      <c r="H104"/>
      <c r="I104"/>
      <c r="J104"/>
      <c r="K104"/>
      <c r="L104"/>
    </row>
    <row r="105" spans="6:12">
      <c r="F105"/>
      <c r="G105"/>
      <c r="H105"/>
      <c r="I105"/>
      <c r="J105"/>
      <c r="K105"/>
      <c r="L105"/>
    </row>
    <row r="106" spans="6:12">
      <c r="F106"/>
      <c r="G106"/>
      <c r="H106"/>
      <c r="I106"/>
      <c r="J106"/>
      <c r="K106"/>
      <c r="L106"/>
    </row>
    <row r="107" spans="6:12">
      <c r="F107"/>
      <c r="G107"/>
      <c r="H107"/>
      <c r="I107"/>
      <c r="J107"/>
      <c r="K107"/>
      <c r="L107"/>
    </row>
    <row r="108" spans="6:12">
      <c r="F108"/>
      <c r="G108"/>
      <c r="H108"/>
      <c r="I108"/>
      <c r="J108"/>
      <c r="K108"/>
      <c r="L108"/>
    </row>
    <row r="109" spans="6:12">
      <c r="F109"/>
      <c r="G109"/>
      <c r="H109"/>
      <c r="I109"/>
      <c r="J109"/>
      <c r="K109"/>
      <c r="L109"/>
    </row>
    <row r="110" spans="6:12">
      <c r="F110"/>
      <c r="G110"/>
      <c r="H110"/>
      <c r="I110"/>
      <c r="J110"/>
      <c r="K110"/>
      <c r="L110"/>
    </row>
    <row r="111" spans="6:12">
      <c r="F111"/>
      <c r="G111"/>
      <c r="H111"/>
      <c r="I111"/>
      <c r="J111"/>
      <c r="K111"/>
      <c r="L111"/>
    </row>
    <row r="112" spans="6:12">
      <c r="F112"/>
      <c r="G112"/>
      <c r="H112"/>
      <c r="I112"/>
      <c r="J112"/>
      <c r="K112"/>
      <c r="L112"/>
    </row>
    <row r="113" spans="6:12">
      <c r="F113"/>
      <c r="G113"/>
      <c r="H113"/>
      <c r="I113"/>
      <c r="J113"/>
      <c r="K113"/>
      <c r="L113"/>
    </row>
    <row r="114" spans="6:12">
      <c r="F114"/>
      <c r="G114"/>
      <c r="H114"/>
      <c r="I114"/>
      <c r="J114"/>
      <c r="K114"/>
      <c r="L114"/>
    </row>
    <row r="115" spans="6:12">
      <c r="F115"/>
      <c r="G115"/>
      <c r="H115"/>
      <c r="I115"/>
      <c r="J115"/>
      <c r="K115"/>
      <c r="L115"/>
    </row>
    <row r="116" spans="6:12">
      <c r="F116"/>
      <c r="G116"/>
      <c r="H116"/>
      <c r="I116"/>
      <c r="J116"/>
      <c r="K116"/>
      <c r="L116"/>
    </row>
    <row r="117" spans="6:12">
      <c r="F117"/>
      <c r="G117"/>
      <c r="H117"/>
      <c r="I117"/>
      <c r="J117"/>
      <c r="K117"/>
      <c r="L117"/>
    </row>
    <row r="118" spans="6:12">
      <c r="F118"/>
      <c r="G118"/>
      <c r="H118"/>
      <c r="I118"/>
      <c r="J118"/>
      <c r="K118"/>
      <c r="L118"/>
    </row>
    <row r="119" spans="6:12">
      <c r="F119"/>
      <c r="G119"/>
      <c r="H119"/>
      <c r="I119"/>
      <c r="J119"/>
      <c r="K119"/>
      <c r="L119"/>
    </row>
    <row r="120" spans="6:12">
      <c r="F120"/>
      <c r="G120"/>
      <c r="H120"/>
      <c r="I120"/>
      <c r="J120"/>
      <c r="K120"/>
      <c r="L120"/>
    </row>
    <row r="121" spans="6:12">
      <c r="F121"/>
      <c r="G121"/>
      <c r="H121"/>
      <c r="I121"/>
      <c r="J121"/>
      <c r="K121"/>
      <c r="L121"/>
    </row>
    <row r="122" spans="6:12">
      <c r="F122"/>
      <c r="G122"/>
      <c r="H122"/>
      <c r="I122"/>
      <c r="J122"/>
      <c r="K122"/>
      <c r="L122"/>
    </row>
    <row r="123" spans="6:12">
      <c r="F123"/>
      <c r="G123"/>
      <c r="H123"/>
      <c r="I123"/>
      <c r="J123"/>
      <c r="K123"/>
      <c r="L123"/>
    </row>
    <row r="124" spans="6:12">
      <c r="F124"/>
      <c r="G124"/>
      <c r="H124"/>
      <c r="I124"/>
      <c r="J124"/>
      <c r="K124"/>
      <c r="L124"/>
    </row>
    <row r="125" spans="6:12">
      <c r="F125"/>
      <c r="G125"/>
      <c r="H125"/>
      <c r="I125"/>
      <c r="J125"/>
      <c r="K125"/>
      <c r="L125"/>
    </row>
    <row r="126" spans="6:12">
      <c r="F126"/>
      <c r="G126"/>
      <c r="H126"/>
      <c r="I126"/>
      <c r="J126"/>
      <c r="K126"/>
      <c r="L126"/>
    </row>
    <row r="127" spans="6:12">
      <c r="F127"/>
      <c r="G127"/>
      <c r="H127"/>
      <c r="I127"/>
      <c r="J127"/>
      <c r="K127"/>
      <c r="L127"/>
    </row>
    <row r="128" spans="6:12">
      <c r="F128"/>
      <c r="G128"/>
      <c r="H128"/>
      <c r="I128"/>
      <c r="J128"/>
      <c r="K128"/>
      <c r="L128"/>
    </row>
    <row r="129" spans="6:12">
      <c r="F129"/>
      <c r="G129"/>
      <c r="H129"/>
      <c r="I129"/>
      <c r="J129"/>
      <c r="K129"/>
      <c r="L129"/>
    </row>
    <row r="130" spans="6:12">
      <c r="F130"/>
      <c r="G130"/>
      <c r="H130"/>
      <c r="I130"/>
      <c r="J130"/>
      <c r="K130"/>
      <c r="L130"/>
    </row>
    <row r="131" spans="6:12">
      <c r="F131"/>
      <c r="G131"/>
      <c r="H131"/>
      <c r="I131"/>
      <c r="J131"/>
      <c r="K131"/>
      <c r="L131"/>
    </row>
    <row r="132" spans="6:12">
      <c r="F132"/>
      <c r="G132"/>
      <c r="H132"/>
      <c r="I132"/>
      <c r="J132"/>
      <c r="K132"/>
      <c r="L132"/>
    </row>
    <row r="133" spans="6:12">
      <c r="F133"/>
      <c r="G133"/>
      <c r="H133"/>
      <c r="I133"/>
      <c r="J133"/>
      <c r="K133"/>
      <c r="L133"/>
    </row>
    <row r="134" spans="6:12">
      <c r="F134"/>
      <c r="G134"/>
      <c r="H134"/>
      <c r="I134"/>
      <c r="J134"/>
      <c r="K134"/>
      <c r="L134"/>
    </row>
    <row r="135" spans="6:12">
      <c r="F135"/>
      <c r="G135"/>
      <c r="H135"/>
      <c r="I135"/>
      <c r="J135"/>
      <c r="K135"/>
      <c r="L135"/>
    </row>
    <row r="136" spans="6:12">
      <c r="F136"/>
      <c r="G136"/>
      <c r="H136"/>
      <c r="I136"/>
      <c r="J136"/>
      <c r="K136"/>
      <c r="L136"/>
    </row>
    <row r="137" spans="6:12">
      <c r="F137"/>
      <c r="G137"/>
      <c r="H137"/>
      <c r="I137"/>
      <c r="J137"/>
      <c r="K137"/>
      <c r="L137"/>
    </row>
    <row r="138" spans="6:12">
      <c r="F138"/>
      <c r="G138"/>
      <c r="H138"/>
      <c r="I138"/>
      <c r="J138"/>
      <c r="K138"/>
      <c r="L138"/>
    </row>
    <row r="139" spans="6:12">
      <c r="F139"/>
      <c r="G139"/>
      <c r="H139"/>
      <c r="I139"/>
      <c r="J139"/>
      <c r="K139"/>
      <c r="L139"/>
    </row>
    <row r="140" spans="6:12">
      <c r="F140"/>
      <c r="G140"/>
      <c r="H140"/>
      <c r="I140"/>
      <c r="J140"/>
      <c r="K140"/>
      <c r="L140"/>
    </row>
    <row r="141" spans="6:12">
      <c r="F141"/>
      <c r="G141"/>
      <c r="H141"/>
      <c r="I141"/>
      <c r="J141"/>
      <c r="K141"/>
      <c r="L141"/>
    </row>
    <row r="142" spans="6:12">
      <c r="F142"/>
      <c r="G142"/>
      <c r="H142"/>
      <c r="I142"/>
      <c r="J142"/>
      <c r="K142"/>
      <c r="L142"/>
    </row>
    <row r="143" spans="6:12">
      <c r="F143"/>
      <c r="G143"/>
      <c r="H143"/>
      <c r="I143"/>
      <c r="J143"/>
      <c r="K143"/>
      <c r="L143"/>
    </row>
    <row r="144" spans="6:12">
      <c r="F144"/>
      <c r="G144"/>
      <c r="H144"/>
      <c r="I144"/>
      <c r="J144"/>
      <c r="K144"/>
      <c r="L144"/>
    </row>
    <row r="145" spans="6:12">
      <c r="F145"/>
      <c r="G145"/>
      <c r="H145"/>
      <c r="I145"/>
      <c r="J145"/>
      <c r="K145"/>
      <c r="L145"/>
    </row>
    <row r="146" spans="6:12">
      <c r="F146"/>
      <c r="G146"/>
      <c r="H146"/>
      <c r="I146"/>
      <c r="J146"/>
      <c r="K146"/>
      <c r="L146"/>
    </row>
    <row r="147" spans="6:12">
      <c r="F147"/>
      <c r="G147"/>
      <c r="H147"/>
      <c r="I147"/>
      <c r="J147"/>
      <c r="K147"/>
      <c r="L147"/>
    </row>
    <row r="148" spans="6:12">
      <c r="F148"/>
      <c r="G148"/>
      <c r="H148"/>
      <c r="I148"/>
      <c r="J148"/>
      <c r="K148"/>
      <c r="L148"/>
    </row>
    <row r="149" spans="6:12">
      <c r="F149"/>
      <c r="G149"/>
      <c r="H149"/>
      <c r="I149"/>
      <c r="J149"/>
      <c r="K149"/>
      <c r="L149"/>
    </row>
    <row r="150" spans="6:12">
      <c r="F150"/>
      <c r="G150"/>
      <c r="H150"/>
      <c r="I150"/>
      <c r="J150"/>
      <c r="K150"/>
      <c r="L150"/>
    </row>
    <row r="151" spans="6:12">
      <c r="F151"/>
      <c r="G151"/>
      <c r="H151"/>
      <c r="I151"/>
      <c r="J151"/>
      <c r="K151"/>
      <c r="L151"/>
    </row>
    <row r="152" spans="6:12">
      <c r="F152"/>
      <c r="G152"/>
      <c r="H152"/>
      <c r="I152"/>
      <c r="J152"/>
      <c r="K152"/>
      <c r="L152"/>
    </row>
    <row r="153" spans="6:12">
      <c r="F153"/>
      <c r="G153"/>
      <c r="H153"/>
      <c r="I153"/>
      <c r="J153"/>
      <c r="K153"/>
      <c r="L153"/>
    </row>
    <row r="154" spans="6:12">
      <c r="F154"/>
      <c r="G154"/>
      <c r="H154"/>
      <c r="I154"/>
      <c r="J154"/>
      <c r="K154"/>
      <c r="L154"/>
    </row>
    <row r="155" spans="6:12">
      <c r="F155"/>
      <c r="G155"/>
      <c r="H155"/>
      <c r="I155"/>
      <c r="J155"/>
      <c r="K155"/>
      <c r="L155"/>
    </row>
    <row r="156" spans="6:12">
      <c r="F156"/>
      <c r="G156"/>
      <c r="H156"/>
      <c r="I156"/>
      <c r="J156"/>
      <c r="K156"/>
      <c r="L156"/>
    </row>
    <row r="157" spans="6:12">
      <c r="F157"/>
      <c r="G157"/>
      <c r="H157"/>
      <c r="I157"/>
      <c r="J157"/>
      <c r="K157"/>
      <c r="L157"/>
    </row>
    <row r="158" spans="6:12">
      <c r="F158"/>
      <c r="G158"/>
      <c r="H158"/>
      <c r="I158"/>
      <c r="J158"/>
      <c r="K158"/>
      <c r="L158"/>
    </row>
    <row r="159" spans="6:12">
      <c r="F159"/>
      <c r="G159"/>
      <c r="H159"/>
      <c r="I159"/>
      <c r="J159"/>
      <c r="K159"/>
      <c r="L159"/>
    </row>
    <row r="160" spans="6:12">
      <c r="F160"/>
      <c r="G160"/>
      <c r="H160"/>
      <c r="I160"/>
      <c r="J160"/>
      <c r="K160"/>
      <c r="L160"/>
    </row>
    <row r="161" spans="6:12">
      <c r="F161"/>
      <c r="G161"/>
      <c r="H161"/>
      <c r="I161"/>
      <c r="J161"/>
      <c r="K161"/>
      <c r="L161"/>
    </row>
    <row r="162" spans="6:12">
      <c r="F162"/>
      <c r="G162"/>
      <c r="H162"/>
      <c r="I162"/>
      <c r="J162"/>
      <c r="K162"/>
      <c r="L162"/>
    </row>
    <row r="163" spans="6:12">
      <c r="F163"/>
      <c r="G163"/>
      <c r="H163"/>
      <c r="I163"/>
      <c r="J163"/>
      <c r="K163"/>
      <c r="L163"/>
    </row>
    <row r="164" spans="6:12">
      <c r="F164"/>
      <c r="G164"/>
      <c r="H164"/>
      <c r="I164"/>
      <c r="J164"/>
      <c r="K164"/>
      <c r="L164"/>
    </row>
    <row r="165" spans="6:12">
      <c r="F165"/>
      <c r="G165"/>
      <c r="H165"/>
      <c r="I165"/>
      <c r="J165"/>
      <c r="K165"/>
      <c r="L165"/>
    </row>
    <row r="166" spans="6:12">
      <c r="F166"/>
      <c r="G166"/>
      <c r="H166"/>
      <c r="I166"/>
      <c r="J166"/>
      <c r="K166"/>
      <c r="L166"/>
    </row>
    <row r="167" spans="6:12">
      <c r="F167"/>
      <c r="G167"/>
      <c r="H167"/>
      <c r="I167"/>
      <c r="J167"/>
      <c r="K167"/>
      <c r="L167"/>
    </row>
    <row r="168" spans="6:12">
      <c r="F168"/>
      <c r="G168"/>
      <c r="H168"/>
      <c r="I168"/>
      <c r="J168"/>
      <c r="K168"/>
      <c r="L168"/>
    </row>
    <row r="169" spans="6:12">
      <c r="F169"/>
      <c r="G169"/>
      <c r="H169"/>
      <c r="I169"/>
      <c r="J169"/>
      <c r="K169"/>
      <c r="L169"/>
    </row>
    <row r="170" spans="6:12">
      <c r="F170"/>
      <c r="G170"/>
      <c r="H170"/>
      <c r="I170"/>
      <c r="J170"/>
      <c r="K170"/>
      <c r="L170"/>
    </row>
    <row r="171" spans="6:12">
      <c r="F171"/>
      <c r="G171"/>
      <c r="H171"/>
      <c r="I171"/>
      <c r="J171"/>
      <c r="K171"/>
      <c r="L171"/>
    </row>
    <row r="172" spans="6:12">
      <c r="F172"/>
      <c r="G172"/>
      <c r="H172"/>
      <c r="I172"/>
      <c r="J172"/>
      <c r="K172"/>
      <c r="L172"/>
    </row>
    <row r="173" spans="6:12">
      <c r="F173"/>
      <c r="G173"/>
      <c r="H173"/>
      <c r="I173"/>
      <c r="J173"/>
      <c r="K173"/>
      <c r="L173"/>
    </row>
    <row r="174" spans="6:12">
      <c r="F174"/>
      <c r="G174"/>
      <c r="H174"/>
      <c r="I174"/>
      <c r="J174"/>
      <c r="K174"/>
      <c r="L174"/>
    </row>
    <row r="175" spans="6:12">
      <c r="F175"/>
      <c r="G175"/>
      <c r="H175"/>
      <c r="I175"/>
      <c r="J175"/>
      <c r="K175"/>
      <c r="L175"/>
    </row>
    <row r="176" spans="6:12">
      <c r="F176"/>
      <c r="G176"/>
      <c r="H176"/>
      <c r="I176"/>
      <c r="J176"/>
      <c r="K176"/>
      <c r="L176"/>
    </row>
    <row r="177" spans="6:12">
      <c r="F177"/>
      <c r="G177"/>
      <c r="H177"/>
      <c r="I177"/>
      <c r="J177"/>
      <c r="K177"/>
      <c r="L177"/>
    </row>
    <row r="178" spans="6:12">
      <c r="F178"/>
      <c r="G178"/>
      <c r="H178"/>
      <c r="I178"/>
      <c r="J178"/>
      <c r="K178"/>
      <c r="L178"/>
    </row>
    <row r="179" spans="6:12">
      <c r="F179"/>
      <c r="G179"/>
      <c r="H179"/>
      <c r="I179"/>
      <c r="J179"/>
      <c r="K179"/>
      <c r="L179"/>
    </row>
    <row r="180" spans="6:12">
      <c r="F180"/>
      <c r="G180"/>
      <c r="H180"/>
      <c r="I180"/>
      <c r="J180"/>
      <c r="K180"/>
      <c r="L180"/>
    </row>
    <row r="181" spans="6:12">
      <c r="F181"/>
      <c r="G181"/>
      <c r="H181"/>
      <c r="I181"/>
      <c r="J181"/>
      <c r="K181"/>
      <c r="L181"/>
    </row>
    <row r="182" spans="6:12">
      <c r="F182"/>
      <c r="G182"/>
      <c r="H182"/>
      <c r="I182"/>
      <c r="J182"/>
      <c r="K182"/>
      <c r="L182"/>
    </row>
    <row r="183" spans="6:12">
      <c r="F183"/>
      <c r="G183"/>
      <c r="H183"/>
      <c r="I183"/>
      <c r="J183"/>
      <c r="K183"/>
      <c r="L183"/>
    </row>
    <row r="184" spans="6:12">
      <c r="F184"/>
      <c r="G184"/>
      <c r="H184"/>
      <c r="I184"/>
      <c r="J184"/>
      <c r="K184"/>
      <c r="L184"/>
    </row>
    <row r="185" spans="6:12">
      <c r="F185"/>
      <c r="G185"/>
      <c r="H185"/>
      <c r="I185"/>
      <c r="J185"/>
      <c r="K185"/>
      <c r="L185"/>
    </row>
    <row r="186" spans="6:12">
      <c r="F186"/>
      <c r="G186"/>
      <c r="H186"/>
      <c r="I186"/>
      <c r="J186"/>
      <c r="K186"/>
      <c r="L186"/>
    </row>
    <row r="187" spans="6:12">
      <c r="F187"/>
      <c r="G187"/>
      <c r="H187"/>
      <c r="I187"/>
      <c r="J187"/>
      <c r="K187"/>
      <c r="L187"/>
    </row>
    <row r="188" spans="6:12">
      <c r="F188"/>
      <c r="G188"/>
      <c r="H188"/>
      <c r="I188"/>
      <c r="J188"/>
      <c r="K188"/>
      <c r="L188"/>
    </row>
    <row r="189" spans="6:12">
      <c r="F189"/>
      <c r="G189"/>
      <c r="H189"/>
      <c r="I189"/>
      <c r="J189"/>
      <c r="K189"/>
      <c r="L189"/>
    </row>
    <row r="190" spans="6:12">
      <c r="F190"/>
      <c r="G190"/>
      <c r="H190"/>
      <c r="I190"/>
      <c r="J190"/>
      <c r="K190"/>
      <c r="L190"/>
    </row>
    <row r="191" spans="6:12">
      <c r="F191"/>
      <c r="G191"/>
      <c r="H191"/>
      <c r="I191"/>
      <c r="J191"/>
      <c r="K191"/>
      <c r="L191"/>
    </row>
    <row r="192" spans="6:12">
      <c r="F192"/>
      <c r="G192"/>
      <c r="H192"/>
      <c r="I192"/>
      <c r="J192"/>
      <c r="K192"/>
      <c r="L192"/>
    </row>
    <row r="193" spans="6:12">
      <c r="F193"/>
      <c r="G193"/>
      <c r="H193"/>
      <c r="I193"/>
      <c r="J193"/>
      <c r="K193"/>
      <c r="L193"/>
    </row>
    <row r="194" spans="6:12">
      <c r="F194"/>
      <c r="G194"/>
      <c r="H194"/>
      <c r="I194"/>
      <c r="J194"/>
      <c r="K194"/>
      <c r="L194"/>
    </row>
    <row r="195" spans="6:12">
      <c r="F195"/>
      <c r="G195"/>
      <c r="H195"/>
      <c r="I195"/>
      <c r="J195"/>
      <c r="K195"/>
      <c r="L195"/>
    </row>
    <row r="196" spans="6:12">
      <c r="F196"/>
      <c r="G196"/>
      <c r="H196"/>
      <c r="I196"/>
      <c r="J196"/>
      <c r="K196"/>
      <c r="L196"/>
    </row>
    <row r="197" spans="6:12">
      <c r="F197"/>
      <c r="G197"/>
      <c r="H197"/>
      <c r="I197"/>
      <c r="J197"/>
      <c r="K197"/>
      <c r="L197"/>
    </row>
    <row r="198" spans="6:12">
      <c r="F198"/>
      <c r="G198"/>
      <c r="H198"/>
      <c r="I198"/>
      <c r="J198"/>
      <c r="K198"/>
      <c r="L198"/>
    </row>
    <row r="199" spans="6:12">
      <c r="F199"/>
      <c r="G199"/>
      <c r="H199"/>
      <c r="I199"/>
      <c r="J199"/>
      <c r="K199"/>
      <c r="L199"/>
    </row>
    <row r="200" spans="6:12">
      <c r="F200"/>
      <c r="G200"/>
      <c r="H200"/>
      <c r="I200"/>
      <c r="J200"/>
      <c r="K200"/>
      <c r="L200"/>
    </row>
    <row r="201" spans="6:12">
      <c r="F201"/>
      <c r="G201"/>
      <c r="H201"/>
      <c r="I201"/>
      <c r="J201"/>
      <c r="K201"/>
      <c r="L201"/>
    </row>
    <row r="202" spans="6:12">
      <c r="F202"/>
      <c r="G202"/>
      <c r="H202"/>
      <c r="I202"/>
      <c r="J202"/>
      <c r="K202"/>
      <c r="L202"/>
    </row>
    <row r="203" spans="6:12">
      <c r="F203"/>
      <c r="G203"/>
      <c r="H203"/>
      <c r="I203"/>
      <c r="J203"/>
      <c r="K203"/>
      <c r="L203"/>
    </row>
    <row r="204" spans="6:12">
      <c r="F204"/>
      <c r="G204"/>
      <c r="H204"/>
      <c r="I204"/>
      <c r="J204"/>
      <c r="K204"/>
      <c r="L204"/>
    </row>
    <row r="205" spans="6:12">
      <c r="F205"/>
      <c r="G205"/>
      <c r="H205"/>
      <c r="I205"/>
      <c r="J205"/>
      <c r="K205"/>
      <c r="L205"/>
    </row>
    <row r="206" spans="6:12">
      <c r="F206"/>
      <c r="G206"/>
      <c r="H206"/>
      <c r="I206"/>
      <c r="J206"/>
      <c r="K206"/>
      <c r="L206"/>
    </row>
    <row r="207" spans="6:12">
      <c r="F207"/>
      <c r="G207"/>
      <c r="H207"/>
      <c r="I207"/>
      <c r="J207"/>
      <c r="K207"/>
      <c r="L207"/>
    </row>
    <row r="208" spans="6:12">
      <c r="F208"/>
      <c r="G208"/>
      <c r="H208"/>
      <c r="I208"/>
      <c r="J208"/>
      <c r="K208"/>
      <c r="L208"/>
    </row>
    <row r="209" spans="6:12">
      <c r="F209"/>
      <c r="G209"/>
      <c r="H209"/>
      <c r="I209"/>
      <c r="J209"/>
      <c r="K209"/>
      <c r="L209"/>
    </row>
    <row r="210" spans="6:12">
      <c r="F210"/>
      <c r="G210"/>
      <c r="H210"/>
      <c r="I210"/>
      <c r="J210"/>
      <c r="K210"/>
      <c r="L210"/>
    </row>
    <row r="211" spans="6:12">
      <c r="F211"/>
      <c r="G211"/>
      <c r="H211"/>
      <c r="I211"/>
      <c r="J211"/>
      <c r="K211"/>
      <c r="L211"/>
    </row>
    <row r="212" spans="6:12">
      <c r="F212"/>
      <c r="G212"/>
      <c r="H212"/>
      <c r="I212"/>
      <c r="J212"/>
      <c r="K212"/>
      <c r="L212"/>
    </row>
    <row r="213" spans="6:12">
      <c r="F213"/>
      <c r="G213"/>
      <c r="H213"/>
      <c r="I213"/>
      <c r="J213"/>
      <c r="K213"/>
      <c r="L213"/>
    </row>
  </sheetData>
  <sheetProtection sheet="1" objects="1" scenarios="1" formatCells="0" formatColumns="0" formatRows="0" insertColumns="0" insertRows="0" deleteColumns="0" deleteRows="0" selectLockedCells="1" sort="0"/>
  <phoneticPr fontId="1" type="noConversion"/>
  <pageMargins left="0.7" right="0.7" top="0.75" bottom="0.75" header="0.3" footer="0.3"/>
  <pageSetup scale="96" orientation="portrait" r:id="rId1"/>
  <headerFooter>
    <oddHeader>&amp;RPage &amp;P of &amp;N</oddHeader>
  </headerFooter>
  <colBreaks count="1" manualBreakCount="1">
    <brk id="4"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IV76"/>
  <sheetViews>
    <sheetView view="pageBreakPreview" zoomScaleNormal="100" zoomScaleSheetLayoutView="100" workbookViewId="0">
      <selection activeCell="B5" sqref="B5"/>
    </sheetView>
  </sheetViews>
  <sheetFormatPr defaultRowHeight="12.75"/>
  <cols>
    <col min="1" max="1" width="4.7109375" style="2" customWidth="1"/>
    <col min="2" max="2" width="35.7109375" style="33" customWidth="1"/>
    <col min="3" max="3" width="18.7109375" style="60" customWidth="1"/>
    <col min="4" max="4" width="12.7109375" style="36" customWidth="1"/>
    <col min="5" max="5" width="9.140625" style="33"/>
    <col min="6" max="7" width="15.7109375" style="33" customWidth="1"/>
    <col min="8" max="8" width="35.7109375" style="33" customWidth="1"/>
    <col min="9" max="13" width="15.7109375" style="33" customWidth="1"/>
    <col min="14" max="16384" width="9.140625" style="33"/>
  </cols>
  <sheetData>
    <row r="1" spans="1:256" s="2" customFormat="1">
      <c r="A1" s="3" t="str">
        <f>Ref_EmployerName &amp; " : " &amp; Ref_AffectedMonth &amp; " : " &amp; Ref_AcctNum &amp;  IF(ISBLANK(Ref_ProjectName),""," : " &amp; Ref_ProjectName)</f>
        <v xml:space="preserve">Employer Name : September 2021 : </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2" customFormat="1" ht="15.75">
      <c r="A2" s="4" t="str">
        <f>"Total 45% APPRENTICES (A5) Hours: " &amp; TEXT(SUM(Hours_A5), "#,###.00")</f>
        <v>Total 45% APPRENTICES (A5) Hours: .00</v>
      </c>
      <c r="C2" s="5"/>
      <c r="D2" s="6"/>
      <c r="F2" s="7"/>
    </row>
    <row r="3" spans="1:256" s="2" customFormat="1" ht="9" customHeight="1">
      <c r="C3" s="25"/>
      <c r="D3" s="26"/>
      <c r="F3" s="7"/>
    </row>
    <row r="4" spans="1:256" s="2" customFormat="1" ht="30.75" customHeight="1">
      <c r="A4" s="51"/>
      <c r="B4" s="52" t="s">
        <v>34</v>
      </c>
      <c r="C4" s="53" t="s">
        <v>35</v>
      </c>
      <c r="D4" s="54" t="s">
        <v>36</v>
      </c>
      <c r="E4" s="33"/>
      <c r="F4" s="33"/>
      <c r="G4" s="33"/>
      <c r="H4" s="33"/>
      <c r="I4" s="33"/>
      <c r="J4" s="33"/>
      <c r="K4" s="33"/>
      <c r="L4" s="33"/>
      <c r="M4" s="33"/>
      <c r="N4" s="33"/>
      <c r="O4"/>
    </row>
    <row r="5" spans="1:256" ht="18" customHeight="1">
      <c r="A5" s="27">
        <v>1</v>
      </c>
      <c r="B5" s="58"/>
      <c r="C5" s="18"/>
      <c r="D5" s="59"/>
      <c r="O5"/>
    </row>
    <row r="6" spans="1:256" ht="18" customHeight="1">
      <c r="A6" s="27">
        <v>2</v>
      </c>
      <c r="B6" s="58"/>
      <c r="C6" s="18"/>
      <c r="D6" s="59"/>
      <c r="O6"/>
    </row>
    <row r="7" spans="1:256" ht="18" customHeight="1">
      <c r="A7" s="27">
        <v>3</v>
      </c>
      <c r="B7" s="58"/>
      <c r="C7" s="18"/>
      <c r="D7" s="59"/>
      <c r="O7"/>
    </row>
    <row r="8" spans="1:256" ht="18" customHeight="1">
      <c r="A8" s="27">
        <v>4</v>
      </c>
      <c r="B8" s="58"/>
      <c r="C8" s="18"/>
      <c r="D8" s="59"/>
      <c r="O8"/>
    </row>
    <row r="9" spans="1:256" ht="18" customHeight="1">
      <c r="A9" s="27">
        <v>5</v>
      </c>
      <c r="B9" s="9"/>
      <c r="C9" s="18"/>
      <c r="D9" s="15"/>
      <c r="O9"/>
    </row>
    <row r="10" spans="1:256" ht="18" customHeight="1">
      <c r="A10" s="27">
        <v>6</v>
      </c>
      <c r="B10" s="9"/>
      <c r="C10" s="18"/>
      <c r="D10" s="15"/>
      <c r="O10"/>
    </row>
    <row r="11" spans="1:256" ht="18" customHeight="1">
      <c r="A11" s="27">
        <v>7</v>
      </c>
      <c r="B11" s="9"/>
      <c r="C11" s="18"/>
      <c r="D11" s="15"/>
      <c r="O11"/>
    </row>
    <row r="12" spans="1:256" ht="18" customHeight="1">
      <c r="A12" s="27">
        <v>8</v>
      </c>
      <c r="B12" s="9"/>
      <c r="C12" s="18"/>
      <c r="D12" s="15"/>
      <c r="O12"/>
    </row>
    <row r="13" spans="1:256" ht="18" customHeight="1">
      <c r="A13" s="27">
        <v>9</v>
      </c>
      <c r="B13" s="9"/>
      <c r="C13" s="18"/>
      <c r="D13" s="15"/>
      <c r="O13"/>
    </row>
    <row r="14" spans="1:256" ht="18" customHeight="1">
      <c r="A14" s="27">
        <v>10</v>
      </c>
      <c r="B14" s="9"/>
      <c r="C14" s="18"/>
      <c r="D14" s="15"/>
      <c r="O14"/>
    </row>
    <row r="15" spans="1:256" ht="18" customHeight="1">
      <c r="A15" s="27">
        <v>11</v>
      </c>
      <c r="B15" s="9"/>
      <c r="C15" s="18"/>
      <c r="D15" s="15"/>
      <c r="O15"/>
    </row>
    <row r="16" spans="1:256" ht="18" customHeight="1">
      <c r="A16" s="27">
        <v>12</v>
      </c>
      <c r="B16" s="9"/>
      <c r="C16" s="18"/>
      <c r="D16" s="15"/>
    </row>
    <row r="17" spans="1:4" ht="18" customHeight="1">
      <c r="A17" s="27">
        <v>13</v>
      </c>
      <c r="B17" s="9"/>
      <c r="C17" s="18"/>
      <c r="D17" s="15"/>
    </row>
    <row r="18" spans="1:4" ht="18" customHeight="1">
      <c r="A18" s="27">
        <v>14</v>
      </c>
      <c r="B18" s="9"/>
      <c r="C18" s="18"/>
      <c r="D18" s="15"/>
    </row>
    <row r="19" spans="1:4" ht="18" customHeight="1">
      <c r="A19" s="27">
        <v>15</v>
      </c>
      <c r="B19" s="9"/>
      <c r="C19" s="18"/>
      <c r="D19" s="15"/>
    </row>
    <row r="20" spans="1:4" ht="18" customHeight="1">
      <c r="A20" s="27">
        <v>16</v>
      </c>
      <c r="B20" s="9"/>
      <c r="C20" s="18"/>
      <c r="D20" s="15"/>
    </row>
    <row r="21" spans="1:4" ht="18" customHeight="1">
      <c r="A21" s="27">
        <v>17</v>
      </c>
      <c r="B21" s="9"/>
      <c r="C21" s="18"/>
      <c r="D21" s="15"/>
    </row>
    <row r="22" spans="1:4" ht="18" customHeight="1">
      <c r="A22" s="27">
        <v>18</v>
      </c>
      <c r="B22" s="9"/>
      <c r="C22" s="18"/>
      <c r="D22" s="15"/>
    </row>
    <row r="23" spans="1:4" ht="18" customHeight="1">
      <c r="A23" s="27">
        <v>19</v>
      </c>
      <c r="B23" s="9"/>
      <c r="C23" s="18"/>
      <c r="D23" s="15"/>
    </row>
    <row r="24" spans="1:4" ht="18" customHeight="1">
      <c r="A24" s="27">
        <v>20</v>
      </c>
      <c r="B24" s="9"/>
      <c r="C24" s="18"/>
      <c r="D24" s="15"/>
    </row>
    <row r="25" spans="1:4" ht="18" customHeight="1">
      <c r="A25" s="27">
        <v>21</v>
      </c>
      <c r="B25" s="9"/>
      <c r="C25" s="18"/>
      <c r="D25" s="15"/>
    </row>
    <row r="26" spans="1:4" ht="18" customHeight="1">
      <c r="A26" s="27">
        <v>22</v>
      </c>
      <c r="B26" s="9"/>
      <c r="C26" s="18"/>
      <c r="D26" s="15"/>
    </row>
    <row r="27" spans="1:4" ht="18" customHeight="1">
      <c r="A27" s="27">
        <v>23</v>
      </c>
      <c r="B27" s="9"/>
      <c r="C27" s="18"/>
      <c r="D27" s="15"/>
    </row>
    <row r="28" spans="1:4" ht="18" customHeight="1">
      <c r="A28" s="27">
        <v>24</v>
      </c>
      <c r="B28" s="9"/>
      <c r="C28" s="18"/>
      <c r="D28" s="15"/>
    </row>
    <row r="29" spans="1:4" ht="18" customHeight="1">
      <c r="A29" s="27">
        <v>25</v>
      </c>
      <c r="B29" s="9"/>
      <c r="C29" s="18"/>
      <c r="D29" s="15"/>
    </row>
    <row r="30" spans="1:4" ht="18" customHeight="1">
      <c r="A30" s="27">
        <v>26</v>
      </c>
      <c r="B30" s="9"/>
      <c r="C30" s="18"/>
      <c r="D30" s="15"/>
    </row>
    <row r="31" spans="1:4" ht="18" customHeight="1">
      <c r="A31" s="27">
        <v>27</v>
      </c>
      <c r="B31" s="9"/>
      <c r="C31" s="18"/>
      <c r="D31" s="15"/>
    </row>
    <row r="32" spans="1:4" ht="18" customHeight="1">
      <c r="A32" s="27">
        <v>28</v>
      </c>
      <c r="B32" s="9"/>
      <c r="C32" s="18"/>
      <c r="D32" s="15"/>
    </row>
    <row r="33" spans="1:4" ht="18" customHeight="1">
      <c r="A33" s="27">
        <v>29</v>
      </c>
      <c r="B33" s="9"/>
      <c r="C33" s="18"/>
      <c r="D33" s="15"/>
    </row>
    <row r="34" spans="1:4" ht="18" customHeight="1">
      <c r="A34" s="27">
        <v>30</v>
      </c>
      <c r="B34" s="9"/>
      <c r="C34" s="18"/>
      <c r="D34" s="15"/>
    </row>
    <row r="35" spans="1:4" ht="18" customHeight="1">
      <c r="A35" s="27">
        <v>31</v>
      </c>
      <c r="B35" s="9"/>
      <c r="C35" s="18"/>
      <c r="D35" s="15"/>
    </row>
    <row r="36" spans="1:4" ht="18" customHeight="1">
      <c r="A36" s="27">
        <v>32</v>
      </c>
      <c r="B36" s="9"/>
      <c r="C36" s="18"/>
      <c r="D36" s="15"/>
    </row>
    <row r="37" spans="1:4" ht="18" customHeight="1">
      <c r="A37" s="27">
        <v>33</v>
      </c>
      <c r="B37" s="9"/>
      <c r="C37" s="18"/>
      <c r="D37" s="15"/>
    </row>
    <row r="38" spans="1:4" ht="18" customHeight="1">
      <c r="A38" s="27">
        <v>34</v>
      </c>
      <c r="B38" s="9"/>
      <c r="C38" s="18"/>
      <c r="D38" s="15"/>
    </row>
    <row r="39" spans="1:4" ht="18" customHeight="1">
      <c r="A39" s="27">
        <v>35</v>
      </c>
      <c r="B39" s="9"/>
      <c r="C39" s="18"/>
      <c r="D39" s="15"/>
    </row>
    <row r="40" spans="1:4" ht="18" customHeight="1">
      <c r="A40" s="27">
        <v>36</v>
      </c>
      <c r="B40" s="9"/>
      <c r="C40" s="18"/>
      <c r="D40" s="15"/>
    </row>
    <row r="41" spans="1:4" ht="18" customHeight="1">
      <c r="A41" s="27">
        <v>37</v>
      </c>
      <c r="B41" s="9"/>
      <c r="C41" s="18"/>
      <c r="D41" s="15"/>
    </row>
    <row r="42" spans="1:4" ht="18" customHeight="1">
      <c r="A42" s="27">
        <v>38</v>
      </c>
      <c r="B42" s="9"/>
      <c r="C42" s="18"/>
      <c r="D42" s="15"/>
    </row>
    <row r="43" spans="1:4" ht="18" customHeight="1">
      <c r="A43" s="27">
        <v>39</v>
      </c>
      <c r="B43" s="9"/>
      <c r="C43" s="18"/>
      <c r="D43" s="15"/>
    </row>
    <row r="44" spans="1:4" ht="18" customHeight="1">
      <c r="A44" s="27">
        <v>40</v>
      </c>
      <c r="B44" s="9"/>
      <c r="C44" s="18"/>
      <c r="D44" s="15"/>
    </row>
    <row r="45" spans="1:4" ht="18" customHeight="1">
      <c r="A45" s="27">
        <v>41</v>
      </c>
      <c r="B45" s="9"/>
      <c r="C45" s="18"/>
      <c r="D45" s="15"/>
    </row>
    <row r="46" spans="1:4" ht="18" customHeight="1">
      <c r="A46" s="27">
        <v>42</v>
      </c>
      <c r="B46" s="9"/>
      <c r="C46" s="18"/>
      <c r="D46" s="15"/>
    </row>
    <row r="47" spans="1:4" ht="18" customHeight="1">
      <c r="A47" s="27">
        <v>43</v>
      </c>
      <c r="B47" s="9"/>
      <c r="C47" s="18"/>
      <c r="D47" s="15"/>
    </row>
    <row r="48" spans="1:4" ht="18" customHeight="1">
      <c r="A48" s="27">
        <v>44</v>
      </c>
      <c r="B48" s="9"/>
      <c r="C48" s="18"/>
      <c r="D48" s="15"/>
    </row>
    <row r="49" spans="1:4" ht="18" customHeight="1">
      <c r="A49" s="27">
        <v>45</v>
      </c>
      <c r="B49" s="9"/>
      <c r="C49" s="18"/>
      <c r="D49" s="15"/>
    </row>
    <row r="50" spans="1:4" ht="18" customHeight="1">
      <c r="A50" s="27">
        <v>46</v>
      </c>
      <c r="B50" s="9"/>
      <c r="C50" s="18"/>
      <c r="D50" s="15"/>
    </row>
    <row r="51" spans="1:4" ht="18" customHeight="1">
      <c r="A51" s="27">
        <v>47</v>
      </c>
      <c r="B51" s="9"/>
      <c r="C51" s="18"/>
      <c r="D51" s="15"/>
    </row>
    <row r="52" spans="1:4" ht="18" customHeight="1">
      <c r="A52" s="27">
        <v>48</v>
      </c>
      <c r="B52" s="9"/>
      <c r="C52" s="18"/>
      <c r="D52" s="15"/>
    </row>
    <row r="53" spans="1:4" ht="18" customHeight="1">
      <c r="A53" s="27">
        <v>49</v>
      </c>
      <c r="B53" s="9"/>
      <c r="C53" s="18"/>
      <c r="D53" s="15"/>
    </row>
    <row r="54" spans="1:4" ht="18" customHeight="1">
      <c r="A54" s="27">
        <v>50</v>
      </c>
      <c r="B54" s="9"/>
      <c r="C54" s="18"/>
      <c r="D54" s="15"/>
    </row>
    <row r="55" spans="1:4" ht="18" customHeight="1">
      <c r="A55" s="27">
        <v>51</v>
      </c>
      <c r="B55" s="9"/>
      <c r="C55" s="18"/>
      <c r="D55" s="15"/>
    </row>
    <row r="56" spans="1:4" ht="18" customHeight="1">
      <c r="A56" s="27">
        <v>52</v>
      </c>
      <c r="B56" s="9"/>
      <c r="C56" s="18"/>
      <c r="D56" s="15"/>
    </row>
    <row r="57" spans="1:4" ht="18" customHeight="1">
      <c r="A57" s="27">
        <v>53</v>
      </c>
      <c r="B57" s="9"/>
      <c r="C57" s="18"/>
      <c r="D57" s="15"/>
    </row>
    <row r="58" spans="1:4" ht="18" customHeight="1">
      <c r="A58" s="27">
        <v>54</v>
      </c>
      <c r="B58" s="9"/>
      <c r="C58" s="18"/>
      <c r="D58" s="15"/>
    </row>
    <row r="59" spans="1:4" ht="18" customHeight="1">
      <c r="A59" s="27">
        <v>55</v>
      </c>
      <c r="B59" s="9"/>
      <c r="C59" s="18"/>
      <c r="D59" s="15"/>
    </row>
    <row r="60" spans="1:4" ht="18" customHeight="1">
      <c r="A60" s="27">
        <v>56</v>
      </c>
      <c r="B60" s="9"/>
      <c r="C60" s="18"/>
      <c r="D60" s="15"/>
    </row>
    <row r="61" spans="1:4" ht="18" customHeight="1">
      <c r="A61" s="27">
        <v>57</v>
      </c>
      <c r="B61" s="9"/>
      <c r="C61" s="18"/>
      <c r="D61" s="15"/>
    </row>
    <row r="62" spans="1:4" ht="18" customHeight="1">
      <c r="A62" s="27">
        <v>58</v>
      </c>
      <c r="B62" s="9"/>
      <c r="C62" s="18"/>
      <c r="D62" s="15"/>
    </row>
    <row r="63" spans="1:4" ht="18" customHeight="1">
      <c r="A63" s="27">
        <v>59</v>
      </c>
      <c r="B63" s="9"/>
      <c r="C63" s="18"/>
      <c r="D63" s="15"/>
    </row>
    <row r="64" spans="1:4" ht="18" customHeight="1">
      <c r="A64" s="27">
        <v>60</v>
      </c>
      <c r="B64" s="9"/>
      <c r="C64" s="18"/>
      <c r="D64" s="15"/>
    </row>
    <row r="65" spans="1:4" ht="18" customHeight="1">
      <c r="A65" s="27">
        <v>61</v>
      </c>
      <c r="B65" s="9"/>
      <c r="C65" s="18"/>
      <c r="D65" s="15"/>
    </row>
    <row r="66" spans="1:4" ht="18" customHeight="1">
      <c r="A66" s="27">
        <v>62</v>
      </c>
      <c r="B66" s="9"/>
      <c r="C66" s="18"/>
      <c r="D66" s="15"/>
    </row>
    <row r="67" spans="1:4" ht="18" customHeight="1">
      <c r="A67" s="27">
        <v>63</v>
      </c>
      <c r="B67" s="9"/>
      <c r="C67" s="18"/>
      <c r="D67" s="15"/>
    </row>
    <row r="68" spans="1:4" ht="18" customHeight="1">
      <c r="A68" s="27">
        <v>64</v>
      </c>
      <c r="B68" s="9"/>
      <c r="C68" s="18"/>
      <c r="D68" s="15"/>
    </row>
    <row r="69" spans="1:4" ht="18" customHeight="1">
      <c r="A69" s="27">
        <v>65</v>
      </c>
      <c r="B69" s="9"/>
      <c r="C69" s="18"/>
      <c r="D69" s="15"/>
    </row>
    <row r="70" spans="1:4" ht="18" customHeight="1">
      <c r="A70" s="27">
        <v>66</v>
      </c>
      <c r="B70" s="9"/>
      <c r="C70" s="18"/>
      <c r="D70" s="15"/>
    </row>
    <row r="71" spans="1:4" ht="18" customHeight="1">
      <c r="A71" s="27">
        <v>67</v>
      </c>
      <c r="B71" s="9"/>
      <c r="C71" s="18"/>
      <c r="D71" s="15"/>
    </row>
    <row r="72" spans="1:4" ht="18" customHeight="1">
      <c r="A72" s="27">
        <v>68</v>
      </c>
      <c r="B72" s="9"/>
      <c r="C72" s="18"/>
      <c r="D72" s="15"/>
    </row>
    <row r="73" spans="1:4" ht="18" customHeight="1">
      <c r="A73" s="27">
        <v>69</v>
      </c>
      <c r="B73" s="30"/>
      <c r="C73" s="23"/>
      <c r="D73" s="14"/>
    </row>
    <row r="74" spans="1:4" ht="18" customHeight="1">
      <c r="A74" s="27">
        <v>70</v>
      </c>
      <c r="B74" s="30"/>
      <c r="C74" s="23"/>
      <c r="D74" s="14"/>
    </row>
    <row r="75" spans="1:4" ht="18" customHeight="1">
      <c r="A75" s="27">
        <v>71</v>
      </c>
      <c r="B75" s="9"/>
      <c r="C75" s="18"/>
      <c r="D75" s="15"/>
    </row>
    <row r="76" spans="1:4" ht="18" customHeight="1">
      <c r="A76" s="27">
        <v>72</v>
      </c>
      <c r="B76" s="9"/>
      <c r="C76" s="18"/>
      <c r="D76" s="15"/>
    </row>
  </sheetData>
  <sheetProtection sheet="1" objects="1" scenarios="1" selectLockedCells="1"/>
  <phoneticPr fontId="1" type="noConversion"/>
  <pageMargins left="0.7" right="0.7" top="0.75" bottom="0.75" header="0.3" footer="0.3"/>
  <pageSetup scale="96" orientation="portrait" r:id="rId1"/>
  <headerFooter>
    <oddHeader>&amp;RPage &amp;P of &amp;N</oddHeader>
  </headerFooter>
  <colBreaks count="1" manualBreakCount="1">
    <brk id="4"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IV76"/>
  <sheetViews>
    <sheetView view="pageBreakPreview" zoomScaleNormal="100" zoomScaleSheetLayoutView="100" workbookViewId="0">
      <selection activeCell="B5" sqref="B5"/>
    </sheetView>
  </sheetViews>
  <sheetFormatPr defaultRowHeight="12.75"/>
  <cols>
    <col min="1" max="1" width="4.7109375" style="2" customWidth="1"/>
    <col min="2" max="2" width="35.7109375" style="33" customWidth="1"/>
    <col min="3" max="3" width="18.7109375" style="60" customWidth="1"/>
    <col min="4" max="4" width="12.7109375" style="36" customWidth="1"/>
    <col min="5" max="5" width="9.140625" style="33"/>
    <col min="6" max="7" width="15.7109375" style="33" customWidth="1"/>
    <col min="8" max="8" width="35.7109375" style="33" customWidth="1"/>
    <col min="9" max="13" width="15.7109375" style="33" customWidth="1"/>
    <col min="14" max="16384" width="9.140625" style="33"/>
  </cols>
  <sheetData>
    <row r="1" spans="1:256" s="2" customFormat="1">
      <c r="A1" s="3" t="str">
        <f>Ref_EmployerName &amp; " : " &amp; Ref_AffectedMonth &amp; " : " &amp; Ref_AcctNum &amp;  IF(ISBLANK(Ref_ProjectName),""," : " &amp; Ref_ProjectName)</f>
        <v xml:space="preserve">Employer Name : September 2021 : </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2" customFormat="1" ht="15.75">
      <c r="A2" s="4" t="str">
        <f>"Total 40% APPRENTICES (A4) Hours: " &amp; TEXT(HoursSum_A4, "#,###.00")</f>
        <v>Total 40% APPRENTICES (A4) Hours: .00</v>
      </c>
      <c r="C2" s="5"/>
      <c r="D2" s="6"/>
      <c r="F2" s="7"/>
    </row>
    <row r="3" spans="1:256" s="2" customFormat="1" ht="9" customHeight="1">
      <c r="C3" s="25"/>
      <c r="D3" s="26"/>
      <c r="F3" s="7"/>
    </row>
    <row r="4" spans="1:256" s="2" customFormat="1" ht="30.75" customHeight="1">
      <c r="A4" s="55"/>
      <c r="B4" s="55" t="s">
        <v>34</v>
      </c>
      <c r="C4" s="56" t="s">
        <v>35</v>
      </c>
      <c r="D4" s="57" t="s">
        <v>36</v>
      </c>
      <c r="E4" s="33"/>
      <c r="F4" s="33"/>
      <c r="G4" s="33"/>
      <c r="H4" s="33"/>
      <c r="I4" s="33"/>
      <c r="J4" s="33"/>
      <c r="K4" s="33"/>
      <c r="L4" s="33"/>
      <c r="M4" s="33"/>
      <c r="N4" s="33"/>
    </row>
    <row r="5" spans="1:256" ht="18" customHeight="1">
      <c r="A5" s="27">
        <v>1</v>
      </c>
      <c r="B5" s="58"/>
      <c r="C5" s="18"/>
      <c r="D5" s="59"/>
    </row>
    <row r="6" spans="1:256" ht="18" customHeight="1">
      <c r="A6" s="27">
        <v>2</v>
      </c>
      <c r="B6" s="58"/>
      <c r="C6" s="18"/>
      <c r="D6" s="59"/>
    </row>
    <row r="7" spans="1:256" ht="18" customHeight="1">
      <c r="A7" s="27">
        <v>3</v>
      </c>
      <c r="B7" s="58"/>
      <c r="C7" s="18"/>
      <c r="D7" s="59"/>
    </row>
    <row r="8" spans="1:256" ht="18" customHeight="1">
      <c r="A8" s="27">
        <v>4</v>
      </c>
      <c r="B8" s="58"/>
      <c r="C8" s="18"/>
      <c r="D8" s="59"/>
    </row>
    <row r="9" spans="1:256" ht="18" customHeight="1">
      <c r="A9" s="27">
        <v>5</v>
      </c>
      <c r="B9" s="58"/>
      <c r="C9" s="18"/>
      <c r="D9" s="59"/>
    </row>
    <row r="10" spans="1:256" ht="18" customHeight="1">
      <c r="A10" s="27">
        <v>6</v>
      </c>
      <c r="B10" s="58"/>
      <c r="C10" s="18"/>
      <c r="D10" s="59"/>
    </row>
    <row r="11" spans="1:256" ht="18" customHeight="1">
      <c r="A11" s="27">
        <v>7</v>
      </c>
      <c r="B11" s="58"/>
      <c r="C11" s="18"/>
      <c r="D11" s="59"/>
    </row>
    <row r="12" spans="1:256" ht="18" customHeight="1">
      <c r="A12" s="27">
        <v>8</v>
      </c>
      <c r="B12" s="58"/>
      <c r="C12" s="18"/>
      <c r="D12" s="59"/>
    </row>
    <row r="13" spans="1:256" ht="18" customHeight="1">
      <c r="A13" s="27">
        <v>9</v>
      </c>
      <c r="B13" s="58"/>
      <c r="C13" s="18"/>
      <c r="D13" s="59"/>
      <c r="H13" s="35"/>
    </row>
    <row r="14" spans="1:256" ht="18" customHeight="1">
      <c r="A14" s="27">
        <v>10</v>
      </c>
      <c r="B14" s="58"/>
      <c r="C14" s="18"/>
      <c r="D14" s="59"/>
      <c r="H14" s="35"/>
    </row>
    <row r="15" spans="1:256" ht="18" customHeight="1">
      <c r="A15" s="27">
        <v>11</v>
      </c>
      <c r="B15" s="58"/>
      <c r="C15" s="18"/>
      <c r="D15" s="59"/>
      <c r="H15" s="35"/>
    </row>
    <row r="16" spans="1:256" ht="18" customHeight="1">
      <c r="A16" s="27">
        <v>12</v>
      </c>
      <c r="B16" s="58"/>
      <c r="C16" s="18"/>
      <c r="D16" s="59"/>
      <c r="H16" s="35"/>
    </row>
    <row r="17" spans="1:8" ht="18" customHeight="1">
      <c r="A17" s="27">
        <v>13</v>
      </c>
      <c r="B17" s="58"/>
      <c r="C17" s="18"/>
      <c r="D17" s="59"/>
      <c r="H17" s="35"/>
    </row>
    <row r="18" spans="1:8" ht="18" customHeight="1">
      <c r="A18" s="27">
        <v>14</v>
      </c>
      <c r="B18" s="58"/>
      <c r="C18" s="18"/>
      <c r="D18" s="59"/>
      <c r="H18" s="35"/>
    </row>
    <row r="19" spans="1:8" ht="18" customHeight="1">
      <c r="A19" s="27">
        <v>15</v>
      </c>
      <c r="B19" s="58"/>
      <c r="C19" s="18"/>
      <c r="D19" s="59"/>
      <c r="H19" s="35"/>
    </row>
    <row r="20" spans="1:8" ht="18" customHeight="1">
      <c r="A20" s="27">
        <v>16</v>
      </c>
      <c r="B20" s="58"/>
      <c r="C20" s="18"/>
      <c r="D20" s="59"/>
      <c r="H20" s="35"/>
    </row>
    <row r="21" spans="1:8" ht="18" customHeight="1">
      <c r="A21" s="27">
        <v>17</v>
      </c>
      <c r="B21" s="58"/>
      <c r="C21" s="18"/>
      <c r="D21" s="59"/>
      <c r="H21" s="35"/>
    </row>
    <row r="22" spans="1:8" ht="18" customHeight="1">
      <c r="A22" s="27">
        <v>18</v>
      </c>
      <c r="B22" s="58"/>
      <c r="C22" s="18"/>
      <c r="D22" s="59"/>
      <c r="H22" s="35"/>
    </row>
    <row r="23" spans="1:8" ht="18" customHeight="1">
      <c r="A23" s="27">
        <v>19</v>
      </c>
      <c r="B23" s="58"/>
      <c r="C23" s="18"/>
      <c r="D23" s="59"/>
      <c r="H23" s="35"/>
    </row>
    <row r="24" spans="1:8" ht="18" customHeight="1">
      <c r="A24" s="27">
        <v>20</v>
      </c>
      <c r="B24" s="58"/>
      <c r="C24" s="18"/>
      <c r="D24" s="59"/>
      <c r="H24" s="35"/>
    </row>
    <row r="25" spans="1:8" ht="18" customHeight="1">
      <c r="A25" s="27">
        <v>21</v>
      </c>
      <c r="B25" s="58"/>
      <c r="C25" s="18"/>
      <c r="D25" s="59"/>
      <c r="H25" s="35"/>
    </row>
    <row r="26" spans="1:8" ht="18" customHeight="1">
      <c r="A26" s="27">
        <v>22</v>
      </c>
      <c r="B26" s="58"/>
      <c r="C26" s="18"/>
      <c r="D26" s="59"/>
      <c r="H26" s="35"/>
    </row>
    <row r="27" spans="1:8" ht="18" customHeight="1">
      <c r="A27" s="27">
        <v>23</v>
      </c>
      <c r="B27" s="58"/>
      <c r="C27" s="18"/>
      <c r="D27" s="59"/>
      <c r="H27" s="35"/>
    </row>
    <row r="28" spans="1:8" ht="18" customHeight="1">
      <c r="A28" s="27">
        <v>24</v>
      </c>
      <c r="B28" s="58"/>
      <c r="C28" s="18"/>
      <c r="D28" s="59"/>
      <c r="H28" s="35"/>
    </row>
    <row r="29" spans="1:8" ht="18" customHeight="1">
      <c r="A29" s="27">
        <v>25</v>
      </c>
      <c r="B29" s="58"/>
      <c r="C29" s="18"/>
      <c r="D29" s="59"/>
      <c r="H29" s="35"/>
    </row>
    <row r="30" spans="1:8" ht="18" customHeight="1">
      <c r="A30" s="27">
        <v>26</v>
      </c>
      <c r="B30" s="58"/>
      <c r="C30" s="18"/>
      <c r="D30" s="59"/>
      <c r="H30" s="35"/>
    </row>
    <row r="31" spans="1:8" ht="18" customHeight="1">
      <c r="A31" s="27">
        <v>27</v>
      </c>
      <c r="B31" s="9"/>
      <c r="C31" s="18"/>
      <c r="D31" s="13"/>
      <c r="H31" s="35"/>
    </row>
    <row r="32" spans="1:8" ht="18" customHeight="1">
      <c r="A32" s="27">
        <v>28</v>
      </c>
      <c r="B32" s="9"/>
      <c r="C32" s="18"/>
      <c r="D32" s="13"/>
      <c r="H32" s="35"/>
    </row>
    <row r="33" spans="1:8" ht="18" customHeight="1">
      <c r="A33" s="27">
        <v>29</v>
      </c>
      <c r="B33" s="9"/>
      <c r="C33" s="18"/>
      <c r="D33" s="13"/>
      <c r="H33" s="35"/>
    </row>
    <row r="34" spans="1:8" ht="18" customHeight="1">
      <c r="A34" s="27">
        <v>30</v>
      </c>
      <c r="B34" s="9"/>
      <c r="C34" s="18"/>
      <c r="D34" s="13"/>
      <c r="H34" s="35"/>
    </row>
    <row r="35" spans="1:8" ht="18" customHeight="1">
      <c r="A35" s="27">
        <v>31</v>
      </c>
      <c r="B35" s="9"/>
      <c r="C35" s="18"/>
      <c r="D35" s="13"/>
    </row>
    <row r="36" spans="1:8" ht="18" customHeight="1">
      <c r="A36" s="27">
        <v>32</v>
      </c>
      <c r="B36" s="9"/>
      <c r="C36" s="18"/>
      <c r="D36" s="13"/>
    </row>
    <row r="37" spans="1:8" ht="18" customHeight="1">
      <c r="A37" s="27">
        <v>33</v>
      </c>
      <c r="B37" s="9"/>
      <c r="C37" s="18"/>
      <c r="D37" s="13"/>
    </row>
    <row r="38" spans="1:8" ht="18" customHeight="1">
      <c r="A38" s="27">
        <v>34</v>
      </c>
      <c r="B38" s="9"/>
      <c r="C38" s="18"/>
      <c r="D38" s="13"/>
    </row>
    <row r="39" spans="1:8" ht="18" customHeight="1">
      <c r="A39" s="27">
        <v>35</v>
      </c>
      <c r="B39" s="9"/>
      <c r="C39" s="18"/>
      <c r="D39" s="13"/>
    </row>
    <row r="40" spans="1:8" ht="18" customHeight="1">
      <c r="A40" s="27">
        <v>36</v>
      </c>
      <c r="B40" s="9"/>
      <c r="C40" s="18"/>
      <c r="D40" s="13"/>
    </row>
    <row r="41" spans="1:8" ht="18" customHeight="1">
      <c r="A41" s="27">
        <v>37</v>
      </c>
      <c r="B41" s="9"/>
      <c r="C41" s="18"/>
      <c r="D41" s="13"/>
    </row>
    <row r="42" spans="1:8" ht="18" customHeight="1">
      <c r="A42" s="27">
        <v>38</v>
      </c>
      <c r="B42" s="9"/>
      <c r="C42" s="18"/>
      <c r="D42" s="13"/>
    </row>
    <row r="43" spans="1:8" ht="18" customHeight="1">
      <c r="A43" s="27">
        <v>39</v>
      </c>
      <c r="B43" s="9"/>
      <c r="C43" s="18"/>
      <c r="D43" s="13"/>
    </row>
    <row r="44" spans="1:8" ht="18" customHeight="1">
      <c r="A44" s="27">
        <v>40</v>
      </c>
      <c r="B44" s="9"/>
      <c r="C44" s="18"/>
      <c r="D44" s="13"/>
    </row>
    <row r="45" spans="1:8" ht="18" customHeight="1">
      <c r="A45" s="27">
        <v>41</v>
      </c>
      <c r="B45" s="9"/>
      <c r="C45" s="18"/>
      <c r="D45" s="13"/>
    </row>
    <row r="46" spans="1:8" ht="18" customHeight="1">
      <c r="A46" s="27">
        <v>42</v>
      </c>
      <c r="B46" s="9"/>
      <c r="C46" s="18"/>
      <c r="D46" s="13"/>
    </row>
    <row r="47" spans="1:8" ht="18" customHeight="1">
      <c r="A47" s="27">
        <v>43</v>
      </c>
      <c r="B47" s="9"/>
      <c r="C47" s="18"/>
      <c r="D47" s="13"/>
    </row>
    <row r="48" spans="1:8" ht="18" customHeight="1">
      <c r="A48" s="27">
        <v>44</v>
      </c>
      <c r="B48" s="9"/>
      <c r="C48" s="18"/>
      <c r="D48" s="13"/>
    </row>
    <row r="49" spans="1:4" ht="18" customHeight="1">
      <c r="A49" s="27">
        <v>45</v>
      </c>
      <c r="B49" s="9"/>
      <c r="C49" s="18"/>
      <c r="D49" s="13"/>
    </row>
    <row r="50" spans="1:4" ht="18" customHeight="1">
      <c r="A50" s="27">
        <v>46</v>
      </c>
      <c r="B50" s="9"/>
      <c r="C50" s="18"/>
      <c r="D50" s="13"/>
    </row>
    <row r="51" spans="1:4" ht="18" customHeight="1">
      <c r="A51" s="27">
        <v>47</v>
      </c>
      <c r="B51" s="9"/>
      <c r="C51" s="18"/>
      <c r="D51" s="13"/>
    </row>
    <row r="52" spans="1:4" ht="18" customHeight="1">
      <c r="A52" s="27">
        <v>48</v>
      </c>
      <c r="B52" s="9"/>
      <c r="C52" s="18"/>
      <c r="D52" s="13"/>
    </row>
    <row r="53" spans="1:4" ht="18" customHeight="1">
      <c r="A53" s="27">
        <v>49</v>
      </c>
      <c r="B53" s="9"/>
      <c r="C53" s="18"/>
      <c r="D53" s="13"/>
    </row>
    <row r="54" spans="1:4" ht="18" customHeight="1">
      <c r="A54" s="27">
        <v>50</v>
      </c>
      <c r="B54" s="9"/>
      <c r="C54" s="18"/>
      <c r="D54" s="13"/>
    </row>
    <row r="55" spans="1:4" ht="18" customHeight="1">
      <c r="A55" s="27">
        <v>51</v>
      </c>
      <c r="B55" s="9"/>
      <c r="C55" s="18"/>
      <c r="D55" s="13"/>
    </row>
    <row r="56" spans="1:4" ht="18" customHeight="1">
      <c r="A56" s="27">
        <v>52</v>
      </c>
      <c r="B56" s="9"/>
      <c r="C56" s="18"/>
      <c r="D56" s="13"/>
    </row>
    <row r="57" spans="1:4" ht="18" customHeight="1">
      <c r="A57" s="27">
        <v>53</v>
      </c>
      <c r="B57" s="9"/>
      <c r="C57" s="18"/>
      <c r="D57" s="13"/>
    </row>
    <row r="58" spans="1:4" ht="18" customHeight="1">
      <c r="A58" s="27">
        <v>54</v>
      </c>
      <c r="B58" s="9"/>
      <c r="C58" s="18"/>
      <c r="D58" s="13"/>
    </row>
    <row r="59" spans="1:4" ht="18" customHeight="1">
      <c r="A59" s="27">
        <v>55</v>
      </c>
      <c r="B59" s="9"/>
      <c r="C59" s="18"/>
      <c r="D59" s="13"/>
    </row>
    <row r="60" spans="1:4" ht="18" customHeight="1">
      <c r="A60" s="27">
        <v>56</v>
      </c>
      <c r="B60" s="9"/>
      <c r="C60" s="18"/>
      <c r="D60" s="13"/>
    </row>
    <row r="61" spans="1:4" ht="18" customHeight="1">
      <c r="A61" s="27">
        <v>57</v>
      </c>
      <c r="B61" s="9"/>
      <c r="C61" s="18"/>
      <c r="D61" s="13"/>
    </row>
    <row r="62" spans="1:4" ht="18" customHeight="1">
      <c r="A62" s="27">
        <v>58</v>
      </c>
      <c r="B62" s="9"/>
      <c r="C62" s="18"/>
      <c r="D62" s="13"/>
    </row>
    <row r="63" spans="1:4" ht="18" customHeight="1">
      <c r="A63" s="27">
        <v>59</v>
      </c>
      <c r="B63" s="9"/>
      <c r="C63" s="18"/>
      <c r="D63" s="13"/>
    </row>
    <row r="64" spans="1:4" ht="18" customHeight="1">
      <c r="A64" s="27">
        <v>60</v>
      </c>
      <c r="B64" s="9"/>
      <c r="C64" s="18"/>
      <c r="D64" s="13"/>
    </row>
    <row r="65" spans="1:4" ht="18" customHeight="1">
      <c r="A65" s="27">
        <v>61</v>
      </c>
      <c r="B65" s="9"/>
      <c r="C65" s="18"/>
      <c r="D65" s="13"/>
    </row>
    <row r="66" spans="1:4" ht="18" customHeight="1">
      <c r="A66" s="27">
        <v>62</v>
      </c>
      <c r="B66" s="9"/>
      <c r="C66" s="18"/>
      <c r="D66" s="13"/>
    </row>
    <row r="67" spans="1:4" ht="18" customHeight="1">
      <c r="A67" s="27">
        <v>63</v>
      </c>
      <c r="B67" s="9"/>
      <c r="C67" s="18"/>
      <c r="D67" s="13"/>
    </row>
    <row r="68" spans="1:4" ht="18" customHeight="1">
      <c r="A68" s="27">
        <v>64</v>
      </c>
      <c r="B68" s="9"/>
      <c r="C68" s="18"/>
      <c r="D68" s="13"/>
    </row>
    <row r="69" spans="1:4" ht="18" customHeight="1">
      <c r="A69" s="27">
        <v>65</v>
      </c>
      <c r="B69" s="9"/>
      <c r="C69" s="18"/>
      <c r="D69" s="13"/>
    </row>
    <row r="70" spans="1:4" ht="18" customHeight="1">
      <c r="A70" s="27">
        <v>66</v>
      </c>
      <c r="B70" s="9"/>
      <c r="C70" s="18"/>
      <c r="D70" s="13"/>
    </row>
    <row r="71" spans="1:4" ht="18" customHeight="1">
      <c r="A71" s="27">
        <v>67</v>
      </c>
      <c r="B71" s="9"/>
      <c r="C71" s="18"/>
      <c r="D71" s="13"/>
    </row>
    <row r="72" spans="1:4" ht="18" customHeight="1">
      <c r="A72" s="27">
        <v>68</v>
      </c>
      <c r="B72" s="9"/>
      <c r="C72" s="18"/>
      <c r="D72" s="13"/>
    </row>
    <row r="73" spans="1:4" ht="18" customHeight="1">
      <c r="A73" s="27">
        <v>69</v>
      </c>
      <c r="B73" s="9"/>
      <c r="C73" s="18"/>
      <c r="D73" s="13"/>
    </row>
    <row r="74" spans="1:4" ht="18" customHeight="1">
      <c r="A74" s="27">
        <v>70</v>
      </c>
      <c r="B74" s="9"/>
      <c r="C74" s="18"/>
      <c r="D74" s="13"/>
    </row>
    <row r="75" spans="1:4" ht="18" customHeight="1">
      <c r="A75" s="27">
        <v>71</v>
      </c>
      <c r="B75" s="9"/>
      <c r="C75" s="18"/>
      <c r="D75" s="13"/>
    </row>
    <row r="76" spans="1:4" ht="18" customHeight="1">
      <c r="A76" s="27">
        <v>72</v>
      </c>
      <c r="B76" s="9"/>
      <c r="C76" s="18"/>
      <c r="D76" s="13"/>
    </row>
  </sheetData>
  <sheetProtection sheet="1" objects="1" scenarios="1" selectLockedCells="1"/>
  <phoneticPr fontId="1" type="noConversion"/>
  <pageMargins left="0.7" right="0.7" top="0.75" bottom="0.75" header="0.3" footer="0.3"/>
  <pageSetup scale="96" orientation="portrait" r:id="rId1"/>
  <headerFooter>
    <oddHeader>&amp;RPage &amp;P of &amp;N</oddHeader>
  </headerFooter>
  <colBreaks count="1" manualBreakCount="1">
    <brk id="4"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B35"/>
  <sheetViews>
    <sheetView zoomScale="85" zoomScaleNormal="85" workbookViewId="0">
      <selection activeCell="C14" sqref="C14"/>
    </sheetView>
  </sheetViews>
  <sheetFormatPr defaultRowHeight="15"/>
  <cols>
    <col min="1" max="1" width="10.28515625" style="112" customWidth="1"/>
    <col min="2" max="2" width="20.42578125" style="112" customWidth="1"/>
    <col min="3" max="3" width="11.5703125" style="112" customWidth="1"/>
    <col min="4" max="12" width="14" style="112" customWidth="1"/>
    <col min="13" max="13" width="13.5703125" style="112" customWidth="1"/>
    <col min="14" max="14" width="22.140625" style="112" customWidth="1"/>
    <col min="15" max="16" width="9.140625" style="112"/>
    <col min="17" max="17" width="14.42578125" style="112" customWidth="1"/>
    <col min="18" max="18" width="11.140625" style="112" customWidth="1"/>
    <col min="19" max="19" width="12.28515625" style="112" customWidth="1"/>
    <col min="20" max="20" width="9.140625" style="112" customWidth="1"/>
    <col min="21" max="16384" width="9.140625" style="112"/>
  </cols>
  <sheetData>
    <row r="2" spans="1:18" ht="20.25" customHeight="1">
      <c r="A2" s="111" t="s">
        <v>67</v>
      </c>
    </row>
    <row r="3" spans="1:18">
      <c r="A3" s="113" t="s">
        <v>32</v>
      </c>
      <c r="B3" s="114" t="s">
        <v>66</v>
      </c>
      <c r="C3" s="113" t="s">
        <v>37</v>
      </c>
      <c r="D3" s="113" t="s">
        <v>38</v>
      </c>
      <c r="E3" s="113" t="s">
        <v>39</v>
      </c>
      <c r="F3" s="113" t="s">
        <v>40</v>
      </c>
      <c r="G3" s="113" t="s">
        <v>41</v>
      </c>
      <c r="H3" s="113" t="s">
        <v>42</v>
      </c>
      <c r="I3" s="113" t="s">
        <v>43</v>
      </c>
      <c r="J3" s="113" t="s">
        <v>44</v>
      </c>
      <c r="K3" s="113" t="s">
        <v>45</v>
      </c>
      <c r="L3" s="113" t="s">
        <v>46</v>
      </c>
      <c r="M3" s="113" t="s">
        <v>47</v>
      </c>
      <c r="N3" s="115" t="s">
        <v>68</v>
      </c>
      <c r="Q3" s="116" t="s">
        <v>69</v>
      </c>
      <c r="R3" s="116" t="s">
        <v>70</v>
      </c>
    </row>
    <row r="4" spans="1:18">
      <c r="A4" s="117">
        <f>INDEX(Lookup_Agreement_AID,MATCH(Let_Agreement,Lookup_Agreement,0),1)</f>
        <v>292</v>
      </c>
      <c r="B4" s="112" t="s">
        <v>29</v>
      </c>
      <c r="C4" s="118">
        <f t="shared" ref="C4:M4" si="0">INDEX(Lookup_Rate_Rates,$O4,COLUMN()-2)</f>
        <v>0</v>
      </c>
      <c r="D4" s="118">
        <f t="shared" si="0"/>
        <v>7.27</v>
      </c>
      <c r="E4" s="118">
        <f t="shared" si="0"/>
        <v>0</v>
      </c>
      <c r="F4" s="118">
        <f t="shared" si="0"/>
        <v>1.25</v>
      </c>
      <c r="G4" s="118">
        <f t="shared" si="0"/>
        <v>0</v>
      </c>
      <c r="H4" s="118">
        <f t="shared" si="0"/>
        <v>0</v>
      </c>
      <c r="I4" s="118">
        <f t="shared" si="0"/>
        <v>0</v>
      </c>
      <c r="J4" s="118">
        <f t="shared" si="0"/>
        <v>7.0000000000000007E-2</v>
      </c>
      <c r="K4" s="118">
        <f t="shared" si="0"/>
        <v>0.15</v>
      </c>
      <c r="L4" s="118">
        <f t="shared" si="0"/>
        <v>0</v>
      </c>
      <c r="M4" s="118">
        <f t="shared" si="0"/>
        <v>0</v>
      </c>
      <c r="N4" s="137" t="s">
        <v>29</v>
      </c>
      <c r="O4" s="112" cm="1">
        <f t="array" ref="O4">MATCH($A4&amp;$B4,Lookup_Rate_AID&amp;Lookup_Rate_MemberClass,0)</f>
        <v>7</v>
      </c>
      <c r="Q4" s="119" t="s">
        <v>37</v>
      </c>
      <c r="R4" s="120" t="s">
        <v>71</v>
      </c>
    </row>
    <row r="5" spans="1:18">
      <c r="A5" s="121">
        <f>$A$4</f>
        <v>292</v>
      </c>
      <c r="B5" s="112" t="s">
        <v>28</v>
      </c>
      <c r="C5" s="118">
        <f t="shared" ref="C5:M5" si="1">INDEX(Lookup_Rate_Rates,$O5,COLUMN()-2)</f>
        <v>1.33</v>
      </c>
      <c r="D5" s="118">
        <f t="shared" si="1"/>
        <v>7.27</v>
      </c>
      <c r="E5" s="118">
        <f t="shared" si="1"/>
        <v>0.79</v>
      </c>
      <c r="F5" s="118">
        <f t="shared" si="1"/>
        <v>1.25</v>
      </c>
      <c r="G5" s="118">
        <f t="shared" si="1"/>
        <v>0</v>
      </c>
      <c r="H5" s="118">
        <f t="shared" si="1"/>
        <v>1.35</v>
      </c>
      <c r="I5" s="118">
        <f t="shared" si="1"/>
        <v>2.2000000000000002</v>
      </c>
      <c r="J5" s="118">
        <f t="shared" si="1"/>
        <v>7.0000000000000007E-2</v>
      </c>
      <c r="K5" s="118">
        <f t="shared" si="1"/>
        <v>0.15</v>
      </c>
      <c r="L5" s="118">
        <f t="shared" si="1"/>
        <v>0</v>
      </c>
      <c r="M5" s="118">
        <f t="shared" si="1"/>
        <v>0</v>
      </c>
      <c r="N5" s="137" t="s">
        <v>28</v>
      </c>
      <c r="O5" s="112" cm="1">
        <f t="array" ref="O5">MATCH($A5&amp;$B5,Lookup_Rate_AID&amp;Lookup_Rate_MemberClass,0)</f>
        <v>8</v>
      </c>
      <c r="Q5" s="119" t="s">
        <v>38</v>
      </c>
      <c r="R5" s="120" t="s">
        <v>72</v>
      </c>
    </row>
    <row r="6" spans="1:18">
      <c r="A6" s="121">
        <f>$A$4</f>
        <v>292</v>
      </c>
      <c r="B6" s="112" t="s">
        <v>27</v>
      </c>
      <c r="C6" s="118">
        <f t="shared" ref="C6:M6" si="2">INDEX(Lookup_Rate_Rates,$O6,COLUMN()-2)</f>
        <v>1.33</v>
      </c>
      <c r="D6" s="118">
        <f t="shared" si="2"/>
        <v>7.27</v>
      </c>
      <c r="E6" s="118">
        <f t="shared" si="2"/>
        <v>0.79</v>
      </c>
      <c r="F6" s="118">
        <f t="shared" si="2"/>
        <v>2.25</v>
      </c>
      <c r="G6" s="118">
        <f t="shared" si="2"/>
        <v>4.3499999999999996</v>
      </c>
      <c r="H6" s="118">
        <f t="shared" si="2"/>
        <v>1.35</v>
      </c>
      <c r="I6" s="118">
        <f t="shared" si="2"/>
        <v>2.2000000000000002</v>
      </c>
      <c r="J6" s="118">
        <f t="shared" si="2"/>
        <v>7.0000000000000007E-2</v>
      </c>
      <c r="K6" s="118">
        <f t="shared" si="2"/>
        <v>0.15</v>
      </c>
      <c r="L6" s="118">
        <f t="shared" si="2"/>
        <v>0</v>
      </c>
      <c r="M6" s="118">
        <f t="shared" si="2"/>
        <v>0</v>
      </c>
      <c r="N6" s="137" t="s">
        <v>27</v>
      </c>
      <c r="O6" s="112" cm="1">
        <f t="array" ref="O6">MATCH($A6&amp;$B6,Lookup_Rate_AID&amp;Lookup_Rate_MemberClass,0)</f>
        <v>9</v>
      </c>
      <c r="Q6" s="119" t="s">
        <v>39</v>
      </c>
      <c r="R6" s="120" t="s">
        <v>73</v>
      </c>
    </row>
    <row r="7" spans="1:18">
      <c r="A7" s="121">
        <f>$A$4</f>
        <v>292</v>
      </c>
      <c r="B7" s="112" t="s">
        <v>26</v>
      </c>
      <c r="C7" s="118">
        <f t="shared" ref="C7:M7" si="3">INDEX(Lookup_Rate_Rates,$O7,COLUMN()-2)</f>
        <v>1.33</v>
      </c>
      <c r="D7" s="118">
        <f t="shared" si="3"/>
        <v>7.27</v>
      </c>
      <c r="E7" s="118">
        <f t="shared" si="3"/>
        <v>0.79</v>
      </c>
      <c r="F7" s="118">
        <f t="shared" si="3"/>
        <v>3.25</v>
      </c>
      <c r="G7" s="118">
        <f t="shared" si="3"/>
        <v>5.35</v>
      </c>
      <c r="H7" s="118">
        <f t="shared" si="3"/>
        <v>1.35</v>
      </c>
      <c r="I7" s="118">
        <f t="shared" si="3"/>
        <v>2.2000000000000002</v>
      </c>
      <c r="J7" s="118">
        <f t="shared" si="3"/>
        <v>7.0000000000000007E-2</v>
      </c>
      <c r="K7" s="118">
        <f t="shared" si="3"/>
        <v>0.15</v>
      </c>
      <c r="L7" s="118">
        <f t="shared" si="3"/>
        <v>0</v>
      </c>
      <c r="M7" s="118">
        <f t="shared" si="3"/>
        <v>0</v>
      </c>
      <c r="N7" s="137" t="s">
        <v>26</v>
      </c>
      <c r="O7" s="112" cm="1">
        <f t="array" ref="O7">MATCH($A7&amp;$B7,Lookup_Rate_AID&amp;Lookup_Rate_MemberClass,0)</f>
        <v>10</v>
      </c>
      <c r="Q7" s="119" t="s">
        <v>40</v>
      </c>
      <c r="R7" s="120" t="s">
        <v>74</v>
      </c>
    </row>
    <row r="8" spans="1:18">
      <c r="A8" s="121">
        <f>$A$4</f>
        <v>292</v>
      </c>
      <c r="B8" s="112" t="s">
        <v>25</v>
      </c>
      <c r="C8" s="118">
        <f t="shared" ref="C8:M8" si="4">INDEX(Lookup_Rate_Rates,$O8,COLUMN()-2)</f>
        <v>1.33</v>
      </c>
      <c r="D8" s="118">
        <f t="shared" si="4"/>
        <v>7.27</v>
      </c>
      <c r="E8" s="118">
        <f t="shared" si="4"/>
        <v>0.79</v>
      </c>
      <c r="F8" s="118">
        <f t="shared" si="4"/>
        <v>4.25</v>
      </c>
      <c r="G8" s="118">
        <f t="shared" si="4"/>
        <v>6.35</v>
      </c>
      <c r="H8" s="118">
        <f t="shared" si="4"/>
        <v>1.35</v>
      </c>
      <c r="I8" s="118">
        <f t="shared" si="4"/>
        <v>2.2000000000000002</v>
      </c>
      <c r="J8" s="118">
        <f t="shared" si="4"/>
        <v>7.0000000000000007E-2</v>
      </c>
      <c r="K8" s="118">
        <f t="shared" si="4"/>
        <v>0.15</v>
      </c>
      <c r="L8" s="118">
        <f t="shared" si="4"/>
        <v>0</v>
      </c>
      <c r="M8" s="118">
        <f t="shared" si="4"/>
        <v>0</v>
      </c>
      <c r="N8" s="137" t="s">
        <v>25</v>
      </c>
      <c r="O8" s="112" cm="1">
        <f t="array" ref="O8">MATCH($A8&amp;$B8,Lookup_Rate_AID&amp;Lookup_Rate_MemberClass,0)</f>
        <v>11</v>
      </c>
      <c r="Q8" s="119" t="s">
        <v>41</v>
      </c>
      <c r="R8" s="120" t="s">
        <v>75</v>
      </c>
    </row>
    <row r="9" spans="1:18">
      <c r="A9" s="121">
        <f>$A$4</f>
        <v>292</v>
      </c>
      <c r="B9" s="112" t="s">
        <v>18</v>
      </c>
      <c r="C9" s="118">
        <f t="shared" ref="C9:M9" si="5">INDEX(Lookup_Rate_Rates,$O9,COLUMN()-2)</f>
        <v>1.33</v>
      </c>
      <c r="D9" s="118">
        <f t="shared" si="5"/>
        <v>7.27</v>
      </c>
      <c r="E9" s="118">
        <f t="shared" si="5"/>
        <v>0.79</v>
      </c>
      <c r="F9" s="118">
        <f t="shared" si="5"/>
        <v>5.25</v>
      </c>
      <c r="G9" s="118">
        <f t="shared" si="5"/>
        <v>7.85</v>
      </c>
      <c r="H9" s="118">
        <f t="shared" si="5"/>
        <v>1.35</v>
      </c>
      <c r="I9" s="118">
        <f t="shared" si="5"/>
        <v>2.2000000000000002</v>
      </c>
      <c r="J9" s="118">
        <f t="shared" si="5"/>
        <v>7.0000000000000007E-2</v>
      </c>
      <c r="K9" s="118">
        <f t="shared" si="5"/>
        <v>0.15</v>
      </c>
      <c r="L9" s="118">
        <f t="shared" si="5"/>
        <v>0</v>
      </c>
      <c r="M9" s="118">
        <f t="shared" si="5"/>
        <v>0</v>
      </c>
      <c r="N9" s="137" t="s">
        <v>18</v>
      </c>
      <c r="O9" s="112" cm="1">
        <f t="array" ref="O9">MATCH($A9&amp;$B9,Lookup_Rate_AID&amp;Lookup_Rate_MemberClass,0)</f>
        <v>12</v>
      </c>
      <c r="Q9" s="119" t="s">
        <v>42</v>
      </c>
      <c r="R9" s="120" t="s">
        <v>76</v>
      </c>
    </row>
    <row r="10" spans="1:18">
      <c r="A10" s="122"/>
      <c r="Q10" s="120" t="s">
        <v>43</v>
      </c>
      <c r="R10" s="120" t="s">
        <v>43</v>
      </c>
    </row>
    <row r="11" spans="1:18">
      <c r="Q11" s="120" t="s">
        <v>44</v>
      </c>
      <c r="R11" s="120" t="s">
        <v>77</v>
      </c>
    </row>
    <row r="12" spans="1:18" ht="20.25" customHeight="1">
      <c r="A12" s="111" t="s">
        <v>78</v>
      </c>
      <c r="Q12" s="120" t="s">
        <v>45</v>
      </c>
      <c r="R12" s="120" t="s">
        <v>79</v>
      </c>
    </row>
    <row r="13" spans="1:18" ht="15.75" customHeight="1">
      <c r="A13" s="123" t="s">
        <v>55</v>
      </c>
      <c r="B13" s="124" t="s">
        <v>66</v>
      </c>
      <c r="C13" s="123" t="s">
        <v>37</v>
      </c>
      <c r="D13" s="123" t="s">
        <v>38</v>
      </c>
      <c r="E13" s="123" t="s">
        <v>39</v>
      </c>
      <c r="F13" s="123" t="s">
        <v>40</v>
      </c>
      <c r="G13" s="123" t="s">
        <v>41</v>
      </c>
      <c r="H13" s="123" t="s">
        <v>42</v>
      </c>
      <c r="I13" s="123" t="s">
        <v>43</v>
      </c>
      <c r="J13" s="123" t="s">
        <v>44</v>
      </c>
      <c r="K13" s="123" t="s">
        <v>45</v>
      </c>
      <c r="L13" s="123" t="s">
        <v>46</v>
      </c>
      <c r="M13" s="123" t="s">
        <v>47</v>
      </c>
      <c r="N13" s="125" t="s">
        <v>80</v>
      </c>
      <c r="Q13" s="120" t="s">
        <v>46</v>
      </c>
      <c r="R13" s="120" t="s">
        <v>81</v>
      </c>
    </row>
    <row r="14" spans="1:18">
      <c r="A14" s="112">
        <f>Totals!D26</f>
        <v>0</v>
      </c>
      <c r="B14" s="112" t="str">
        <f t="shared" ref="B14:B19" si="6">B4</f>
        <v>40%(A4)</v>
      </c>
      <c r="C14" s="126" t="str">
        <f>IF(C4=0,"N/A",ROUND($A14*C4,2)+IF(ISODD(C4*100),$N14,0))</f>
        <v>N/A</v>
      </c>
      <c r="D14" s="126">
        <f t="shared" ref="D14:M14" si="7">IF(D4=0,"N/A",ROUND($A14*D4,2)+IF(ISODD(D4*100),$N14,0))</f>
        <v>0</v>
      </c>
      <c r="E14" s="126" t="str">
        <f t="shared" si="7"/>
        <v>N/A</v>
      </c>
      <c r="F14" s="126">
        <f t="shared" si="7"/>
        <v>0</v>
      </c>
      <c r="G14" s="126" t="str">
        <f t="shared" si="7"/>
        <v>N/A</v>
      </c>
      <c r="H14" s="126" t="str">
        <f t="shared" si="7"/>
        <v>N/A</v>
      </c>
      <c r="I14" s="126" t="str">
        <f t="shared" si="7"/>
        <v>N/A</v>
      </c>
      <c r="J14" s="126">
        <f t="shared" si="7"/>
        <v>0</v>
      </c>
      <c r="K14" s="126">
        <f t="shared" si="7"/>
        <v>0</v>
      </c>
      <c r="L14" s="126" t="str">
        <f t="shared" si="7"/>
        <v>N/A</v>
      </c>
      <c r="M14" s="126" t="str">
        <f t="shared" si="7"/>
        <v>N/A</v>
      </c>
      <c r="N14" s="112">
        <f>INT(SUMPRODUCT((ABS((Hours_A4))-INT(ABS(Hours_A4))&gt;=0.5)*1)/2)*0.01</f>
        <v>0</v>
      </c>
      <c r="Q14" s="120" t="s">
        <v>47</v>
      </c>
      <c r="R14" s="120" t="s">
        <v>82</v>
      </c>
    </row>
    <row r="15" spans="1:18">
      <c r="A15" s="112">
        <f>Totals!D25</f>
        <v>0</v>
      </c>
      <c r="B15" s="112" t="str">
        <f t="shared" si="6"/>
        <v>45%(A5)</v>
      </c>
      <c r="C15" s="126">
        <f t="shared" ref="C15:M15" si="8">IF(C5=0,"N/A",ROUND($A15*C5,2)+IF(ISODD(C5*100),$N15,0))</f>
        <v>0</v>
      </c>
      <c r="D15" s="126">
        <f t="shared" si="8"/>
        <v>0</v>
      </c>
      <c r="E15" s="126">
        <f t="shared" si="8"/>
        <v>0</v>
      </c>
      <c r="F15" s="126">
        <f t="shared" si="8"/>
        <v>0</v>
      </c>
      <c r="G15" s="126" t="str">
        <f t="shared" si="8"/>
        <v>N/A</v>
      </c>
      <c r="H15" s="126">
        <f t="shared" si="8"/>
        <v>0</v>
      </c>
      <c r="I15" s="126">
        <f t="shared" si="8"/>
        <v>0</v>
      </c>
      <c r="J15" s="126">
        <f t="shared" si="8"/>
        <v>0</v>
      </c>
      <c r="K15" s="126">
        <f t="shared" si="8"/>
        <v>0</v>
      </c>
      <c r="L15" s="126" t="str">
        <f t="shared" si="8"/>
        <v>N/A</v>
      </c>
      <c r="M15" s="126" t="str">
        <f t="shared" si="8"/>
        <v>N/A</v>
      </c>
      <c r="N15" s="112">
        <f>INT(SUMPRODUCT((ABS((Hours_A5))-INT(ABS(Hours_A5))&gt;=0.5)*1)/2)*0.01</f>
        <v>0</v>
      </c>
    </row>
    <row r="16" spans="1:18">
      <c r="A16" s="112">
        <f>Totals!D24</f>
        <v>0</v>
      </c>
      <c r="B16" s="112" t="str">
        <f t="shared" si="6"/>
        <v>50-60%(A6)</v>
      </c>
      <c r="C16" s="126">
        <f t="shared" ref="C16:M16" si="9">IF(C6=0,"N/A",ROUND($A16*C6,2)+IF(ISODD(C6*100),$N16,0))</f>
        <v>0</v>
      </c>
      <c r="D16" s="126">
        <f t="shared" si="9"/>
        <v>0</v>
      </c>
      <c r="E16" s="126">
        <f t="shared" si="9"/>
        <v>0</v>
      </c>
      <c r="F16" s="126">
        <f t="shared" si="9"/>
        <v>0</v>
      </c>
      <c r="G16" s="126">
        <f t="shared" si="9"/>
        <v>0</v>
      </c>
      <c r="H16" s="126">
        <f t="shared" si="9"/>
        <v>0</v>
      </c>
      <c r="I16" s="126">
        <f t="shared" si="9"/>
        <v>0</v>
      </c>
      <c r="J16" s="126">
        <f t="shared" si="9"/>
        <v>0</v>
      </c>
      <c r="K16" s="126">
        <f t="shared" si="9"/>
        <v>0</v>
      </c>
      <c r="L16" s="126" t="str">
        <f t="shared" si="9"/>
        <v>N/A</v>
      </c>
      <c r="M16" s="126" t="str">
        <f t="shared" si="9"/>
        <v>N/A</v>
      </c>
      <c r="N16" s="112">
        <f>INT(SUMPRODUCT((ABS((Hours_A6))-INT(ABS(Hours_A6))&gt;=0.5)*1)/2)*0.01</f>
        <v>0</v>
      </c>
    </row>
    <row r="17" spans="1:28">
      <c r="A17" s="112">
        <f>Totals!D23</f>
        <v>0</v>
      </c>
      <c r="B17" s="112" t="str">
        <f t="shared" si="6"/>
        <v>70-80%(A7)</v>
      </c>
      <c r="C17" s="126">
        <f t="shared" ref="C17:M17" si="10">IF(C7=0,"N/A",ROUND($A17*C7,2)+IF(ISODD(C7*100),$N17,0))</f>
        <v>0</v>
      </c>
      <c r="D17" s="126">
        <f t="shared" si="10"/>
        <v>0</v>
      </c>
      <c r="E17" s="126">
        <f t="shared" si="10"/>
        <v>0</v>
      </c>
      <c r="F17" s="126">
        <f t="shared" si="10"/>
        <v>0</v>
      </c>
      <c r="G17" s="126">
        <f t="shared" si="10"/>
        <v>0</v>
      </c>
      <c r="H17" s="126">
        <f t="shared" si="10"/>
        <v>0</v>
      </c>
      <c r="I17" s="126">
        <f t="shared" si="10"/>
        <v>0</v>
      </c>
      <c r="J17" s="126">
        <f t="shared" si="10"/>
        <v>0</v>
      </c>
      <c r="K17" s="126">
        <f t="shared" si="10"/>
        <v>0</v>
      </c>
      <c r="L17" s="126" t="str">
        <f t="shared" si="10"/>
        <v>N/A</v>
      </c>
      <c r="M17" s="126" t="str">
        <f t="shared" si="10"/>
        <v>N/A</v>
      </c>
      <c r="N17" s="112">
        <f>INT(SUMPRODUCT((ABS((Hours_A7))-INT(ABS(Hours_A7))&gt;=0.5)*1)/2)*0.01</f>
        <v>0</v>
      </c>
    </row>
    <row r="18" spans="1:28">
      <c r="A18" s="112">
        <f>Totals!D22</f>
        <v>0</v>
      </c>
      <c r="B18" s="112" t="str">
        <f t="shared" si="6"/>
        <v>90-95%(A8)</v>
      </c>
      <c r="C18" s="126">
        <f t="shared" ref="C18:M18" si="11">IF(C8=0,"N/A",ROUND($A18*C8,2)+IF(ISODD(C8*100),$N18,0))</f>
        <v>0</v>
      </c>
      <c r="D18" s="126">
        <f t="shared" si="11"/>
        <v>0</v>
      </c>
      <c r="E18" s="126">
        <f t="shared" si="11"/>
        <v>0</v>
      </c>
      <c r="F18" s="126">
        <f t="shared" si="11"/>
        <v>0</v>
      </c>
      <c r="G18" s="126">
        <f t="shared" si="11"/>
        <v>0</v>
      </c>
      <c r="H18" s="126">
        <f t="shared" si="11"/>
        <v>0</v>
      </c>
      <c r="I18" s="126">
        <f t="shared" si="11"/>
        <v>0</v>
      </c>
      <c r="J18" s="126">
        <f t="shared" si="11"/>
        <v>0</v>
      </c>
      <c r="K18" s="126">
        <f t="shared" si="11"/>
        <v>0</v>
      </c>
      <c r="L18" s="126" t="str">
        <f t="shared" si="11"/>
        <v>N/A</v>
      </c>
      <c r="M18" s="126" t="str">
        <f t="shared" si="11"/>
        <v>N/A</v>
      </c>
      <c r="N18" s="112">
        <f>INT(SUMPRODUCT((ABS((Hours_A8))-INT(ABS(Hours_A8))&gt;=0.5)*1)/2)*0.01</f>
        <v>0</v>
      </c>
    </row>
    <row r="19" spans="1:28">
      <c r="A19" s="112">
        <f>Totals!D21</f>
        <v>0</v>
      </c>
      <c r="B19" s="112" t="str">
        <f t="shared" si="6"/>
        <v>Journeyman</v>
      </c>
      <c r="C19" s="126">
        <f t="shared" ref="C19:M19" si="12">IF(C9=0,"N/A",ROUND($A19*C9,2)+IF(ISODD(C9*100),$N19,0))</f>
        <v>0</v>
      </c>
      <c r="D19" s="126">
        <f t="shared" si="12"/>
        <v>0</v>
      </c>
      <c r="E19" s="126">
        <f t="shared" si="12"/>
        <v>0</v>
      </c>
      <c r="F19" s="126">
        <f t="shared" si="12"/>
        <v>0</v>
      </c>
      <c r="G19" s="126">
        <f t="shared" si="12"/>
        <v>0</v>
      </c>
      <c r="H19" s="126">
        <f t="shared" si="12"/>
        <v>0</v>
      </c>
      <c r="I19" s="126">
        <f t="shared" si="12"/>
        <v>0</v>
      </c>
      <c r="J19" s="126">
        <f t="shared" si="12"/>
        <v>0</v>
      </c>
      <c r="K19" s="126">
        <f t="shared" si="12"/>
        <v>0</v>
      </c>
      <c r="L19" s="126" t="str">
        <f t="shared" si="12"/>
        <v>N/A</v>
      </c>
      <c r="M19" s="126" t="str">
        <f t="shared" si="12"/>
        <v>N/A</v>
      </c>
      <c r="N19" s="112" cm="1">
        <f t="array" ref="N19">INT(SUMPRODUCT((ABS((Hours_JC))-INT(ABS(Hours_JC))&gt;=0.5)*1)/2)*0.01</f>
        <v>0</v>
      </c>
    </row>
    <row r="22" spans="1:28" ht="15.75" customHeight="1">
      <c r="A22" s="65"/>
      <c r="B22" s="65"/>
      <c r="C22" s="65"/>
      <c r="D22" s="65"/>
      <c r="E22" s="65"/>
      <c r="F22" s="65"/>
      <c r="G22" s="65"/>
      <c r="H22" s="65"/>
      <c r="I22" s="65"/>
      <c r="J22" s="65"/>
      <c r="K22" s="65"/>
      <c r="L22" s="65"/>
      <c r="M22" s="65"/>
      <c r="N22" s="65"/>
    </row>
    <row r="23" spans="1:28" ht="15.75" customHeight="1">
      <c r="A23" s="65"/>
      <c r="B23" s="65"/>
      <c r="C23" s="65"/>
      <c r="D23" s="65"/>
      <c r="E23" s="65"/>
      <c r="F23" s="65"/>
      <c r="G23" s="65"/>
      <c r="H23" s="65"/>
      <c r="I23" s="65"/>
      <c r="J23" s="65"/>
      <c r="K23" s="65"/>
      <c r="L23" s="65"/>
      <c r="M23" s="65"/>
      <c r="N23" s="65"/>
      <c r="S23" s="127"/>
      <c r="T23" s="127"/>
      <c r="U23" s="127"/>
      <c r="V23" s="127"/>
      <c r="W23" s="127"/>
      <c r="X23" s="127"/>
      <c r="Y23" s="127"/>
      <c r="Z23" s="127"/>
      <c r="AA23" s="127"/>
      <c r="AB23" s="127"/>
    </row>
    <row r="24" spans="1:28">
      <c r="A24" s="65"/>
      <c r="B24" s="65"/>
      <c r="C24" s="65"/>
      <c r="D24" s="65"/>
      <c r="E24" s="65"/>
      <c r="F24" s="65"/>
      <c r="G24" s="65"/>
      <c r="H24" s="65"/>
      <c r="I24" s="65"/>
      <c r="J24" s="65"/>
      <c r="K24" s="65"/>
      <c r="L24" s="65"/>
      <c r="M24" s="65"/>
      <c r="N24" s="65"/>
      <c r="S24" s="127"/>
      <c r="T24" s="127"/>
      <c r="U24" s="127"/>
      <c r="V24" s="127"/>
      <c r="W24" s="127"/>
      <c r="X24" s="127"/>
      <c r="Y24" s="127"/>
      <c r="Z24" s="127"/>
      <c r="AA24" s="127"/>
      <c r="AB24" s="127"/>
    </row>
    <row r="25" spans="1:28">
      <c r="A25" s="65"/>
      <c r="B25" s="65"/>
      <c r="C25" s="65"/>
      <c r="D25" s="65"/>
      <c r="E25" s="65"/>
      <c r="F25" s="65"/>
      <c r="G25" s="65"/>
      <c r="H25" s="65"/>
      <c r="I25" s="65"/>
      <c r="J25" s="65"/>
      <c r="K25" s="65"/>
      <c r="L25" s="65"/>
      <c r="M25" s="65"/>
      <c r="N25" s="65"/>
      <c r="S25" s="127"/>
      <c r="T25" s="127"/>
      <c r="U25" s="127"/>
      <c r="V25" s="127"/>
      <c r="W25" s="127"/>
      <c r="X25" s="127"/>
      <c r="Y25" s="127"/>
      <c r="Z25" s="127"/>
      <c r="AA25" s="127"/>
      <c r="AB25" s="127"/>
    </row>
    <row r="26" spans="1:28">
      <c r="A26" s="65"/>
      <c r="B26" s="65"/>
      <c r="C26" s="65"/>
      <c r="D26" s="65"/>
      <c r="E26" s="65"/>
      <c r="F26" s="65"/>
      <c r="G26" s="65"/>
      <c r="H26" s="65"/>
      <c r="I26" s="65"/>
      <c r="J26" s="65"/>
      <c r="K26" s="65"/>
      <c r="L26" s="65"/>
      <c r="M26" s="65"/>
      <c r="N26" s="65"/>
      <c r="P26" s="127"/>
      <c r="Q26" s="127"/>
      <c r="R26" s="127"/>
      <c r="S26" s="127"/>
      <c r="T26" s="127"/>
      <c r="U26" s="127"/>
      <c r="V26" s="127"/>
      <c r="W26" s="127"/>
      <c r="X26" s="127"/>
      <c r="Y26" s="127"/>
      <c r="Z26" s="127"/>
      <c r="AA26" s="127"/>
      <c r="AB26" s="127"/>
    </row>
    <row r="27" spans="1:28">
      <c r="A27" s="65"/>
      <c r="B27" s="65"/>
      <c r="C27" s="65"/>
      <c r="D27" s="65"/>
      <c r="E27" s="65"/>
      <c r="F27" s="65"/>
      <c r="G27" s="65"/>
      <c r="H27" s="65"/>
      <c r="I27" s="65"/>
      <c r="J27" s="65"/>
      <c r="K27" s="65"/>
      <c r="L27" s="65"/>
      <c r="M27" s="65"/>
      <c r="N27" s="65"/>
      <c r="P27" s="127"/>
      <c r="Q27" s="127"/>
      <c r="R27" s="127"/>
      <c r="S27" s="127"/>
      <c r="T27" s="127"/>
      <c r="U27" s="127"/>
      <c r="V27" s="127"/>
      <c r="W27" s="127"/>
      <c r="X27" s="127"/>
      <c r="Y27" s="127"/>
      <c r="Z27" s="127"/>
      <c r="AA27" s="127"/>
      <c r="AB27" s="127"/>
    </row>
    <row r="28" spans="1:28">
      <c r="A28" s="65"/>
      <c r="B28" s="65"/>
      <c r="C28" s="65"/>
      <c r="D28" s="65"/>
      <c r="E28" s="65"/>
      <c r="F28" s="65"/>
      <c r="G28" s="65"/>
      <c r="H28" s="65"/>
      <c r="I28" s="65"/>
      <c r="J28" s="65"/>
      <c r="K28" s="65"/>
      <c r="L28" s="65"/>
      <c r="M28" s="65"/>
      <c r="N28" s="65"/>
      <c r="P28" s="127"/>
      <c r="Q28" s="127"/>
      <c r="R28" s="127"/>
      <c r="S28" s="127"/>
      <c r="T28" s="127"/>
      <c r="U28" s="127"/>
      <c r="V28" s="127"/>
      <c r="W28" s="127"/>
      <c r="X28" s="127"/>
      <c r="Y28" s="127"/>
      <c r="Z28" s="127"/>
      <c r="AA28" s="127"/>
      <c r="AB28" s="127"/>
    </row>
    <row r="29" spans="1:28">
      <c r="A29" s="65"/>
      <c r="B29" s="65"/>
      <c r="C29" s="65"/>
      <c r="D29" s="65"/>
      <c r="E29" s="65"/>
      <c r="F29" s="65"/>
      <c r="G29" s="65"/>
      <c r="H29" s="65"/>
      <c r="I29" s="65"/>
      <c r="J29" s="65"/>
      <c r="K29" s="65"/>
      <c r="L29" s="65"/>
      <c r="M29" s="65"/>
      <c r="N29" s="65"/>
    </row>
    <row r="30" spans="1:28">
      <c r="A30" s="65"/>
      <c r="B30" s="65"/>
      <c r="C30" s="65"/>
      <c r="D30" s="65"/>
      <c r="E30" s="65"/>
      <c r="F30" s="65"/>
      <c r="G30" s="65"/>
      <c r="H30" s="65"/>
      <c r="I30" s="65"/>
      <c r="J30" s="65"/>
      <c r="K30" s="65"/>
      <c r="L30" s="65"/>
      <c r="M30" s="65"/>
      <c r="N30" s="65"/>
    </row>
    <row r="31" spans="1:28">
      <c r="A31" s="65"/>
      <c r="B31" s="65"/>
      <c r="C31" s="65"/>
      <c r="D31" s="65"/>
      <c r="E31" s="65"/>
      <c r="F31" s="65"/>
      <c r="G31" s="65"/>
      <c r="H31" s="65"/>
      <c r="I31" s="65"/>
      <c r="J31" s="65"/>
      <c r="K31" s="65"/>
      <c r="L31" s="65"/>
      <c r="M31" s="65"/>
      <c r="N31" s="65"/>
    </row>
    <row r="32" spans="1:28">
      <c r="A32" s="65"/>
      <c r="B32" s="65"/>
      <c r="C32" s="65"/>
      <c r="D32" s="65"/>
      <c r="E32" s="65"/>
      <c r="F32" s="65"/>
      <c r="G32" s="65"/>
      <c r="H32" s="65"/>
      <c r="I32" s="65"/>
      <c r="J32" s="65"/>
      <c r="K32" s="65"/>
      <c r="L32" s="65"/>
      <c r="M32" s="65"/>
      <c r="N32" s="65"/>
    </row>
    <row r="33" spans="1:14">
      <c r="A33" s="65"/>
      <c r="B33" s="65"/>
      <c r="C33" s="65"/>
      <c r="D33" s="65"/>
      <c r="E33" s="65"/>
      <c r="F33" s="65"/>
      <c r="G33" s="65"/>
      <c r="H33" s="65"/>
      <c r="I33" s="65"/>
      <c r="J33" s="65"/>
      <c r="K33" s="65"/>
      <c r="L33" s="65"/>
      <c r="M33" s="65"/>
      <c r="N33" s="65"/>
    </row>
    <row r="34" spans="1:14">
      <c r="A34" s="65"/>
      <c r="B34" s="65"/>
      <c r="C34" s="65"/>
      <c r="D34" s="65"/>
      <c r="E34" s="65"/>
      <c r="F34" s="65"/>
      <c r="G34" s="65"/>
      <c r="H34" s="65"/>
      <c r="I34" s="65"/>
      <c r="J34" s="65"/>
      <c r="K34" s="65"/>
      <c r="L34" s="65"/>
      <c r="M34" s="65"/>
      <c r="N34" s="65"/>
    </row>
    <row r="35" spans="1:14">
      <c r="A35" s="65"/>
      <c r="B35" s="65"/>
      <c r="C35" s="65"/>
      <c r="D35" s="65"/>
      <c r="E35" s="65"/>
      <c r="F35" s="65"/>
      <c r="G35" s="65"/>
      <c r="H35" s="65"/>
      <c r="I35" s="65"/>
      <c r="J35" s="65"/>
      <c r="K35" s="65"/>
      <c r="L35" s="65"/>
      <c r="M35" s="65"/>
      <c r="N35" s="65"/>
    </row>
  </sheetData>
  <sheetProtection sheet="1" objects="1" scenarios="1"/>
  <pageMargins left="0.7" right="0.7" top="0.75" bottom="0.75" header="0.3" footer="0.3"/>
  <pageSetup scale="48" orientation="landscape" r:id="rId1"/>
  <headerFooter>
    <oddHeader>&amp;RPage &amp;P of &amp;N</oddHeader>
    <oddFooter>&amp;L_s 012020_IU</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B4" sqref="B4"/>
    </sheetView>
  </sheetViews>
  <sheetFormatPr defaultRowHeight="12.75"/>
  <cols>
    <col min="1" max="1" width="18.85546875" style="133" customWidth="1"/>
    <col min="2" max="4" width="9.140625" style="133"/>
    <col min="5" max="5" width="17.85546875" style="133" customWidth="1"/>
    <col min="6" max="6" width="16.28515625" style="133" customWidth="1"/>
    <col min="7" max="7" width="9.140625" style="133"/>
    <col min="8" max="8" width="19" style="133" customWidth="1"/>
    <col min="9" max="11" width="9.140625" style="133"/>
    <col min="12" max="12" width="15.85546875" style="133" customWidth="1"/>
    <col min="13" max="13" width="15.7109375" style="133" customWidth="1"/>
    <col min="14" max="16384" width="9.140625" style="133"/>
  </cols>
  <sheetData>
    <row r="1" spans="1:13" ht="75" customHeight="1"/>
    <row r="2" spans="1:13">
      <c r="E2" s="134"/>
      <c r="F2" s="134"/>
    </row>
    <row r="3" spans="1:13" ht="30">
      <c r="A3" s="138" t="s">
        <v>83</v>
      </c>
      <c r="B3" s="139" t="s">
        <v>84</v>
      </c>
      <c r="C3" s="139" t="s">
        <v>55</v>
      </c>
      <c r="D3" s="139"/>
      <c r="E3" s="140" t="s">
        <v>85</v>
      </c>
      <c r="F3" s="140" t="s">
        <v>86</v>
      </c>
      <c r="G3" s="139"/>
      <c r="H3" s="138" t="s">
        <v>83</v>
      </c>
      <c r="I3" s="139" t="s">
        <v>84</v>
      </c>
      <c r="J3" s="139" t="s">
        <v>55</v>
      </c>
      <c r="K3" s="139"/>
      <c r="L3" s="140" t="s">
        <v>85</v>
      </c>
      <c r="M3" s="140" t="s">
        <v>86</v>
      </c>
    </row>
    <row r="4" spans="1:13">
      <c r="A4" s="139" t="s">
        <v>87</v>
      </c>
      <c r="B4" s="133">
        <v>1.77</v>
      </c>
      <c r="C4" s="133">
        <v>1.5</v>
      </c>
      <c r="D4" s="139"/>
      <c r="E4" s="139">
        <f>B4*C4</f>
        <v>2.6550000000000002</v>
      </c>
      <c r="F4" s="139">
        <f>ROUND(E4,2)</f>
        <v>2.66</v>
      </c>
      <c r="G4" s="139"/>
      <c r="H4" s="139" t="s">
        <v>87</v>
      </c>
      <c r="I4" s="133">
        <v>1.76</v>
      </c>
      <c r="J4" s="133">
        <v>1.5</v>
      </c>
      <c r="K4" s="139"/>
      <c r="L4" s="141">
        <f>I4*J4</f>
        <v>2.64</v>
      </c>
      <c r="M4" s="139">
        <f>ROUND(L4,2)</f>
        <v>2.64</v>
      </c>
    </row>
    <row r="5" spans="1:13">
      <c r="A5" s="139" t="s">
        <v>88</v>
      </c>
      <c r="B5" s="133">
        <v>1.77</v>
      </c>
      <c r="C5" s="133">
        <v>1.5</v>
      </c>
      <c r="D5" s="139"/>
      <c r="E5" s="142">
        <f>B5*C5</f>
        <v>2.6550000000000002</v>
      </c>
      <c r="F5" s="142">
        <f>ROUND(E5,2)</f>
        <v>2.66</v>
      </c>
      <c r="G5" s="139"/>
      <c r="H5" s="139" t="s">
        <v>88</v>
      </c>
      <c r="I5" s="133">
        <v>1.76</v>
      </c>
      <c r="J5" s="133">
        <v>1.5</v>
      </c>
      <c r="K5" s="139"/>
      <c r="L5" s="143">
        <f>I5*J5</f>
        <v>2.64</v>
      </c>
      <c r="M5" s="142">
        <f>ROUND(L5,2)</f>
        <v>2.64</v>
      </c>
    </row>
    <row r="6" spans="1:13" ht="13.5" thickBot="1">
      <c r="A6" s="139"/>
      <c r="B6" s="139"/>
      <c r="C6" s="139"/>
      <c r="D6" s="139"/>
      <c r="E6" s="144">
        <f>ROUND(SUM(E4:E5),2)</f>
        <v>5.31</v>
      </c>
      <c r="F6" s="144">
        <f>SUM(F4:F5)</f>
        <v>5.32</v>
      </c>
      <c r="G6" s="139"/>
      <c r="H6" s="139"/>
      <c r="I6" s="139"/>
      <c r="J6" s="139"/>
      <c r="K6" s="139"/>
      <c r="L6" s="144">
        <f>ROUND(SUM(L4:L5),2)</f>
        <v>5.28</v>
      </c>
      <c r="M6" s="144">
        <f>SUM(M4:M5)</f>
        <v>5.28</v>
      </c>
    </row>
    <row r="7" spans="1:13" ht="13.5" thickTop="1">
      <c r="A7" s="139"/>
      <c r="B7" s="139"/>
      <c r="C7" s="139"/>
      <c r="D7" s="139"/>
      <c r="E7" s="139"/>
      <c r="F7" s="139"/>
      <c r="G7" s="139"/>
      <c r="H7" s="139"/>
      <c r="I7" s="139"/>
      <c r="J7" s="139"/>
      <c r="K7" s="139"/>
      <c r="L7" s="139"/>
      <c r="M7" s="139"/>
    </row>
    <row r="8" spans="1:13" ht="30">
      <c r="A8" s="138" t="s">
        <v>89</v>
      </c>
      <c r="B8" s="139" t="s">
        <v>84</v>
      </c>
      <c r="C8" s="139" t="s">
        <v>55</v>
      </c>
      <c r="D8" s="139"/>
      <c r="E8" s="140" t="s">
        <v>85</v>
      </c>
      <c r="F8" s="140" t="s">
        <v>86</v>
      </c>
      <c r="G8" s="139"/>
      <c r="H8" s="138" t="s">
        <v>89</v>
      </c>
      <c r="I8" s="139" t="s">
        <v>84</v>
      </c>
      <c r="J8" s="139" t="s">
        <v>55</v>
      </c>
      <c r="K8" s="139"/>
      <c r="L8" s="140" t="s">
        <v>85</v>
      </c>
      <c r="M8" s="140" t="s">
        <v>86</v>
      </c>
    </row>
    <row r="9" spans="1:13">
      <c r="A9" s="139" t="s">
        <v>87</v>
      </c>
      <c r="B9" s="133">
        <v>1.77</v>
      </c>
      <c r="C9" s="133">
        <v>1.5</v>
      </c>
      <c r="D9" s="139"/>
      <c r="E9" s="139">
        <f>B9*C9</f>
        <v>2.6550000000000002</v>
      </c>
      <c r="F9" s="139">
        <f>ROUND(E9,2)</f>
        <v>2.66</v>
      </c>
      <c r="G9" s="139"/>
      <c r="H9" s="139" t="s">
        <v>87</v>
      </c>
      <c r="I9" s="133">
        <v>1.76</v>
      </c>
      <c r="J9" s="133">
        <v>1.5</v>
      </c>
      <c r="K9" s="139"/>
      <c r="L9" s="141">
        <f>I9*J9</f>
        <v>2.64</v>
      </c>
      <c r="M9" s="139">
        <f>ROUND(L9,2)</f>
        <v>2.64</v>
      </c>
    </row>
    <row r="10" spans="1:13">
      <c r="A10" s="139" t="s">
        <v>88</v>
      </c>
      <c r="B10" s="133">
        <v>1.77</v>
      </c>
      <c r="C10" s="133">
        <v>1.5</v>
      </c>
      <c r="D10" s="139"/>
      <c r="E10" s="139">
        <f>B10*C10</f>
        <v>2.6550000000000002</v>
      </c>
      <c r="F10" s="139">
        <f>ROUND(E10,2)</f>
        <v>2.66</v>
      </c>
      <c r="G10" s="139"/>
      <c r="H10" s="139" t="s">
        <v>88</v>
      </c>
      <c r="I10" s="133">
        <v>1.76</v>
      </c>
      <c r="J10" s="133">
        <v>1.5</v>
      </c>
      <c r="K10" s="139"/>
      <c r="L10" s="141">
        <f>I10*J10</f>
        <v>2.64</v>
      </c>
      <c r="M10" s="139">
        <f>ROUND(L10,2)</f>
        <v>2.64</v>
      </c>
    </row>
    <row r="11" spans="1:13">
      <c r="A11" s="139" t="s">
        <v>88</v>
      </c>
      <c r="B11" s="133">
        <v>1.77</v>
      </c>
      <c r="C11" s="133">
        <v>1.5</v>
      </c>
      <c r="D11" s="139"/>
      <c r="E11" s="142">
        <f>B11*C11</f>
        <v>2.6550000000000002</v>
      </c>
      <c r="F11" s="142">
        <f>ROUND(E11,2)</f>
        <v>2.66</v>
      </c>
      <c r="G11" s="139"/>
      <c r="H11" s="139" t="s">
        <v>88</v>
      </c>
      <c r="I11" s="133">
        <v>1.76</v>
      </c>
      <c r="J11" s="133">
        <v>1.5</v>
      </c>
      <c r="K11" s="139"/>
      <c r="L11" s="143">
        <f>I11*J11</f>
        <v>2.64</v>
      </c>
      <c r="M11" s="142">
        <f>ROUND(L11,2)</f>
        <v>2.64</v>
      </c>
    </row>
    <row r="12" spans="1:13" ht="13.5" thickBot="1">
      <c r="A12" s="139"/>
      <c r="B12" s="139"/>
      <c r="C12" s="139"/>
      <c r="D12" s="139"/>
      <c r="E12" s="144">
        <f>ROUND(SUM(E9:E11),2)</f>
        <v>7.97</v>
      </c>
      <c r="F12" s="144">
        <f>SUM(F9:F11)</f>
        <v>7.98</v>
      </c>
      <c r="G12" s="139"/>
      <c r="H12" s="139"/>
      <c r="I12" s="139"/>
      <c r="J12" s="139"/>
      <c r="K12" s="139"/>
      <c r="L12" s="144">
        <f>ROUND(SUM(L9:L11),2)</f>
        <v>7.92</v>
      </c>
      <c r="M12" s="144">
        <f>SUM(M9:M11)</f>
        <v>7.92</v>
      </c>
    </row>
    <row r="13" spans="1:13" ht="13.5" thickTop="1">
      <c r="A13" s="139"/>
      <c r="B13" s="139"/>
      <c r="C13" s="139"/>
      <c r="D13" s="139"/>
      <c r="E13" s="139"/>
      <c r="F13" s="139"/>
      <c r="G13" s="139"/>
      <c r="H13" s="139"/>
      <c r="I13" s="139"/>
      <c r="J13" s="139"/>
      <c r="K13" s="139"/>
      <c r="L13" s="139"/>
      <c r="M13" s="139"/>
    </row>
    <row r="14" spans="1:13">
      <c r="A14" s="139"/>
      <c r="B14" s="139"/>
      <c r="C14" s="139"/>
      <c r="D14" s="139"/>
      <c r="E14" s="139"/>
      <c r="F14" s="139"/>
      <c r="G14" s="139"/>
      <c r="H14" s="139"/>
      <c r="I14" s="139"/>
      <c r="J14" s="139"/>
      <c r="K14" s="139"/>
      <c r="L14" s="139"/>
      <c r="M14" s="139"/>
    </row>
    <row r="15" spans="1:13" ht="30">
      <c r="A15" s="138" t="s">
        <v>90</v>
      </c>
      <c r="B15" s="139" t="s">
        <v>84</v>
      </c>
      <c r="C15" s="139" t="s">
        <v>55</v>
      </c>
      <c r="D15" s="139"/>
      <c r="E15" s="140" t="s">
        <v>85</v>
      </c>
      <c r="F15" s="140" t="s">
        <v>86</v>
      </c>
      <c r="G15" s="139"/>
      <c r="H15" s="138" t="s">
        <v>90</v>
      </c>
      <c r="I15" s="139" t="s">
        <v>84</v>
      </c>
      <c r="J15" s="139" t="s">
        <v>55</v>
      </c>
      <c r="K15" s="139"/>
      <c r="L15" s="140" t="s">
        <v>85</v>
      </c>
      <c r="M15" s="140" t="s">
        <v>86</v>
      </c>
    </row>
    <row r="16" spans="1:13">
      <c r="A16" s="139" t="s">
        <v>87</v>
      </c>
      <c r="B16" s="133">
        <v>1.77</v>
      </c>
      <c r="C16" s="133">
        <v>1.5</v>
      </c>
      <c r="D16" s="139"/>
      <c r="E16" s="139">
        <f>B16*C16</f>
        <v>2.6550000000000002</v>
      </c>
      <c r="F16" s="139">
        <f>ROUND(E16,2)</f>
        <v>2.66</v>
      </c>
      <c r="G16" s="139"/>
      <c r="H16" s="139" t="s">
        <v>87</v>
      </c>
      <c r="I16" s="133">
        <v>1.76</v>
      </c>
      <c r="J16" s="133">
        <v>1.5</v>
      </c>
      <c r="K16" s="139"/>
      <c r="L16" s="139">
        <f>I16*J16</f>
        <v>2.64</v>
      </c>
      <c r="M16" s="139">
        <f>ROUND(L16,2)</f>
        <v>2.64</v>
      </c>
    </row>
    <row r="17" spans="1:13">
      <c r="A17" s="139" t="s">
        <v>88</v>
      </c>
      <c r="B17" s="133">
        <v>1.77</v>
      </c>
      <c r="C17" s="133">
        <v>1.5</v>
      </c>
      <c r="D17" s="139"/>
      <c r="E17" s="139">
        <f>B17*C17</f>
        <v>2.6550000000000002</v>
      </c>
      <c r="F17" s="139">
        <f>ROUND(E17,2)</f>
        <v>2.66</v>
      </c>
      <c r="G17" s="139"/>
      <c r="H17" s="139" t="s">
        <v>88</v>
      </c>
      <c r="I17" s="133">
        <v>1.76</v>
      </c>
      <c r="J17" s="133">
        <v>1.5</v>
      </c>
      <c r="K17" s="139"/>
      <c r="L17" s="139">
        <f>I17*J17</f>
        <v>2.64</v>
      </c>
      <c r="M17" s="139">
        <f>ROUND(L17,2)</f>
        <v>2.64</v>
      </c>
    </row>
    <row r="18" spans="1:13">
      <c r="A18" s="139" t="s">
        <v>88</v>
      </c>
      <c r="B18" s="133">
        <v>1.77</v>
      </c>
      <c r="C18" s="133">
        <v>1.5</v>
      </c>
      <c r="D18" s="139"/>
      <c r="E18" s="139">
        <f>B18*C18</f>
        <v>2.6550000000000002</v>
      </c>
      <c r="F18" s="139">
        <f>ROUND(E18,2)</f>
        <v>2.66</v>
      </c>
      <c r="G18" s="139"/>
      <c r="H18" s="139" t="s">
        <v>88</v>
      </c>
      <c r="I18" s="133">
        <v>1.76</v>
      </c>
      <c r="J18" s="133">
        <v>1.5</v>
      </c>
      <c r="K18" s="139"/>
      <c r="L18" s="139">
        <f>I18*J18</f>
        <v>2.64</v>
      </c>
      <c r="M18" s="139">
        <f>ROUND(L18,2)</f>
        <v>2.64</v>
      </c>
    </row>
    <row r="19" spans="1:13">
      <c r="A19" s="139" t="s">
        <v>88</v>
      </c>
      <c r="B19" s="133">
        <v>1.77</v>
      </c>
      <c r="C19" s="133">
        <v>1.5</v>
      </c>
      <c r="D19" s="139"/>
      <c r="E19" s="142">
        <f>B19*C19</f>
        <v>2.6550000000000002</v>
      </c>
      <c r="F19" s="142">
        <f>ROUND(E19,2)</f>
        <v>2.66</v>
      </c>
      <c r="G19" s="139"/>
      <c r="H19" s="139" t="s">
        <v>88</v>
      </c>
      <c r="I19" s="133">
        <v>1.76</v>
      </c>
      <c r="J19" s="133">
        <v>1.5</v>
      </c>
      <c r="K19" s="139"/>
      <c r="L19" s="142">
        <f>I19*J19</f>
        <v>2.64</v>
      </c>
      <c r="M19" s="142">
        <f>ROUND(L19,2)</f>
        <v>2.64</v>
      </c>
    </row>
    <row r="20" spans="1:13" ht="13.5" thickBot="1">
      <c r="A20" s="139"/>
      <c r="B20" s="139"/>
      <c r="C20" s="139"/>
      <c r="D20" s="139"/>
      <c r="E20" s="144">
        <f>ROUND(SUM(E16:E19),2)</f>
        <v>10.62</v>
      </c>
      <c r="F20" s="144">
        <f>SUM(F16:F19)</f>
        <v>10.64</v>
      </c>
      <c r="G20" s="139"/>
      <c r="H20" s="139"/>
      <c r="I20" s="139"/>
      <c r="J20" s="139"/>
      <c r="K20" s="139"/>
      <c r="L20" s="144">
        <f>ROUND(SUM(L16:L19),2)</f>
        <v>10.56</v>
      </c>
      <c r="M20" s="144">
        <f>SUM(M16:M19)</f>
        <v>10.56</v>
      </c>
    </row>
    <row r="21" spans="1:13" ht="13.5" thickTop="1"/>
  </sheetData>
  <sheetProtection sheet="1" objects="1" scenarios="1"/>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A10" sqref="A10:M24"/>
    </sheetView>
  </sheetViews>
  <sheetFormatPr defaultRowHeight="12.75"/>
  <cols>
    <col min="2" max="2" width="19.5703125" customWidth="1"/>
  </cols>
  <sheetData>
    <row r="1" spans="1:13" s="62" customFormat="1" ht="15.75" customHeight="1">
      <c r="A1" s="62" t="s">
        <v>60</v>
      </c>
    </row>
    <row r="2" spans="1:13">
      <c r="A2" s="1" t="s">
        <v>62</v>
      </c>
    </row>
    <row r="3" spans="1:13">
      <c r="A3" s="1" t="s">
        <v>61</v>
      </c>
    </row>
    <row r="4" spans="1:13">
      <c r="A4" s="1" t="s">
        <v>63</v>
      </c>
    </row>
    <row r="5" spans="1:13">
      <c r="A5" s="1" t="s">
        <v>64</v>
      </c>
    </row>
    <row r="8" spans="1:13">
      <c r="A8" s="37"/>
      <c r="B8" s="37"/>
      <c r="C8" s="37"/>
      <c r="D8" s="37"/>
      <c r="E8" s="37"/>
      <c r="F8" s="37"/>
      <c r="G8" s="37"/>
      <c r="H8" s="37"/>
      <c r="I8" s="37"/>
      <c r="J8" s="37"/>
      <c r="K8" s="37"/>
      <c r="L8" s="37"/>
    </row>
    <row r="9" spans="1:13" s="62" customFormat="1" ht="15.75" customHeight="1">
      <c r="A9" s="62" t="s">
        <v>65</v>
      </c>
    </row>
    <row r="10" spans="1:13">
      <c r="A10" s="1" t="s">
        <v>32</v>
      </c>
      <c r="B10" s="1" t="s">
        <v>66</v>
      </c>
      <c r="C10" s="1" t="s">
        <v>37</v>
      </c>
      <c r="D10" s="1" t="s">
        <v>38</v>
      </c>
      <c r="E10" s="1" t="s">
        <v>39</v>
      </c>
      <c r="F10" s="1" t="s">
        <v>40</v>
      </c>
      <c r="G10" s="1" t="s">
        <v>41</v>
      </c>
      <c r="H10" s="1" t="s">
        <v>42</v>
      </c>
      <c r="I10" s="1" t="s">
        <v>43</v>
      </c>
      <c r="J10" s="1" t="s">
        <v>44</v>
      </c>
      <c r="K10" s="1" t="s">
        <v>45</v>
      </c>
      <c r="L10" s="1" t="s">
        <v>46</v>
      </c>
      <c r="M10" s="1" t="s">
        <v>47</v>
      </c>
    </row>
    <row r="11" spans="1:13">
      <c r="A11" s="1">
        <v>247</v>
      </c>
      <c r="B11" s="1" t="s">
        <v>29</v>
      </c>
      <c r="C11" s="63">
        <v>0</v>
      </c>
      <c r="D11" s="63">
        <v>7.27</v>
      </c>
      <c r="E11" s="63">
        <v>0</v>
      </c>
      <c r="F11" s="63">
        <v>1.25</v>
      </c>
      <c r="G11" s="63">
        <v>0</v>
      </c>
      <c r="H11" s="63">
        <v>0</v>
      </c>
      <c r="I11" s="63">
        <v>0</v>
      </c>
      <c r="J11" s="63">
        <v>7.0000000000000007E-2</v>
      </c>
      <c r="K11" s="63">
        <v>0.15</v>
      </c>
      <c r="L11" s="63">
        <v>0</v>
      </c>
      <c r="M11" s="63">
        <v>0</v>
      </c>
    </row>
    <row r="12" spans="1:13">
      <c r="A12" s="1">
        <v>247</v>
      </c>
      <c r="B12" s="1" t="s">
        <v>28</v>
      </c>
      <c r="C12" s="63">
        <v>1.33</v>
      </c>
      <c r="D12" s="63">
        <v>7.27</v>
      </c>
      <c r="E12" s="63">
        <v>0.79</v>
      </c>
      <c r="F12" s="63">
        <v>1.25</v>
      </c>
      <c r="G12" s="63">
        <v>0</v>
      </c>
      <c r="H12" s="63">
        <v>1.35</v>
      </c>
      <c r="I12" s="63">
        <v>2.2000000000000002</v>
      </c>
      <c r="J12" s="63">
        <v>7.0000000000000007E-2</v>
      </c>
      <c r="K12" s="63">
        <v>0.15</v>
      </c>
      <c r="L12" s="63">
        <v>0</v>
      </c>
      <c r="M12" s="63">
        <v>0</v>
      </c>
    </row>
    <row r="13" spans="1:13">
      <c r="A13" s="1">
        <v>247</v>
      </c>
      <c r="B13" s="1" t="s">
        <v>27</v>
      </c>
      <c r="C13" s="63">
        <v>1.33</v>
      </c>
      <c r="D13" s="63">
        <v>7.27</v>
      </c>
      <c r="E13" s="63">
        <v>0.79</v>
      </c>
      <c r="F13" s="63">
        <v>2.25</v>
      </c>
      <c r="G13" s="63">
        <v>3.1</v>
      </c>
      <c r="H13" s="63">
        <v>1.35</v>
      </c>
      <c r="I13" s="63">
        <v>2.2000000000000002</v>
      </c>
      <c r="J13" s="63">
        <v>7.0000000000000007E-2</v>
      </c>
      <c r="K13" s="63">
        <v>0.15</v>
      </c>
      <c r="L13" s="63">
        <v>0</v>
      </c>
      <c r="M13" s="63">
        <v>0</v>
      </c>
    </row>
    <row r="14" spans="1:13">
      <c r="A14" s="1">
        <v>247</v>
      </c>
      <c r="B14" s="1" t="s">
        <v>26</v>
      </c>
      <c r="C14" s="63">
        <v>1.33</v>
      </c>
      <c r="D14" s="63">
        <v>7.27</v>
      </c>
      <c r="E14" s="63">
        <v>0.79</v>
      </c>
      <c r="F14" s="63">
        <v>3.25</v>
      </c>
      <c r="G14" s="63">
        <v>4.0999999999999996</v>
      </c>
      <c r="H14" s="63">
        <v>1.35</v>
      </c>
      <c r="I14" s="63">
        <v>2.2000000000000002</v>
      </c>
      <c r="J14" s="63">
        <v>7.0000000000000007E-2</v>
      </c>
      <c r="K14" s="63">
        <v>0.15</v>
      </c>
      <c r="L14" s="63">
        <v>0</v>
      </c>
      <c r="M14" s="63">
        <v>0</v>
      </c>
    </row>
    <row r="15" spans="1:13">
      <c r="A15" s="1">
        <v>247</v>
      </c>
      <c r="B15" s="1" t="s">
        <v>25</v>
      </c>
      <c r="C15" s="63">
        <v>1.33</v>
      </c>
      <c r="D15" s="63">
        <v>7.27</v>
      </c>
      <c r="E15" s="63">
        <v>0.79</v>
      </c>
      <c r="F15" s="63">
        <v>4.25</v>
      </c>
      <c r="G15" s="63">
        <v>5.0999999999999996</v>
      </c>
      <c r="H15" s="63">
        <v>1.35</v>
      </c>
      <c r="I15" s="63">
        <v>2.2000000000000002</v>
      </c>
      <c r="J15" s="63">
        <v>7.0000000000000007E-2</v>
      </c>
      <c r="K15" s="63">
        <v>0.15</v>
      </c>
      <c r="L15" s="63">
        <v>0</v>
      </c>
      <c r="M15" s="63">
        <v>0</v>
      </c>
    </row>
    <row r="16" spans="1:13">
      <c r="A16" s="1">
        <v>247</v>
      </c>
      <c r="B16" s="1" t="s">
        <v>18</v>
      </c>
      <c r="C16" s="63">
        <v>1.33</v>
      </c>
      <c r="D16" s="63">
        <v>7.27</v>
      </c>
      <c r="E16" s="63">
        <v>0.79</v>
      </c>
      <c r="F16" s="63">
        <v>5.25</v>
      </c>
      <c r="G16" s="63">
        <v>6.6</v>
      </c>
      <c r="H16" s="63">
        <v>1.35</v>
      </c>
      <c r="I16" s="63">
        <v>2.2000000000000002</v>
      </c>
      <c r="J16" s="63">
        <v>7.0000000000000007E-2</v>
      </c>
      <c r="K16" s="63">
        <v>0.15</v>
      </c>
      <c r="L16" s="63">
        <v>0</v>
      </c>
      <c r="M16" s="63">
        <v>0</v>
      </c>
    </row>
    <row r="17" spans="1:13">
      <c r="A17" s="1">
        <v>292</v>
      </c>
      <c r="B17" s="1" t="s">
        <v>29</v>
      </c>
      <c r="C17" s="63">
        <v>0</v>
      </c>
      <c r="D17" s="63">
        <v>7.27</v>
      </c>
      <c r="E17" s="63">
        <v>0</v>
      </c>
      <c r="F17" s="63">
        <v>1.25</v>
      </c>
      <c r="G17" s="63">
        <v>0</v>
      </c>
      <c r="H17" s="63">
        <v>0</v>
      </c>
      <c r="I17" s="63">
        <v>0</v>
      </c>
      <c r="J17" s="63">
        <v>7.0000000000000007E-2</v>
      </c>
      <c r="K17" s="63">
        <v>0.15</v>
      </c>
      <c r="L17" s="63">
        <v>0</v>
      </c>
      <c r="M17" s="63">
        <v>0</v>
      </c>
    </row>
    <row r="18" spans="1:13">
      <c r="A18" s="1">
        <v>292</v>
      </c>
      <c r="B18" s="1" t="s">
        <v>28</v>
      </c>
      <c r="C18" s="63">
        <v>1.33</v>
      </c>
      <c r="D18" s="63">
        <v>7.27</v>
      </c>
      <c r="E18" s="63">
        <v>0.79</v>
      </c>
      <c r="F18" s="63">
        <v>1.25</v>
      </c>
      <c r="G18" s="63">
        <v>0</v>
      </c>
      <c r="H18" s="63">
        <v>1.35</v>
      </c>
      <c r="I18" s="63">
        <v>2.2000000000000002</v>
      </c>
      <c r="J18" s="63">
        <v>7.0000000000000007E-2</v>
      </c>
      <c r="K18" s="63">
        <v>0.15</v>
      </c>
      <c r="L18" s="63">
        <v>0</v>
      </c>
      <c r="M18" s="63">
        <v>0</v>
      </c>
    </row>
    <row r="19" spans="1:13">
      <c r="A19" s="1">
        <v>292</v>
      </c>
      <c r="B19" s="1" t="s">
        <v>27</v>
      </c>
      <c r="C19" s="63">
        <v>1.33</v>
      </c>
      <c r="D19" s="63">
        <v>7.27</v>
      </c>
      <c r="E19" s="63">
        <v>0.79</v>
      </c>
      <c r="F19" s="63">
        <v>2.25</v>
      </c>
      <c r="G19" s="63">
        <v>4.3499999999999996</v>
      </c>
      <c r="H19" s="63">
        <v>1.35</v>
      </c>
      <c r="I19" s="63">
        <v>2.2000000000000002</v>
      </c>
      <c r="J19" s="63">
        <v>7.0000000000000007E-2</v>
      </c>
      <c r="K19" s="63">
        <v>0.15</v>
      </c>
      <c r="L19" s="63">
        <v>0</v>
      </c>
      <c r="M19" s="63">
        <v>0</v>
      </c>
    </row>
    <row r="20" spans="1:13">
      <c r="A20" s="1">
        <v>292</v>
      </c>
      <c r="B20" s="1" t="s">
        <v>26</v>
      </c>
      <c r="C20" s="63">
        <v>1.33</v>
      </c>
      <c r="D20" s="63">
        <v>7.27</v>
      </c>
      <c r="E20" s="63">
        <v>0.79</v>
      </c>
      <c r="F20" s="63">
        <v>3.25</v>
      </c>
      <c r="G20" s="63">
        <v>5.35</v>
      </c>
      <c r="H20" s="63">
        <v>1.35</v>
      </c>
      <c r="I20" s="63">
        <v>2.2000000000000002</v>
      </c>
      <c r="J20" s="63">
        <v>7.0000000000000007E-2</v>
      </c>
      <c r="K20" s="63">
        <v>0.15</v>
      </c>
      <c r="L20" s="63">
        <v>0</v>
      </c>
      <c r="M20" s="63">
        <v>0</v>
      </c>
    </row>
    <row r="21" spans="1:13">
      <c r="A21" s="1">
        <v>292</v>
      </c>
      <c r="B21" s="1" t="s">
        <v>25</v>
      </c>
      <c r="C21" s="63">
        <v>1.33</v>
      </c>
      <c r="D21" s="63">
        <v>7.27</v>
      </c>
      <c r="E21" s="63">
        <v>0.79</v>
      </c>
      <c r="F21" s="63">
        <v>4.25</v>
      </c>
      <c r="G21" s="63">
        <v>6.35</v>
      </c>
      <c r="H21" s="63">
        <v>1.35</v>
      </c>
      <c r="I21" s="63">
        <v>2.2000000000000002</v>
      </c>
      <c r="J21" s="63">
        <v>7.0000000000000007E-2</v>
      </c>
      <c r="K21" s="63">
        <v>0.15</v>
      </c>
      <c r="L21" s="63">
        <v>0</v>
      </c>
      <c r="M21" s="63">
        <v>0</v>
      </c>
    </row>
    <row r="22" spans="1:13">
      <c r="A22" s="1">
        <v>292</v>
      </c>
      <c r="B22" s="1" t="s">
        <v>18</v>
      </c>
      <c r="C22" s="63">
        <v>1.33</v>
      </c>
      <c r="D22" s="63">
        <v>7.27</v>
      </c>
      <c r="E22" s="63">
        <v>0.79</v>
      </c>
      <c r="F22" s="63">
        <v>5.25</v>
      </c>
      <c r="G22" s="63">
        <v>7.85</v>
      </c>
      <c r="H22" s="63">
        <v>1.35</v>
      </c>
      <c r="I22" s="63">
        <v>2.2000000000000002</v>
      </c>
      <c r="J22" s="63">
        <v>7.0000000000000007E-2</v>
      </c>
      <c r="K22" s="63">
        <v>0.15</v>
      </c>
      <c r="L22" s="63">
        <v>0</v>
      </c>
      <c r="M22" s="63">
        <v>0</v>
      </c>
    </row>
    <row r="23" spans="1:13">
      <c r="A23">
        <v>247</v>
      </c>
      <c r="B23" s="1" t="s">
        <v>94</v>
      </c>
    </row>
    <row r="24" spans="1:13">
      <c r="A24">
        <v>292</v>
      </c>
      <c r="B24" t="s">
        <v>95</v>
      </c>
    </row>
    <row r="26" spans="1:13">
      <c r="A26" s="1"/>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Totals</vt:lpstr>
      <vt:lpstr>Journeyman</vt:lpstr>
      <vt:lpstr>90-95%(A8)</vt:lpstr>
      <vt:lpstr>70-80%(A7)</vt:lpstr>
      <vt:lpstr>50-60%(A6)</vt:lpstr>
      <vt:lpstr>45%(A5)</vt:lpstr>
      <vt:lpstr>40%(A4)</vt:lpstr>
      <vt:lpstr>Calculations</vt:lpstr>
      <vt:lpstr>Explanation on Variances</vt:lpstr>
      <vt:lpstr>RatesAndLookups</vt:lpstr>
      <vt:lpstr>Hours_A4</vt:lpstr>
      <vt:lpstr>Hours_A5</vt:lpstr>
      <vt:lpstr>Hours_A6</vt:lpstr>
      <vt:lpstr>Hours_A7</vt:lpstr>
      <vt:lpstr>Hours_A8</vt:lpstr>
      <vt:lpstr>Hours_JC</vt:lpstr>
      <vt:lpstr>HoursSum_A4</vt:lpstr>
      <vt:lpstr>HoursSum_A5</vt:lpstr>
      <vt:lpstr>HoursSum_A6</vt:lpstr>
      <vt:lpstr>HoursSum_A7</vt:lpstr>
      <vt:lpstr>HoursSum_A8</vt:lpstr>
      <vt:lpstr>HoursSum_JC</vt:lpstr>
      <vt:lpstr>Let_Agreement</vt:lpstr>
      <vt:lpstr>Let_ReportClass</vt:lpstr>
      <vt:lpstr>Lookup_Agreement</vt:lpstr>
      <vt:lpstr>Lookup_Agreement_AID</vt:lpstr>
      <vt:lpstr>Lookup_JourneymanRates</vt:lpstr>
      <vt:lpstr>Lookup_Rate_AID</vt:lpstr>
      <vt:lpstr>Lookup_Rate_MemberClass</vt:lpstr>
      <vt:lpstr>Lookup_Rate_Rates</vt:lpstr>
      <vt:lpstr>Lookup_ReportClass</vt:lpstr>
      <vt:lpstr>'40%(A4)'!Print_Area</vt:lpstr>
      <vt:lpstr>'45%(A5)'!Print_Area</vt:lpstr>
      <vt:lpstr>'50-60%(A6)'!Print_Area</vt:lpstr>
      <vt:lpstr>'70-80%(A7)'!Print_Area</vt:lpstr>
      <vt:lpstr>'90-95%(A8)'!Print_Area</vt:lpstr>
      <vt:lpstr>Journeyman!Print_Area</vt:lpstr>
      <vt:lpstr>Totals!Print_Area</vt:lpstr>
      <vt:lpstr>'40%(A4)'!Print_Titles</vt:lpstr>
      <vt:lpstr>'45%(A5)'!Print_Titles</vt:lpstr>
      <vt:lpstr>'50-60%(A6)'!Print_Titles</vt:lpstr>
      <vt:lpstr>'70-80%(A7)'!Print_Titles</vt:lpstr>
      <vt:lpstr>'90-95%(A8)'!Print_Titles</vt:lpstr>
      <vt:lpstr>Journeyman!Print_Titles</vt:lpstr>
      <vt:lpstr>Ref_AcctNum</vt:lpstr>
      <vt:lpstr>Ref_AffectedMonth</vt:lpstr>
      <vt:lpstr>Ref_CityAddress</vt:lpstr>
      <vt:lpstr>Ref_EmployerName</vt:lpstr>
      <vt:lpstr>Ref_GeneralContractor</vt:lpstr>
      <vt:lpstr>Ref_ProjectName</vt:lpstr>
      <vt:lpstr>Ref_StreetAddress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dc:creator>
  <cp:lastModifiedBy>ROY</cp:lastModifiedBy>
  <cp:lastPrinted>2021-09-09T08:05:01Z</cp:lastPrinted>
  <dcterms:created xsi:type="dcterms:W3CDTF">2005-07-21T22:04:38Z</dcterms:created>
  <dcterms:modified xsi:type="dcterms:W3CDTF">2021-09-09T22:20:30Z</dcterms:modified>
</cp:coreProperties>
</file>