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Obi\Documents\"/>
    </mc:Choice>
  </mc:AlternateContent>
  <xr:revisionPtr revIDLastSave="0" documentId="13_ncr:1_{9DE54177-BBA2-4B80-8EFF-A92F6756B7BD}" xr6:coauthVersionLast="47" xr6:coauthVersionMax="47" xr10:uidLastSave="{00000000-0000-0000-0000-000000000000}"/>
  <workbookProtection workbookAlgorithmName="SHA-512" workbookHashValue="yf0kAABe1ucj9QLne9UuS4V7BS53rwmTG6mNCQo5TUNLmYJ5dOqGSoqD07U1tJ6PFYcB6UtIG1mZVEZcyIuYRA==" workbookSaltValue="9ZyW8wzV0SU93M66PPgedQ==" workbookSpinCount="100000" lockStructure="1"/>
  <bookViews>
    <workbookView xWindow="-4275" yWindow="-16320" windowWidth="38640" windowHeight="15720" xr2:uid="{FDBEB2C3-8569-43F4-A441-A911B97BD32D}"/>
  </bookViews>
  <sheets>
    <sheet name="Dashboard" sheetId="1" r:id="rId1"/>
    <sheet name="Data" sheetId="2" r:id="rId2"/>
    <sheet name="Workings" sheetId="3" r:id="rId3"/>
  </sheets>
  <definedNames>
    <definedName name="Slicer_Manager">#N/A</definedName>
    <definedName name="Slicer_Project">#N/A</definedName>
  </definedNames>
  <calcPr calcId="191029"/>
  <pivotCaches>
    <pivotCache cacheId="7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1" l="1"/>
  <c r="L8" i="1" s="1"/>
  <c r="M8" i="1" s="1"/>
  <c r="N8" i="1" s="1"/>
  <c r="O8" i="1" s="1"/>
  <c r="P8" i="1" s="1"/>
  <c r="Q8" i="1" s="1"/>
  <c r="R8" i="1" s="1"/>
  <c r="S8" i="1" s="1"/>
  <c r="T8" i="1" s="1"/>
  <c r="U8" i="1" s="1"/>
  <c r="V8" i="1" s="1"/>
  <c r="W8" i="1" s="1"/>
  <c r="X8" i="1" s="1"/>
  <c r="Y8" i="1" s="1"/>
  <c r="Z8" i="1" s="1"/>
  <c r="AA8" i="1" s="1"/>
  <c r="AB8" i="1" s="1"/>
  <c r="AC8" i="1" s="1"/>
  <c r="AD8" i="1" s="1"/>
  <c r="AE8" i="1" s="1"/>
  <c r="AF8" i="1" s="1"/>
  <c r="AG8" i="1" s="1"/>
  <c r="AH8" i="1" s="1"/>
  <c r="AI8" i="1" s="1"/>
  <c r="AJ8" i="1" s="1"/>
  <c r="E1" i="1"/>
  <c r="B4" i="3"/>
  <c r="B3" i="3"/>
  <c r="B2" i="3"/>
  <c r="F9" i="2"/>
  <c r="F15" i="2"/>
  <c r="F20" i="2"/>
  <c r="F24" i="2"/>
  <c r="F29" i="2"/>
  <c r="F33" i="2"/>
  <c r="F38" i="2"/>
  <c r="F40" i="2"/>
  <c r="F7" i="2"/>
  <c r="F3" i="2"/>
  <c r="F10" i="2"/>
  <c r="F16" i="2"/>
  <c r="F21" i="2"/>
  <c r="F25" i="2"/>
  <c r="F30" i="2"/>
  <c r="F34" i="2"/>
  <c r="F39" i="2"/>
  <c r="F41" i="2"/>
  <c r="F8" i="2"/>
  <c r="F4" i="2"/>
  <c r="F11" i="2"/>
  <c r="F17" i="2"/>
  <c r="F22" i="2"/>
  <c r="F26" i="2"/>
  <c r="F5" i="2"/>
  <c r="F12" i="2"/>
  <c r="F18" i="2"/>
  <c r="F23" i="2"/>
  <c r="F27" i="2"/>
  <c r="F31" i="2"/>
  <c r="F35" i="2"/>
  <c r="F6" i="2"/>
  <c r="F13" i="2"/>
  <c r="F14" i="2"/>
  <c r="F19" i="2"/>
  <c r="F28" i="2"/>
  <c r="F32" i="2"/>
  <c r="F36" i="2"/>
  <c r="F37" i="2"/>
  <c r="F2" i="2"/>
  <c r="K4" i="3"/>
  <c r="H3" i="3"/>
  <c r="L4" i="3" l="1"/>
  <c r="H4" i="3"/>
  <c r="B5" i="3"/>
  <c r="B6" i="3" s="1"/>
</calcChain>
</file>

<file path=xl/sharedStrings.xml><?xml version="1.0" encoding="utf-8"?>
<sst xmlns="http://schemas.openxmlformats.org/spreadsheetml/2006/main" count="244" uniqueCount="48">
  <si>
    <t>Project</t>
  </si>
  <si>
    <t>Task</t>
  </si>
  <si>
    <t>Manager</t>
  </si>
  <si>
    <t>Start Date</t>
  </si>
  <si>
    <t>Duration</t>
  </si>
  <si>
    <t>End Date</t>
  </si>
  <si>
    <t>Days completed</t>
  </si>
  <si>
    <t>Progress</t>
  </si>
  <si>
    <t>Budget</t>
  </si>
  <si>
    <t>Actual</t>
  </si>
  <si>
    <t>Gemini</t>
  </si>
  <si>
    <t>Task 1</t>
  </si>
  <si>
    <t>Task 2</t>
  </si>
  <si>
    <t>Task 3</t>
  </si>
  <si>
    <t>Task 4</t>
  </si>
  <si>
    <t>Task 5</t>
  </si>
  <si>
    <t>Task 6</t>
  </si>
  <si>
    <t>Task 7</t>
  </si>
  <si>
    <t>Task 8</t>
  </si>
  <si>
    <t>Task 9</t>
  </si>
  <si>
    <t>Task 10</t>
  </si>
  <si>
    <t>Orion</t>
  </si>
  <si>
    <t>Vega</t>
  </si>
  <si>
    <t>Delta</t>
  </si>
  <si>
    <t>Alpha</t>
  </si>
  <si>
    <t>Grand Total</t>
  </si>
  <si>
    <t>Sum of Days completed</t>
  </si>
  <si>
    <t>Sum of Duration</t>
  </si>
  <si>
    <t xml:space="preserve">Budget </t>
  </si>
  <si>
    <t xml:space="preserve">Actual </t>
  </si>
  <si>
    <t>Not Started</t>
  </si>
  <si>
    <t>In Progress</t>
  </si>
  <si>
    <t>Completed</t>
  </si>
  <si>
    <t>Total Task</t>
  </si>
  <si>
    <t>Outstanding</t>
  </si>
  <si>
    <t>Values</t>
  </si>
  <si>
    <t>Days Closed Out</t>
  </si>
  <si>
    <t>Days Outstanding</t>
  </si>
  <si>
    <t>Bar Chart</t>
  </si>
  <si>
    <t>Doughnut</t>
  </si>
  <si>
    <t xml:space="preserve">PROJECT TRACKING </t>
  </si>
  <si>
    <t>Scroll Bar</t>
  </si>
  <si>
    <t>Ifeoma</t>
  </si>
  <si>
    <t>Oluchi</t>
  </si>
  <si>
    <t>Andy</t>
  </si>
  <si>
    <t>Christabel</t>
  </si>
  <si>
    <t>Obi</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</si>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</sst>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M;\-\$0.0,,\M"/>
  </numFmts>
  <fonts count="5" x14ac:knownFonts="1">
    <font>
      <sz val="11"/>
      <color theme="1"/>
      <name val="Calibri"/>
      <family val="2"/>
      <scheme val="minor"/>
    </font>
    <font>
      <sz val="11"/>
      <color theme="1"/>
      <name val="Calibri"/>
      <family val="2"/>
      <scheme val="minor"/>
    </font>
    <font>
      <b/>
      <sz val="14"/>
      <color theme="1"/>
      <name val="Calibri"/>
      <family val="2"/>
      <scheme val="minor"/>
    </font>
    <font>
      <b/>
      <sz val="20"/>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2" tint="-0.249977111117893"/>
        <bgColor indexed="64"/>
      </patternFill>
    </fill>
  </fills>
  <borders count="2">
    <border>
      <left/>
      <right/>
      <top/>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2" borderId="0" xfId="0" applyFill="1"/>
    <xf numFmtId="0" fontId="0" fillId="2" borderId="0" xfId="0" applyFill="1" applyAlignment="1">
      <alignment horizontal="left"/>
    </xf>
    <xf numFmtId="14" fontId="0" fillId="0" borderId="0" xfId="0" applyNumberFormat="1"/>
    <xf numFmtId="1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1" xfId="0" applyBorder="1"/>
    <xf numFmtId="9" fontId="0" fillId="0" borderId="0" xfId="1" applyFont="1"/>
    <xf numFmtId="164" fontId="0" fillId="0" borderId="0" xfId="0" applyNumberFormat="1"/>
    <xf numFmtId="0" fontId="2" fillId="2" borderId="0" xfId="0" applyFont="1" applyFill="1" applyAlignment="1">
      <alignment horizontal="center" vertical="center"/>
    </xf>
    <xf numFmtId="0" fontId="3" fillId="2" borderId="0" xfId="0" applyFont="1" applyFill="1" applyAlignment="1">
      <alignment horizontal="left" vertical="center"/>
    </xf>
    <xf numFmtId="16" fontId="4" fillId="0" borderId="0" xfId="0" applyNumberFormat="1" applyFont="1" applyAlignment="1">
      <alignment horizontal="center" vertical="center"/>
    </xf>
    <xf numFmtId="0" fontId="0" fillId="0" borderId="0" xfId="0" pivotButton="1" applyAlignment="1">
      <alignment vertical="center"/>
    </xf>
    <xf numFmtId="0" fontId="0" fillId="0" borderId="0" xfId="0" applyAlignment="1">
      <alignment horizontal="right" vertical="center"/>
    </xf>
  </cellXfs>
  <cellStyles count="2">
    <cellStyle name="Normal" xfId="0" builtinId="0"/>
    <cellStyle name="Percent" xfId="1" builtinId="5"/>
  </cellStyles>
  <dxfs count="22">
    <dxf>
      <fill>
        <patternFill>
          <bgColor theme="7" tint="0.39994506668294322"/>
        </patternFill>
      </fill>
      <border>
        <left style="thin">
          <color theme="0"/>
        </left>
        <right style="thin">
          <color theme="0"/>
        </right>
        <vertical/>
        <horizontal/>
      </border>
    </dxf>
    <dxf>
      <fill>
        <patternFill>
          <bgColor theme="5" tint="-0.24994659260841701"/>
        </patternFill>
      </fill>
      <border>
        <top style="thin">
          <color theme="0"/>
        </top>
        <bottom style="thin">
          <color theme="0"/>
        </bottom>
        <vertical/>
        <horizontal/>
      </border>
    </dxf>
    <dxf>
      <border>
        <left style="thin">
          <color theme="5" tint="0.59996337778862885"/>
        </left>
        <right style="thin">
          <color theme="5" tint="0.59996337778862885"/>
        </right>
        <top style="thin">
          <color theme="5" tint="0.59996337778862885"/>
        </top>
        <bottom style="thin">
          <color theme="5" tint="0.59996337778862885"/>
        </bottom>
        <vertical/>
        <horizontal/>
      </border>
    </dxf>
    <dxf>
      <fill>
        <patternFill patternType="darkGray"/>
      </fill>
    </dxf>
    <dxf>
      <fill>
        <patternFill>
          <bgColor theme="0" tint="-0.24994659260841701"/>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rgb="FF00B050"/>
        </patternFill>
      </fill>
      <border>
        <top style="thin">
          <color theme="0"/>
        </top>
        <bottom style="thin">
          <color theme="0"/>
        </bottom>
        <vertical/>
        <horizontal/>
      </border>
    </dxf>
    <dxf>
      <fill>
        <patternFill>
          <bgColor theme="7" tint="0.39994506668294322"/>
        </patternFill>
      </fill>
      <border>
        <left style="thin">
          <color theme="0"/>
        </left>
        <right style="thin">
          <color theme="0"/>
        </right>
        <vertical/>
        <horizontal/>
      </border>
    </dxf>
    <dxf>
      <numFmt numFmtId="14" formatCode="0.00%"/>
    </dxf>
    <dxf>
      <numFmt numFmtId="19" formatCode="dd/mm/yyyy"/>
    </dxf>
    <dxf>
      <numFmt numFmtId="19" formatCode="dd/mm/yyyy"/>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numFmt numFmtId="3" formatCode="#,##0"/>
    </dxf>
    <dxf>
      <alignment horizontal="right"/>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PROJECT PROGRESS OVERVIEW</a:t>
            </a:r>
          </a:p>
        </c:rich>
      </c:tx>
      <c:layout>
        <c:manualLayout>
          <c:xMode val="edge"/>
          <c:yMode val="edge"/>
          <c:x val="6.6543827160493813E-2"/>
          <c:y val="5.70530098831985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Workings!$A$2</c:f>
              <c:strCache>
                <c:ptCount val="1"/>
                <c:pt idx="0">
                  <c:v>Not Started</c:v>
                </c:pt>
              </c:strCache>
            </c:strRef>
          </c:tx>
          <c:spPr>
            <a:solidFill>
              <a:schemeClr val="accent1"/>
            </a:solidFill>
            <a:ln>
              <a:noFill/>
            </a:ln>
            <a:effectLst/>
          </c:spPr>
          <c:invertIfNegative val="0"/>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6708-4038-BD19-5FEDB2E9BA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Workings!$B$2</c:f>
              <c:numCache>
                <c:formatCode>General</c:formatCode>
                <c:ptCount val="1"/>
                <c:pt idx="0">
                  <c:v>4</c:v>
                </c:pt>
              </c:numCache>
            </c:numRef>
          </c:val>
          <c:extLst>
            <c:ext xmlns:c16="http://schemas.microsoft.com/office/drawing/2014/chart" uri="{C3380CC4-5D6E-409C-BE32-E72D297353CC}">
              <c16:uniqueId val="{00000000-6708-4038-BD19-5FEDB2E9BA0B}"/>
            </c:ext>
          </c:extLst>
        </c:ser>
        <c:ser>
          <c:idx val="1"/>
          <c:order val="1"/>
          <c:tx>
            <c:strRef>
              <c:f>Workings!$A$3</c:f>
              <c:strCache>
                <c:ptCount val="1"/>
                <c:pt idx="0">
                  <c:v>In Progress</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Workings!$B$3</c:f>
              <c:numCache>
                <c:formatCode>General</c:formatCode>
                <c:ptCount val="1"/>
                <c:pt idx="0">
                  <c:v>33</c:v>
                </c:pt>
              </c:numCache>
            </c:numRef>
          </c:val>
          <c:extLst>
            <c:ext xmlns:c16="http://schemas.microsoft.com/office/drawing/2014/chart" uri="{C3380CC4-5D6E-409C-BE32-E72D297353CC}">
              <c16:uniqueId val="{00000001-6708-4038-BD19-5FEDB2E9BA0B}"/>
            </c:ext>
          </c:extLst>
        </c:ser>
        <c:ser>
          <c:idx val="2"/>
          <c:order val="2"/>
          <c:tx>
            <c:strRef>
              <c:f>Workings!$A$4</c:f>
              <c:strCache>
                <c:ptCount val="1"/>
                <c:pt idx="0">
                  <c:v>Completed</c:v>
                </c:pt>
              </c:strCache>
            </c:strRef>
          </c:tx>
          <c:spPr>
            <a:solidFill>
              <a:schemeClr val="accent3"/>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Workings!$B$4</c:f>
              <c:numCache>
                <c:formatCode>General</c:formatCode>
                <c:ptCount val="1"/>
                <c:pt idx="0">
                  <c:v>3</c:v>
                </c:pt>
              </c:numCache>
            </c:numRef>
          </c:val>
          <c:extLst>
            <c:ext xmlns:c16="http://schemas.microsoft.com/office/drawing/2014/chart" uri="{C3380CC4-5D6E-409C-BE32-E72D297353CC}">
              <c16:uniqueId val="{00000002-6708-4038-BD19-5FEDB2E9BA0B}"/>
            </c:ext>
          </c:extLst>
        </c:ser>
        <c:dLbls>
          <c:dLblPos val="ctr"/>
          <c:showLegendKey val="0"/>
          <c:showVal val="1"/>
          <c:showCatName val="0"/>
          <c:showSerName val="0"/>
          <c:showPercent val="0"/>
          <c:showBubbleSize val="0"/>
        </c:dLbls>
        <c:gapWidth val="0"/>
        <c:overlap val="100"/>
        <c:axId val="416847840"/>
        <c:axId val="416844480"/>
      </c:barChart>
      <c:catAx>
        <c:axId val="416847840"/>
        <c:scaling>
          <c:orientation val="minMax"/>
        </c:scaling>
        <c:delete val="1"/>
        <c:axPos val="l"/>
        <c:numFmt formatCode="General" sourceLinked="1"/>
        <c:majorTickMark val="none"/>
        <c:minorTickMark val="none"/>
        <c:tickLblPos val="nextTo"/>
        <c:crossAx val="416844480"/>
        <c:crosses val="autoZero"/>
        <c:auto val="1"/>
        <c:lblAlgn val="ctr"/>
        <c:lblOffset val="100"/>
        <c:noMultiLvlLbl val="0"/>
      </c:catAx>
      <c:valAx>
        <c:axId val="416844480"/>
        <c:scaling>
          <c:orientation val="minMax"/>
        </c:scaling>
        <c:delete val="1"/>
        <c:axPos val="b"/>
        <c:numFmt formatCode="General" sourceLinked="1"/>
        <c:majorTickMark val="none"/>
        <c:minorTickMark val="none"/>
        <c:tickLblPos val="nextTo"/>
        <c:crossAx val="416847840"/>
        <c:crosses val="autoZero"/>
        <c:crossBetween val="between"/>
      </c:valAx>
      <c:spPr>
        <a:noFill/>
        <a:ln>
          <a:noFill/>
        </a:ln>
        <a:effectLst/>
      </c:spPr>
    </c:plotArea>
    <c:legend>
      <c:legendPos val="t"/>
      <c:layout>
        <c:manualLayout>
          <c:xMode val="edge"/>
          <c:yMode val="edge"/>
          <c:x val="5.0506172839506175E-2"/>
          <c:y val="0.33244784477309142"/>
          <c:w val="0.71867901234567899"/>
          <c:h val="0.160462713387241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569848032046796"/>
          <c:y val="0.4106303698887746"/>
          <c:w val="0.59630105339013584"/>
          <c:h val="0.4917066895968345"/>
        </c:manualLayout>
      </c:layout>
      <c:doughnut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CE-4897-B6ED-FC1268185C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CE-4897-B6ED-FC1268185C07}"/>
              </c:ext>
            </c:extLst>
          </c:dPt>
          <c:cat>
            <c:strRef>
              <c:f>Workings!$G$3:$G$4</c:f>
              <c:strCache>
                <c:ptCount val="2"/>
                <c:pt idx="0">
                  <c:v>Days Closed Out</c:v>
                </c:pt>
                <c:pt idx="1">
                  <c:v>Days Outstanding</c:v>
                </c:pt>
              </c:strCache>
            </c:strRef>
          </c:cat>
          <c:val>
            <c:numRef>
              <c:f>Workings!$H$3:$H$4</c:f>
              <c:numCache>
                <c:formatCode>0%</c:formatCode>
                <c:ptCount val="2"/>
                <c:pt idx="0">
                  <c:v>0.42105263157894735</c:v>
                </c:pt>
                <c:pt idx="1">
                  <c:v>0.57894736842105265</c:v>
                </c:pt>
              </c:numCache>
            </c:numRef>
          </c:val>
          <c:extLst>
            <c:ext xmlns:c16="http://schemas.microsoft.com/office/drawing/2014/chart" uri="{C3380CC4-5D6E-409C-BE32-E72D297353CC}">
              <c16:uniqueId val="{00000004-AACE-4897-B6ED-FC1268185C07}"/>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r>
              <a:rPr lang="en-GB" sz="1100">
                <a:solidFill>
                  <a:schemeClr val="tx1"/>
                </a:solidFill>
              </a:rPr>
              <a:t>Budget  Expense</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9305947419736147"/>
          <c:y val="0.40478915449857034"/>
          <c:w val="0.63579754786495135"/>
          <c:h val="0.54798859229347696"/>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B6-4334-BC3E-1EA01E8A66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B6-4334-BC3E-1EA01E8A660E}"/>
              </c:ext>
            </c:extLst>
          </c:dPt>
          <c:val>
            <c:numRef>
              <c:f>Workings!$K$4:$L$4</c:f>
              <c:numCache>
                <c:formatCode>0%</c:formatCode>
                <c:ptCount val="2"/>
                <c:pt idx="0">
                  <c:v>0.42347250571210965</c:v>
                </c:pt>
                <c:pt idx="1">
                  <c:v>0.57652749428789041</c:v>
                </c:pt>
              </c:numCache>
            </c:numRef>
          </c:val>
          <c:extLst>
            <c:ext xmlns:c16="http://schemas.microsoft.com/office/drawing/2014/chart" uri="{C3380CC4-5D6E-409C-BE32-E72D297353CC}">
              <c16:uniqueId val="{00000004-14B6-4334-BC3E-1EA01E8A660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Tracker (Proposal).xlsx]Workings!PivotTable7</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solidFill>
                  <a:schemeClr val="tx1"/>
                </a:solidFill>
              </a:rPr>
              <a:t>Budget</a:t>
            </a:r>
            <a:r>
              <a:rPr lang="en-GB" baseline="0">
                <a:solidFill>
                  <a:schemeClr val="tx1"/>
                </a:solidFill>
              </a:rPr>
              <a:t> Against Actual</a:t>
            </a:r>
            <a:endParaRPr lang="en-GB">
              <a:solidFill>
                <a:schemeClr val="tx1"/>
              </a:solidFill>
            </a:endParaRPr>
          </a:p>
        </c:rich>
      </c:tx>
      <c:layout>
        <c:manualLayout>
          <c:xMode val="edge"/>
          <c:yMode val="edge"/>
          <c:x val="4.7261066206772374E-2"/>
          <c:y val="5.6747095621090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Workings!$K$2</c:f>
              <c:strCache>
                <c:ptCount val="1"/>
                <c:pt idx="0">
                  <c:v>Actual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Workings!$K$3</c:f>
              <c:strCache>
                <c:ptCount val="1"/>
                <c:pt idx="0">
                  <c:v>Total</c:v>
                </c:pt>
              </c:strCache>
            </c:strRef>
          </c:cat>
          <c:val>
            <c:numRef>
              <c:f>Workings!$K$3</c:f>
              <c:numCache>
                <c:formatCode>\$0.0,,\M;\-\$0.0,,\M</c:formatCode>
                <c:ptCount val="1"/>
                <c:pt idx="0">
                  <c:v>8340291</c:v>
                </c:pt>
              </c:numCache>
            </c:numRef>
          </c:val>
          <c:extLst>
            <c:ext xmlns:c16="http://schemas.microsoft.com/office/drawing/2014/chart" uri="{C3380CC4-5D6E-409C-BE32-E72D297353CC}">
              <c16:uniqueId val="{00000000-CF86-4603-B9A3-480FAE2BC2DE}"/>
            </c:ext>
          </c:extLst>
        </c:ser>
        <c:ser>
          <c:idx val="1"/>
          <c:order val="1"/>
          <c:tx>
            <c:strRef>
              <c:f>Workings!$L$2</c:f>
              <c:strCache>
                <c:ptCount val="1"/>
                <c:pt idx="0">
                  <c:v>Budget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Workings!$K$3</c:f>
              <c:strCache>
                <c:ptCount val="1"/>
                <c:pt idx="0">
                  <c:v>Total</c:v>
                </c:pt>
              </c:strCache>
            </c:strRef>
          </c:cat>
          <c:val>
            <c:numRef>
              <c:f>Workings!$L$3</c:f>
              <c:numCache>
                <c:formatCode>\$0.0,,\M;\-\$0.0,,\M</c:formatCode>
                <c:ptCount val="1"/>
                <c:pt idx="0">
                  <c:v>19695000</c:v>
                </c:pt>
              </c:numCache>
            </c:numRef>
          </c:val>
          <c:extLst>
            <c:ext xmlns:c16="http://schemas.microsoft.com/office/drawing/2014/chart" uri="{C3380CC4-5D6E-409C-BE32-E72D297353CC}">
              <c16:uniqueId val="{00000001-CF86-4603-B9A3-480FAE2BC2DE}"/>
            </c:ext>
          </c:extLst>
        </c:ser>
        <c:dLbls>
          <c:dLblPos val="outEnd"/>
          <c:showLegendKey val="0"/>
          <c:showVal val="1"/>
          <c:showCatName val="0"/>
          <c:showSerName val="0"/>
          <c:showPercent val="0"/>
          <c:showBubbleSize val="0"/>
        </c:dLbls>
        <c:gapWidth val="0"/>
        <c:overlap val="-15"/>
        <c:axId val="586635376"/>
        <c:axId val="586636336"/>
      </c:barChart>
      <c:catAx>
        <c:axId val="586635376"/>
        <c:scaling>
          <c:orientation val="minMax"/>
        </c:scaling>
        <c:delete val="1"/>
        <c:axPos val="l"/>
        <c:numFmt formatCode="General" sourceLinked="1"/>
        <c:majorTickMark val="none"/>
        <c:minorTickMark val="none"/>
        <c:tickLblPos val="nextTo"/>
        <c:crossAx val="586636336"/>
        <c:crosses val="autoZero"/>
        <c:auto val="1"/>
        <c:lblAlgn val="ctr"/>
        <c:lblOffset val="100"/>
        <c:noMultiLvlLbl val="0"/>
      </c:catAx>
      <c:valAx>
        <c:axId val="586636336"/>
        <c:scaling>
          <c:orientation val="minMax"/>
        </c:scaling>
        <c:delete val="1"/>
        <c:axPos val="b"/>
        <c:numFmt formatCode="\$0.0,,\M;\-\$0.0,,\M" sourceLinked="1"/>
        <c:majorTickMark val="none"/>
        <c:minorTickMark val="none"/>
        <c:tickLblPos val="nextTo"/>
        <c:crossAx val="58663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6" fmlaLink="Workings!$N$3" horiz="1" max="30" noThreeD="1" page="7"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19050</xdr:colOff>
      <xdr:row>0</xdr:row>
      <xdr:rowOff>38101</xdr:rowOff>
    </xdr:from>
    <xdr:to>
      <xdr:col>18</xdr:col>
      <xdr:colOff>211050</xdr:colOff>
      <xdr:row>6</xdr:row>
      <xdr:rowOff>28575</xdr:rowOff>
    </xdr:to>
    <xdr:graphicFrame macro="">
      <xdr:nvGraphicFramePr>
        <xdr:cNvPr id="2" name="Chart 1">
          <a:extLst>
            <a:ext uri="{FF2B5EF4-FFF2-40B4-BE49-F238E27FC236}">
              <a16:creationId xmlns:a16="http://schemas.microsoft.com/office/drawing/2014/main" id="{6DEFC8F7-2FDD-4B24-855F-3B9F9EEA2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335280</xdr:colOff>
      <xdr:row>0</xdr:row>
      <xdr:rowOff>0</xdr:rowOff>
    </xdr:from>
    <xdr:to>
      <xdr:col>12</xdr:col>
      <xdr:colOff>295605</xdr:colOff>
      <xdr:row>6</xdr:row>
      <xdr:rowOff>68355</xdr:rowOff>
    </xdr:to>
    <xdr:graphicFrame macro="">
      <xdr:nvGraphicFramePr>
        <xdr:cNvPr id="3" name="Chart 2">
          <a:extLst>
            <a:ext uri="{FF2B5EF4-FFF2-40B4-BE49-F238E27FC236}">
              <a16:creationId xmlns:a16="http://schemas.microsoft.com/office/drawing/2014/main" id="{D8323229-59EC-4435-9904-C0C645D33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24765</xdr:colOff>
      <xdr:row>0</xdr:row>
      <xdr:rowOff>0</xdr:rowOff>
    </xdr:from>
    <xdr:to>
      <xdr:col>19</xdr:col>
      <xdr:colOff>577965</xdr:colOff>
      <xdr:row>5</xdr:row>
      <xdr:rowOff>167415</xdr:rowOff>
    </xdr:to>
    <xdr:graphicFrame macro="">
      <xdr:nvGraphicFramePr>
        <xdr:cNvPr id="4" name="Chart 3">
          <a:extLst>
            <a:ext uri="{FF2B5EF4-FFF2-40B4-BE49-F238E27FC236}">
              <a16:creationId xmlns:a16="http://schemas.microsoft.com/office/drawing/2014/main" id="{19D1A7CF-C89A-4694-B58F-A503CF0EE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295275</xdr:colOff>
      <xdr:row>0</xdr:row>
      <xdr:rowOff>38100</xdr:rowOff>
    </xdr:from>
    <xdr:to>
      <xdr:col>24</xdr:col>
      <xdr:colOff>220028</xdr:colOff>
      <xdr:row>6</xdr:row>
      <xdr:rowOff>18825</xdr:rowOff>
    </xdr:to>
    <xdr:graphicFrame macro="">
      <xdr:nvGraphicFramePr>
        <xdr:cNvPr id="5" name="Chart 4">
          <a:extLst>
            <a:ext uri="{FF2B5EF4-FFF2-40B4-BE49-F238E27FC236}">
              <a16:creationId xmlns:a16="http://schemas.microsoft.com/office/drawing/2014/main" id="{701534CD-78F3-4C78-8182-D6389C2DD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57150</xdr:colOff>
      <xdr:row>1</xdr:row>
      <xdr:rowOff>57151</xdr:rowOff>
    </xdr:from>
    <xdr:to>
      <xdr:col>4</xdr:col>
      <xdr:colOff>434340</xdr:colOff>
      <xdr:row>5</xdr:row>
      <xdr:rowOff>152400</xdr:rowOff>
    </xdr:to>
    <mc:AlternateContent xmlns:mc="http://schemas.openxmlformats.org/markup-compatibility/2006" xmlns:a14="http://schemas.microsoft.com/office/drawing/2010/main">
      <mc:Choice Requires="a14">
        <xdr:graphicFrame macro="">
          <xdr:nvGraphicFramePr>
            <xdr:cNvPr id="6" name="Project">
              <a:extLst>
                <a:ext uri="{FF2B5EF4-FFF2-40B4-BE49-F238E27FC236}">
                  <a16:creationId xmlns:a16="http://schemas.microsoft.com/office/drawing/2014/main" id="{BB07AFA2-2664-C684-6493-EE399B0762C2}"/>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53340" y="505779"/>
              <a:ext cx="3289935" cy="8134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586263</xdr:colOff>
      <xdr:row>1</xdr:row>
      <xdr:rowOff>116681</xdr:rowOff>
    </xdr:from>
    <xdr:to>
      <xdr:col>9</xdr:col>
      <xdr:colOff>160020</xdr:colOff>
      <xdr:row>5</xdr:row>
      <xdr:rowOff>35718</xdr:rowOff>
    </xdr:to>
    <mc:AlternateContent xmlns:mc="http://schemas.openxmlformats.org/markup-compatibility/2006" xmlns:a14="http://schemas.microsoft.com/office/drawing/2010/main">
      <mc:Choice Requires="a14">
        <xdr:graphicFrame macro="">
          <xdr:nvGraphicFramePr>
            <xdr:cNvPr id="8" name="Manager">
              <a:extLst>
                <a:ext uri="{FF2B5EF4-FFF2-40B4-BE49-F238E27FC236}">
                  <a16:creationId xmlns:a16="http://schemas.microsoft.com/office/drawing/2014/main" id="{61A48F9B-EA3A-1285-DF8B-F6319F515E3D}"/>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3495198" y="569119"/>
              <a:ext cx="3762852" cy="6334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6</xdr:col>
          <xdr:colOff>182880</xdr:colOff>
          <xdr:row>0</xdr:row>
          <xdr:rowOff>121920</xdr:rowOff>
        </xdr:from>
        <xdr:to>
          <xdr:col>8</xdr:col>
          <xdr:colOff>38100</xdr:colOff>
          <xdr:row>0</xdr:row>
          <xdr:rowOff>335280</xdr:rowOff>
        </xdr:to>
        <xdr:sp macro="" textlink="">
          <xdr:nvSpPr>
            <xdr:cNvPr id="1026" name="Scroll Bar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0.32997</cdr:x>
      <cdr:y>0.53005</cdr:y>
    </cdr:from>
    <cdr:to>
      <cdr:x>0.69751</cdr:x>
      <cdr:y>0.82254</cdr:y>
    </cdr:to>
    <cdr:sp macro="" textlink="">
      <cdr:nvSpPr>
        <cdr:cNvPr id="2" name="TextBox 1">
          <a:extLst xmlns:a="http://schemas.openxmlformats.org/drawingml/2006/main">
            <a:ext uri="{FF2B5EF4-FFF2-40B4-BE49-F238E27FC236}">
              <a16:creationId xmlns:a16="http://schemas.microsoft.com/office/drawing/2014/main" id="{9E60936D-7530-5B45-7532-3F97A6965FAA}"/>
            </a:ext>
          </a:extLst>
        </cdr:cNvPr>
        <cdr:cNvSpPr txBox="1"/>
      </cdr:nvSpPr>
      <cdr:spPr>
        <a:xfrm xmlns:a="http://schemas.openxmlformats.org/drawingml/2006/main">
          <a:off x="384810" y="707708"/>
          <a:ext cx="428625" cy="3905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0.30547</cdr:x>
      <cdr:y>0.50151</cdr:y>
    </cdr:from>
    <cdr:to>
      <cdr:x>0.69286</cdr:x>
      <cdr:y>0.7924</cdr:y>
    </cdr:to>
    <cdr:sp macro="" textlink="Workings!$H$3">
      <cdr:nvSpPr>
        <cdr:cNvPr id="3" name="TextBox 2">
          <a:extLst xmlns:a="http://schemas.openxmlformats.org/drawingml/2006/main">
            <a:ext uri="{FF2B5EF4-FFF2-40B4-BE49-F238E27FC236}">
              <a16:creationId xmlns:a16="http://schemas.microsoft.com/office/drawing/2014/main" id="{104AB2E8-A9EE-EE02-B392-20CE44F75A33}"/>
            </a:ext>
          </a:extLst>
        </cdr:cNvPr>
        <cdr:cNvSpPr txBox="1"/>
      </cdr:nvSpPr>
      <cdr:spPr>
        <a:xfrm xmlns:a="http://schemas.openxmlformats.org/drawingml/2006/main">
          <a:off x="360310" y="717375"/>
          <a:ext cx="456935" cy="4161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B6204307-27D4-4CA6-B3F0-FBA626231D7E}" type="TxLink">
            <a:rPr lang="en-US" sz="1200" b="0" i="0" u="none" strike="noStrike" kern="1200">
              <a:solidFill>
                <a:srgbClr val="000000"/>
              </a:solidFill>
              <a:latin typeface="Calibri"/>
              <a:ea typeface="Calibri"/>
              <a:cs typeface="Calibri"/>
            </a:rPr>
            <a:pPr algn="ctr"/>
            <a:t>42%</a:t>
          </a:fld>
          <a:endParaRPr lang="en-GB" sz="1200" kern="1200"/>
        </a:p>
      </cdr:txBody>
    </cdr:sp>
  </cdr:relSizeAnchor>
</c:userShapes>
</file>

<file path=xl/drawings/drawing3.xml><?xml version="1.0" encoding="utf-8"?>
<c:userShapes xmlns:c="http://schemas.openxmlformats.org/drawingml/2006/chart">
  <cdr:relSizeAnchor xmlns:cdr="http://schemas.openxmlformats.org/drawingml/2006/chartDrawing">
    <cdr:from>
      <cdr:x>0.31127</cdr:x>
      <cdr:y>0.56109</cdr:y>
    </cdr:from>
    <cdr:to>
      <cdr:x>0.71265</cdr:x>
      <cdr:y>0.88738</cdr:y>
    </cdr:to>
    <cdr:sp macro="" textlink="Workings!$K$4">
      <cdr:nvSpPr>
        <cdr:cNvPr id="2" name="TextBox 1">
          <a:extLst xmlns:a="http://schemas.openxmlformats.org/drawingml/2006/main">
            <a:ext uri="{FF2B5EF4-FFF2-40B4-BE49-F238E27FC236}">
              <a16:creationId xmlns:a16="http://schemas.microsoft.com/office/drawing/2014/main" id="{03B6FF34-CCAA-226C-FC38-129407D4F4B7}"/>
            </a:ext>
          </a:extLst>
        </cdr:cNvPr>
        <cdr:cNvSpPr txBox="1"/>
      </cdr:nvSpPr>
      <cdr:spPr>
        <a:xfrm xmlns:a="http://schemas.openxmlformats.org/drawingml/2006/main">
          <a:off x="361950" y="753428"/>
          <a:ext cx="466725" cy="438150"/>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B0CA03C-A30A-4D10-9715-36E7912DC0C5}" type="TxLink">
            <a:rPr lang="en-US" sz="1100" b="0" i="0" u="none" strike="noStrike" kern="1200">
              <a:solidFill>
                <a:srgbClr val="000000"/>
              </a:solidFill>
              <a:latin typeface="Calibri"/>
              <a:ea typeface="Calibri"/>
              <a:cs typeface="Calibri"/>
            </a:rPr>
            <a:pPr algn="ctr"/>
            <a:t>42%</a:t>
          </a:fld>
          <a:endParaRPr lang="en-GB"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bi" refreshedDate="45854.959751967595" createdVersion="8" refreshedVersion="8" minRefreshableVersion="3" recordCount="40" xr:uid="{D6F71608-B0C3-40F3-85F3-8FD24B205DFF}">
  <cacheSource type="worksheet">
    <worksheetSource name="Table1"/>
  </cacheSource>
  <cacheFields count="10">
    <cacheField name="Project" numFmtId="0">
      <sharedItems count="5">
        <s v="Gemini"/>
        <s v="Orion"/>
        <s v="Vega"/>
        <s v="Delta"/>
        <s v="Alpha"/>
      </sharedItems>
    </cacheField>
    <cacheField name="Task" numFmtId="0">
      <sharedItems count="10">
        <s v="Task 1"/>
        <s v="Task 10"/>
        <s v="Task 2"/>
        <s v="Task 3"/>
        <s v="Task 4"/>
        <s v="Task 5"/>
        <s v="Task 6"/>
        <s v="Task 7"/>
        <s v="Task 8"/>
        <s v="Task 9"/>
      </sharedItems>
    </cacheField>
    <cacheField name="Manager" numFmtId="0">
      <sharedItems count="10">
        <s v="Ifeoma"/>
        <s v="Andy"/>
        <s v="Oluchi"/>
        <s v="Christabel"/>
        <s v="Obi"/>
        <s v="Hirsch" u="1"/>
        <s v="Samora" u="1"/>
        <s v="McFay" u="1"/>
        <s v="Wood" u="1"/>
        <s v="Ladd" u="1"/>
      </sharedItems>
    </cacheField>
    <cacheField name="Start Date" numFmtId="14">
      <sharedItems containsSemiMixedTypes="0" containsNonDate="0" containsDate="1" containsString="0" minDate="2020-02-17T00:00:00" maxDate="2020-03-03T00:00:00" count="11">
        <d v="2020-02-17T00:00:00"/>
        <d v="2020-02-18T00:00:00"/>
        <d v="2020-03-02T00:00:00"/>
        <d v="2020-02-28T00:00:00"/>
        <d v="2020-02-24T00:00:00"/>
        <d v="2020-02-21T00:00:00"/>
        <d v="2020-02-20T00:00:00"/>
        <d v="2020-02-19T00:00:00"/>
        <d v="2020-02-26T00:00:00"/>
        <d v="2020-02-25T00:00:00"/>
        <d v="2020-02-27T00:00:00"/>
      </sharedItems>
    </cacheField>
    <cacheField name="Duration" numFmtId="0">
      <sharedItems containsSemiMixedTypes="0" containsString="0" containsNumber="1" containsInteger="1" minValue="3" maxValue="10" count="8">
        <n v="5"/>
        <n v="7"/>
        <n v="10"/>
        <n v="9"/>
        <n v="8"/>
        <n v="6"/>
        <n v="3"/>
        <n v="4"/>
      </sharedItems>
    </cacheField>
    <cacheField name="End Date" numFmtId="14">
      <sharedItems containsSemiMixedTypes="0" containsNonDate="0" containsDate="1" containsString="0" minDate="2020-02-19T00:00:00" maxDate="2020-03-14T00:00:00" count="15">
        <d v="2020-02-21T00:00:00"/>
        <d v="2020-02-26T00:00:00"/>
        <d v="2020-02-28T00:00:00"/>
        <d v="2020-03-12T00:00:00"/>
        <d v="2020-03-10T00:00:00"/>
        <d v="2020-03-02T00:00:00"/>
        <d v="2020-02-19T00:00:00"/>
        <d v="2020-02-24T00:00:00"/>
        <d v="2020-02-27T00:00:00"/>
        <d v="2020-03-13T00:00:00"/>
        <d v="2020-03-03T00:00:00"/>
        <d v="2020-02-20T00:00:00"/>
        <d v="2020-03-04T00:00:00"/>
        <d v="2020-03-05T00:00:00"/>
        <d v="2020-03-06T00:00:00"/>
      </sharedItems>
    </cacheField>
    <cacheField name="Days completed" numFmtId="0">
      <sharedItems containsSemiMixedTypes="0" containsString="0" containsNumber="1" containsInteger="1" minValue="0" maxValue="8" count="8">
        <n v="2"/>
        <n v="7"/>
        <n v="5"/>
        <n v="8"/>
        <n v="3"/>
        <n v="4"/>
        <n v="0"/>
        <n v="1"/>
      </sharedItems>
    </cacheField>
    <cacheField name="Progress" numFmtId="10">
      <sharedItems containsSemiMixedTypes="0" containsString="0" containsNumber="1" minValue="0" maxValue="1" count="19">
        <n v="0.4"/>
        <n v="1"/>
        <n v="0.5"/>
        <n v="0.88888888888888884"/>
        <n v="0.375"/>
        <n v="0.44444444444444442"/>
        <n v="0.8"/>
        <n v="0.2"/>
        <n v="0.6"/>
        <n v="0"/>
        <n v="0.42857142857142855"/>
        <n v="0.33333333333333331"/>
        <n v="0.2857142857142857"/>
        <n v="0.625"/>
        <n v="0.25"/>
        <n v="0.66666666666666663"/>
        <n v="0.3"/>
        <n v="0.83333333333333337"/>
        <n v="0.1111111111111111"/>
      </sharedItems>
    </cacheField>
    <cacheField name="Budget" numFmtId="0">
      <sharedItems containsSemiMixedTypes="0" containsString="0" containsNumber="1" containsInteger="1" minValue="50000" maxValue="990000"/>
    </cacheField>
    <cacheField name="Actual" numFmtId="0">
      <sharedItems containsSemiMixedTypes="0" containsString="0" containsNumber="1" containsInteger="1" minValue="0" maxValue="807069"/>
    </cacheField>
  </cacheFields>
  <extLst>
    <ext xmlns:x14="http://schemas.microsoft.com/office/spreadsheetml/2009/9/main" uri="{725AE2AE-9491-48be-B2B4-4EB974FC3084}">
      <x14:pivotCacheDefinition pivotCacheId="20220277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1"/>
    <x v="0"/>
    <x v="0"/>
    <x v="1"/>
    <x v="1"/>
    <x v="1"/>
    <x v="1"/>
    <x v="1"/>
    <n v="293000"/>
    <n v="273001"/>
  </r>
  <r>
    <x v="2"/>
    <x v="0"/>
    <x v="0"/>
    <x v="0"/>
    <x v="2"/>
    <x v="2"/>
    <x v="2"/>
    <x v="2"/>
    <n v="839000"/>
    <n v="406974"/>
  </r>
  <r>
    <x v="3"/>
    <x v="0"/>
    <x v="0"/>
    <x v="2"/>
    <x v="3"/>
    <x v="3"/>
    <x v="3"/>
    <x v="3"/>
    <n v="787000"/>
    <n v="727188"/>
  </r>
  <r>
    <x v="4"/>
    <x v="0"/>
    <x v="1"/>
    <x v="3"/>
    <x v="4"/>
    <x v="4"/>
    <x v="4"/>
    <x v="4"/>
    <n v="96000"/>
    <n v="32256"/>
  </r>
  <r>
    <x v="0"/>
    <x v="1"/>
    <x v="2"/>
    <x v="4"/>
    <x v="5"/>
    <x v="5"/>
    <x v="4"/>
    <x v="2"/>
    <n v="416000"/>
    <n v="175015"/>
  </r>
  <r>
    <x v="1"/>
    <x v="1"/>
    <x v="2"/>
    <x v="0"/>
    <x v="6"/>
    <x v="6"/>
    <x v="4"/>
    <x v="1"/>
    <n v="68000"/>
    <n v="64987"/>
  </r>
  <r>
    <x v="0"/>
    <x v="2"/>
    <x v="3"/>
    <x v="0"/>
    <x v="5"/>
    <x v="7"/>
    <x v="4"/>
    <x v="2"/>
    <n v="393000"/>
    <n v="177440"/>
  </r>
  <r>
    <x v="1"/>
    <x v="2"/>
    <x v="3"/>
    <x v="0"/>
    <x v="3"/>
    <x v="8"/>
    <x v="5"/>
    <x v="5"/>
    <n v="224000"/>
    <n v="57910"/>
  </r>
  <r>
    <x v="2"/>
    <x v="2"/>
    <x v="3"/>
    <x v="5"/>
    <x v="0"/>
    <x v="8"/>
    <x v="5"/>
    <x v="6"/>
    <n v="729000"/>
    <n v="487139"/>
  </r>
  <r>
    <x v="3"/>
    <x v="2"/>
    <x v="3"/>
    <x v="2"/>
    <x v="2"/>
    <x v="9"/>
    <x v="0"/>
    <x v="7"/>
    <n v="228000"/>
    <n v="47880"/>
  </r>
  <r>
    <x v="4"/>
    <x v="2"/>
    <x v="4"/>
    <x v="2"/>
    <x v="3"/>
    <x v="3"/>
    <x v="5"/>
    <x v="5"/>
    <n v="513000"/>
    <n v="226233"/>
  </r>
  <r>
    <x v="4"/>
    <x v="3"/>
    <x v="2"/>
    <x v="6"/>
    <x v="0"/>
    <x v="1"/>
    <x v="4"/>
    <x v="8"/>
    <n v="616000"/>
    <n v="401579"/>
  </r>
  <r>
    <x v="0"/>
    <x v="3"/>
    <x v="1"/>
    <x v="1"/>
    <x v="2"/>
    <x v="5"/>
    <x v="5"/>
    <x v="0"/>
    <n v="86000"/>
    <n v="31046"/>
  </r>
  <r>
    <x v="1"/>
    <x v="3"/>
    <x v="1"/>
    <x v="1"/>
    <x v="4"/>
    <x v="8"/>
    <x v="6"/>
    <x v="9"/>
    <n v="978000"/>
    <n v="0"/>
  </r>
  <r>
    <x v="2"/>
    <x v="3"/>
    <x v="1"/>
    <x v="4"/>
    <x v="1"/>
    <x v="10"/>
    <x v="4"/>
    <x v="10"/>
    <n v="826000"/>
    <n v="298186"/>
  </r>
  <r>
    <x v="3"/>
    <x v="3"/>
    <x v="1"/>
    <x v="0"/>
    <x v="7"/>
    <x v="11"/>
    <x v="6"/>
    <x v="9"/>
    <n v="147000"/>
    <n v="0"/>
  </r>
  <r>
    <x v="4"/>
    <x v="4"/>
    <x v="0"/>
    <x v="7"/>
    <x v="6"/>
    <x v="0"/>
    <x v="4"/>
    <x v="1"/>
    <n v="817000"/>
    <n v="807069"/>
  </r>
  <r>
    <x v="0"/>
    <x v="4"/>
    <x v="4"/>
    <x v="5"/>
    <x v="3"/>
    <x v="12"/>
    <x v="4"/>
    <x v="11"/>
    <n v="732000"/>
    <n v="261324"/>
  </r>
  <r>
    <x v="1"/>
    <x v="4"/>
    <x v="4"/>
    <x v="6"/>
    <x v="1"/>
    <x v="2"/>
    <x v="4"/>
    <x v="10"/>
    <n v="932000"/>
    <n v="379157"/>
  </r>
  <r>
    <x v="2"/>
    <x v="4"/>
    <x v="4"/>
    <x v="8"/>
    <x v="1"/>
    <x v="13"/>
    <x v="0"/>
    <x v="12"/>
    <n v="895000"/>
    <n v="280583"/>
  </r>
  <r>
    <x v="3"/>
    <x v="4"/>
    <x v="4"/>
    <x v="7"/>
    <x v="4"/>
    <x v="2"/>
    <x v="2"/>
    <x v="13"/>
    <n v="338000"/>
    <n v="205123"/>
  </r>
  <r>
    <x v="0"/>
    <x v="5"/>
    <x v="2"/>
    <x v="0"/>
    <x v="7"/>
    <x v="11"/>
    <x v="7"/>
    <x v="14"/>
    <n v="492000"/>
    <n v="116850"/>
  </r>
  <r>
    <x v="1"/>
    <x v="5"/>
    <x v="2"/>
    <x v="5"/>
    <x v="7"/>
    <x v="1"/>
    <x v="7"/>
    <x v="14"/>
    <n v="854000"/>
    <n v="322812"/>
  </r>
  <r>
    <x v="2"/>
    <x v="5"/>
    <x v="2"/>
    <x v="3"/>
    <x v="6"/>
    <x v="10"/>
    <x v="0"/>
    <x v="15"/>
    <n v="341000"/>
    <n v="129785"/>
  </r>
  <r>
    <x v="3"/>
    <x v="5"/>
    <x v="2"/>
    <x v="4"/>
    <x v="2"/>
    <x v="14"/>
    <x v="4"/>
    <x v="16"/>
    <n v="857000"/>
    <n v="305949"/>
  </r>
  <r>
    <x v="4"/>
    <x v="5"/>
    <x v="3"/>
    <x v="5"/>
    <x v="1"/>
    <x v="5"/>
    <x v="4"/>
    <x v="10"/>
    <n v="372000"/>
    <n v="173166"/>
  </r>
  <r>
    <x v="0"/>
    <x v="6"/>
    <x v="0"/>
    <x v="6"/>
    <x v="5"/>
    <x v="8"/>
    <x v="6"/>
    <x v="9"/>
    <n v="188000"/>
    <n v="0"/>
  </r>
  <r>
    <x v="1"/>
    <x v="6"/>
    <x v="0"/>
    <x v="5"/>
    <x v="5"/>
    <x v="2"/>
    <x v="4"/>
    <x v="2"/>
    <n v="81000"/>
    <n v="38461"/>
  </r>
  <r>
    <x v="3"/>
    <x v="6"/>
    <x v="0"/>
    <x v="9"/>
    <x v="5"/>
    <x v="10"/>
    <x v="4"/>
    <x v="2"/>
    <n v="602000"/>
    <n v="322371"/>
  </r>
  <r>
    <x v="4"/>
    <x v="6"/>
    <x v="1"/>
    <x v="4"/>
    <x v="2"/>
    <x v="14"/>
    <x v="0"/>
    <x v="7"/>
    <n v="50000"/>
    <n v="8400"/>
  </r>
  <r>
    <x v="0"/>
    <x v="7"/>
    <x v="3"/>
    <x v="6"/>
    <x v="1"/>
    <x v="2"/>
    <x v="4"/>
    <x v="10"/>
    <n v="180000"/>
    <n v="79380"/>
  </r>
  <r>
    <x v="1"/>
    <x v="7"/>
    <x v="3"/>
    <x v="4"/>
    <x v="5"/>
    <x v="5"/>
    <x v="2"/>
    <x v="17"/>
    <n v="169000"/>
    <n v="136468"/>
  </r>
  <r>
    <x v="3"/>
    <x v="7"/>
    <x v="3"/>
    <x v="9"/>
    <x v="7"/>
    <x v="2"/>
    <x v="0"/>
    <x v="2"/>
    <n v="990000"/>
    <n v="451440"/>
  </r>
  <r>
    <x v="4"/>
    <x v="7"/>
    <x v="4"/>
    <x v="4"/>
    <x v="2"/>
    <x v="14"/>
    <x v="4"/>
    <x v="16"/>
    <n v="807000"/>
    <n v="262679"/>
  </r>
  <r>
    <x v="4"/>
    <x v="8"/>
    <x v="2"/>
    <x v="4"/>
    <x v="6"/>
    <x v="1"/>
    <x v="6"/>
    <x v="9"/>
    <n v="691000"/>
    <n v="0"/>
  </r>
  <r>
    <x v="0"/>
    <x v="8"/>
    <x v="1"/>
    <x v="4"/>
    <x v="0"/>
    <x v="2"/>
    <x v="0"/>
    <x v="0"/>
    <n v="582000"/>
    <n v="195231"/>
  </r>
  <r>
    <x v="1"/>
    <x v="8"/>
    <x v="1"/>
    <x v="9"/>
    <x v="7"/>
    <x v="2"/>
    <x v="7"/>
    <x v="14"/>
    <n v="61000"/>
    <n v="12078"/>
  </r>
  <r>
    <x v="0"/>
    <x v="9"/>
    <x v="4"/>
    <x v="4"/>
    <x v="3"/>
    <x v="13"/>
    <x v="7"/>
    <x v="18"/>
    <n v="562000"/>
    <n v="74746"/>
  </r>
  <r>
    <x v="1"/>
    <x v="9"/>
    <x v="4"/>
    <x v="10"/>
    <x v="1"/>
    <x v="14"/>
    <x v="4"/>
    <x v="10"/>
    <n v="645000"/>
    <n v="2730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05B316-A11E-4F6D-BB96-61232CA1348D}" name="PivotTable1" cacheId="74"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rowHeaderCaption=" ">
  <location ref="A8:J49"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1"/>
        <item x="2"/>
        <item x="3"/>
        <item x="4"/>
        <item x="5"/>
        <item x="6"/>
        <item x="7"/>
        <item x="8"/>
        <item x="9"/>
      </items>
    </pivotField>
    <pivotField axis="axisRow" compact="0" outline="0" showAll="0" defaultSubtotal="0">
      <items count="10">
        <item m="1" x="5"/>
        <item m="1" x="9"/>
        <item m="1" x="7"/>
        <item m="1" x="6"/>
        <item m="1" x="8"/>
        <item x="0"/>
        <item x="2"/>
        <item x="1"/>
        <item x="3"/>
        <item x="4"/>
      </items>
    </pivotField>
    <pivotField axis="axisRow" compact="0" numFmtId="14" outline="0" showAll="0" sortType="descending" defaultSubtotal="0">
      <items count="11">
        <item x="2"/>
        <item x="3"/>
        <item x="10"/>
        <item x="8"/>
        <item x="9"/>
        <item x="4"/>
        <item x="5"/>
        <item x="6"/>
        <item x="7"/>
        <item x="1"/>
        <item x="0"/>
      </items>
    </pivotField>
    <pivotField axis="axisRow" compact="0" outline="0" showAll="0" defaultSubtotal="0">
      <items count="8">
        <item x="6"/>
        <item x="7"/>
        <item x="0"/>
        <item x="5"/>
        <item x="1"/>
        <item x="4"/>
        <item x="3"/>
        <item x="2"/>
      </items>
    </pivotField>
    <pivotField axis="axisRow" compact="0" numFmtId="14" outline="0" showAll="0" defaultSubtotal="0">
      <items count="15">
        <item x="6"/>
        <item x="11"/>
        <item x="0"/>
        <item x="7"/>
        <item x="1"/>
        <item x="8"/>
        <item x="2"/>
        <item x="5"/>
        <item x="10"/>
        <item x="12"/>
        <item x="13"/>
        <item x="14"/>
        <item x="4"/>
        <item x="3"/>
        <item x="9"/>
      </items>
    </pivotField>
    <pivotField axis="axisRow" compact="0" outline="0" showAll="0" defaultSubtotal="0">
      <items count="8">
        <item x="6"/>
        <item x="7"/>
        <item x="0"/>
        <item x="4"/>
        <item x="5"/>
        <item x="2"/>
        <item x="1"/>
        <item x="3"/>
      </items>
    </pivotField>
    <pivotField axis="axisRow" compact="0" numFmtId="10" outline="0" showAll="0" defaultSubtotal="0">
      <items count="19">
        <item x="9"/>
        <item x="18"/>
        <item x="7"/>
        <item x="14"/>
        <item x="12"/>
        <item x="16"/>
        <item x="11"/>
        <item x="4"/>
        <item x="0"/>
        <item x="10"/>
        <item x="5"/>
        <item x="2"/>
        <item x="8"/>
        <item x="13"/>
        <item x="15"/>
        <item x="6"/>
        <item x="17"/>
        <item x="3"/>
        <item x="1"/>
      </items>
    </pivotField>
    <pivotField dataField="1" compact="0" outline="0" showAll="0" defaultSubtotal="0"/>
    <pivotField dataField="1" compact="0" outline="0" showAll="0" defaultSubtotal="0"/>
  </pivotFields>
  <rowFields count="8">
    <field x="0"/>
    <field x="1"/>
    <field x="2"/>
    <field x="3"/>
    <field x="6"/>
    <field x="5"/>
    <field x="7"/>
    <field x="4"/>
  </rowFields>
  <rowItems count="41">
    <i>
      <x/>
      <x/>
      <x v="7"/>
      <x v="1"/>
      <x v="3"/>
      <x v="12"/>
      <x v="7"/>
      <x v="5"/>
    </i>
    <i r="1">
      <x v="2"/>
      <x v="9"/>
      <x/>
      <x v="4"/>
      <x v="13"/>
      <x v="10"/>
      <x v="6"/>
    </i>
    <i r="1">
      <x v="3"/>
      <x v="6"/>
      <x v="7"/>
      <x v="3"/>
      <x v="4"/>
      <x v="12"/>
      <x v="2"/>
    </i>
    <i r="1">
      <x v="4"/>
      <x v="5"/>
      <x v="8"/>
      <x v="3"/>
      <x v="2"/>
      <x v="18"/>
      <x/>
    </i>
    <i r="1">
      <x v="5"/>
      <x v="8"/>
      <x v="6"/>
      <x v="3"/>
      <x v="7"/>
      <x v="9"/>
      <x v="4"/>
    </i>
    <i r="1">
      <x v="6"/>
      <x v="7"/>
      <x v="5"/>
      <x v="2"/>
      <x v="11"/>
      <x v="2"/>
      <x v="7"/>
    </i>
    <i r="1">
      <x v="7"/>
      <x v="9"/>
      <x v="5"/>
      <x v="3"/>
      <x v="11"/>
      <x v="5"/>
      <x v="7"/>
    </i>
    <i r="1">
      <x v="8"/>
      <x v="6"/>
      <x v="5"/>
      <x/>
      <x v="4"/>
      <x/>
      <x/>
    </i>
    <i>
      <x v="1"/>
      <x/>
      <x v="5"/>
      <x/>
      <x v="7"/>
      <x v="13"/>
      <x v="17"/>
      <x v="6"/>
    </i>
    <i r="1">
      <x v="2"/>
      <x v="8"/>
      <x/>
      <x v="2"/>
      <x v="14"/>
      <x v="2"/>
      <x v="7"/>
    </i>
    <i r="1">
      <x v="3"/>
      <x v="7"/>
      <x v="10"/>
      <x/>
      <x v="1"/>
      <x/>
      <x v="1"/>
    </i>
    <i r="1">
      <x v="4"/>
      <x v="9"/>
      <x v="8"/>
      <x v="5"/>
      <x v="6"/>
      <x v="13"/>
      <x v="5"/>
    </i>
    <i r="1">
      <x v="5"/>
      <x v="6"/>
      <x v="5"/>
      <x v="3"/>
      <x v="11"/>
      <x v="5"/>
      <x v="7"/>
    </i>
    <i r="1">
      <x v="6"/>
      <x v="5"/>
      <x v="4"/>
      <x v="3"/>
      <x v="8"/>
      <x v="11"/>
      <x v="3"/>
    </i>
    <i r="1">
      <x v="7"/>
      <x v="8"/>
      <x v="4"/>
      <x v="2"/>
      <x v="6"/>
      <x v="11"/>
      <x v="1"/>
    </i>
    <i>
      <x v="2"/>
      <x/>
      <x v="5"/>
      <x v="10"/>
      <x v="2"/>
      <x v="2"/>
      <x v="8"/>
      <x v="2"/>
    </i>
    <i r="1">
      <x v="1"/>
      <x v="6"/>
      <x v="5"/>
      <x v="3"/>
      <x v="7"/>
      <x v="11"/>
      <x v="3"/>
    </i>
    <i r="1">
      <x v="2"/>
      <x v="8"/>
      <x v="10"/>
      <x v="3"/>
      <x v="3"/>
      <x v="11"/>
      <x v="3"/>
    </i>
    <i r="1">
      <x v="3"/>
      <x v="7"/>
      <x v="9"/>
      <x v="4"/>
      <x v="7"/>
      <x v="8"/>
      <x v="7"/>
    </i>
    <i r="1">
      <x v="4"/>
      <x v="9"/>
      <x v="6"/>
      <x v="3"/>
      <x v="9"/>
      <x v="6"/>
      <x v="6"/>
    </i>
    <i r="1">
      <x v="5"/>
      <x v="6"/>
      <x v="10"/>
      <x v="1"/>
      <x v="1"/>
      <x v="3"/>
      <x v="1"/>
    </i>
    <i r="1">
      <x v="6"/>
      <x v="5"/>
      <x v="7"/>
      <x/>
      <x v="5"/>
      <x/>
      <x v="3"/>
    </i>
    <i r="1">
      <x v="7"/>
      <x v="8"/>
      <x v="7"/>
      <x v="3"/>
      <x v="6"/>
      <x v="9"/>
      <x v="4"/>
    </i>
    <i r="1">
      <x v="8"/>
      <x v="7"/>
      <x v="5"/>
      <x v="2"/>
      <x v="6"/>
      <x v="8"/>
      <x v="2"/>
    </i>
    <i r="1">
      <x v="9"/>
      <x v="9"/>
      <x v="5"/>
      <x v="1"/>
      <x v="10"/>
      <x v="1"/>
      <x v="6"/>
    </i>
    <i>
      <x v="3"/>
      <x/>
      <x v="5"/>
      <x v="9"/>
      <x v="6"/>
      <x v="4"/>
      <x v="18"/>
      <x v="4"/>
    </i>
    <i r="1">
      <x v="1"/>
      <x v="6"/>
      <x v="10"/>
      <x v="3"/>
      <x/>
      <x v="18"/>
      <x/>
    </i>
    <i r="1">
      <x v="2"/>
      <x v="8"/>
      <x v="10"/>
      <x v="4"/>
      <x v="5"/>
      <x v="10"/>
      <x v="6"/>
    </i>
    <i r="1">
      <x v="3"/>
      <x v="7"/>
      <x v="9"/>
      <x/>
      <x v="5"/>
      <x/>
      <x v="5"/>
    </i>
    <i r="1">
      <x v="4"/>
      <x v="9"/>
      <x v="7"/>
      <x v="3"/>
      <x v="6"/>
      <x v="9"/>
      <x v="4"/>
    </i>
    <i r="1">
      <x v="5"/>
      <x v="6"/>
      <x v="6"/>
      <x v="1"/>
      <x v="4"/>
      <x v="3"/>
      <x v="1"/>
    </i>
    <i r="1">
      <x v="6"/>
      <x v="5"/>
      <x v="6"/>
      <x v="3"/>
      <x v="6"/>
      <x v="11"/>
      <x v="3"/>
    </i>
    <i r="1">
      <x v="7"/>
      <x v="8"/>
      <x v="5"/>
      <x v="5"/>
      <x v="7"/>
      <x v="16"/>
      <x v="3"/>
    </i>
    <i r="1">
      <x v="8"/>
      <x v="7"/>
      <x v="4"/>
      <x v="1"/>
      <x v="6"/>
      <x v="3"/>
      <x v="1"/>
    </i>
    <i r="1">
      <x v="9"/>
      <x v="9"/>
      <x v="2"/>
      <x v="3"/>
      <x v="11"/>
      <x v="9"/>
      <x v="4"/>
    </i>
    <i>
      <x v="4"/>
      <x/>
      <x v="5"/>
      <x v="10"/>
      <x v="5"/>
      <x v="6"/>
      <x v="11"/>
      <x v="7"/>
    </i>
    <i r="1">
      <x v="2"/>
      <x v="8"/>
      <x v="6"/>
      <x v="4"/>
      <x v="5"/>
      <x v="15"/>
      <x v="2"/>
    </i>
    <i r="1">
      <x v="3"/>
      <x v="7"/>
      <x v="5"/>
      <x v="3"/>
      <x v="8"/>
      <x v="9"/>
      <x v="4"/>
    </i>
    <i r="1">
      <x v="4"/>
      <x v="9"/>
      <x v="3"/>
      <x v="2"/>
      <x v="10"/>
      <x v="4"/>
      <x v="4"/>
    </i>
    <i r="1">
      <x v="5"/>
      <x v="6"/>
      <x v="1"/>
      <x v="2"/>
      <x v="8"/>
      <x v="14"/>
      <x/>
    </i>
    <i t="grand">
      <x/>
    </i>
  </rowItems>
  <colFields count="1">
    <field x="-2"/>
  </colFields>
  <colItems count="2">
    <i>
      <x/>
    </i>
    <i i="1">
      <x v="1"/>
    </i>
  </colItems>
  <dataFields count="2">
    <dataField name="Budget " fld="8" baseField="4" baseItem="5" numFmtId="3"/>
    <dataField name="Actual " fld="9" baseField="4" baseItem="5" numFmtId="3"/>
  </dataFields>
  <formats count="12">
    <format dxfId="21">
      <pivotArea dataOnly="0" labelOnly="1" outline="0" fieldPosition="0">
        <references count="1">
          <reference field="4294967294" count="2">
            <x v="0"/>
            <x v="1"/>
          </reference>
        </references>
      </pivotArea>
    </format>
    <format dxfId="20">
      <pivotArea outline="0" fieldPosition="0">
        <references count="1">
          <reference field="4294967294" count="1">
            <x v="0"/>
          </reference>
        </references>
      </pivotArea>
    </format>
    <format dxfId="19">
      <pivotArea outline="0" fieldPosition="0">
        <references count="1">
          <reference field="4294967294" count="1">
            <x v="1"/>
          </reference>
        </references>
      </pivotArea>
    </format>
    <format dxfId="18">
      <pivotArea field="0" type="button" dataOnly="0" labelOnly="1" outline="0" axis="axisRow" fieldPosition="0"/>
    </format>
    <format dxfId="17">
      <pivotArea field="1" type="button" dataOnly="0" labelOnly="1" outline="0" axis="axisRow" fieldPosition="1"/>
    </format>
    <format dxfId="16">
      <pivotArea field="2" type="button" dataOnly="0" labelOnly="1" outline="0" axis="axisRow" fieldPosition="2"/>
    </format>
    <format dxfId="15">
      <pivotArea field="3" type="button" dataOnly="0" labelOnly="1" outline="0" axis="axisRow" fieldPosition="3"/>
    </format>
    <format dxfId="14">
      <pivotArea field="6" type="button" dataOnly="0" labelOnly="1" outline="0" axis="axisRow" fieldPosition="4"/>
    </format>
    <format dxfId="13">
      <pivotArea field="5" type="button" dataOnly="0" labelOnly="1" outline="0" axis="axisRow" fieldPosition="5"/>
    </format>
    <format dxfId="12">
      <pivotArea field="7" type="button" dataOnly="0" labelOnly="1" outline="0" axis="axisRow" fieldPosition="6"/>
    </format>
    <format dxfId="11">
      <pivotArea field="4" type="button" dataOnly="0" labelOnly="1" outline="0" axis="axisRow" fieldPosition="7"/>
    </format>
    <format dxfId="10">
      <pivotArea dataOnly="0" labelOnly="1" outline="0" fieldPosition="0">
        <references count="1">
          <reference field="4294967294" count="2">
            <x v="0"/>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6E325E-A915-4533-A9A1-EBB390A1B1E3}" name="PivotTable7"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2:L3" firstHeaderRow="0" firstDataRow="1" firstDataCol="0"/>
  <pivotFields count="10">
    <pivotField showAll="0">
      <items count="6">
        <item x="4"/>
        <item x="3"/>
        <item x="0"/>
        <item x="1"/>
        <item x="2"/>
        <item t="default"/>
      </items>
    </pivotField>
    <pivotField showAll="0"/>
    <pivotField showAll="0">
      <items count="11">
        <item x="1"/>
        <item x="3"/>
        <item m="1" x="5"/>
        <item x="0"/>
        <item m="1" x="9"/>
        <item m="1" x="7"/>
        <item x="4"/>
        <item x="2"/>
        <item m="1" x="6"/>
        <item m="1" x="8"/>
        <item t="default"/>
      </items>
    </pivotField>
    <pivotField numFmtId="14" showAll="0"/>
    <pivotField showAll="0"/>
    <pivotField numFmtId="14" showAll="0"/>
    <pivotField showAll="0"/>
    <pivotField numFmtId="10" showAll="0"/>
    <pivotField dataField="1" showAll="0"/>
    <pivotField dataField="1" showAll="0"/>
  </pivotFields>
  <rowItems count="1">
    <i/>
  </rowItems>
  <colFields count="1">
    <field x="-2"/>
  </colFields>
  <colItems count="2">
    <i>
      <x/>
    </i>
    <i i="1">
      <x v="1"/>
    </i>
  </colItems>
  <dataFields count="2">
    <dataField name="Actual " fld="9" baseField="0" baseItem="1" numFmtId="164"/>
    <dataField name="Budget " fld="8" baseField="0" baseItem="1" numFmtId="164"/>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E793EC-A28C-4A53-8B6C-1F61663B7F95}" name="PivotTable4" cacheId="7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4" firstHeaderRow="1" firstDataRow="1" firstDataCol="1"/>
  <pivotFields count="10">
    <pivotField showAll="0">
      <items count="6">
        <item x="4"/>
        <item x="3"/>
        <item x="0"/>
        <item x="1"/>
        <item x="2"/>
        <item t="default"/>
      </items>
    </pivotField>
    <pivotField showAll="0"/>
    <pivotField showAll="0">
      <items count="11">
        <item x="1"/>
        <item x="3"/>
        <item m="1" x="5"/>
        <item x="0"/>
        <item m="1" x="9"/>
        <item m="1" x="7"/>
        <item x="4"/>
        <item x="2"/>
        <item m="1" x="6"/>
        <item m="1" x="8"/>
        <item t="default"/>
      </items>
    </pivotField>
    <pivotField numFmtId="14" showAll="0"/>
    <pivotField dataField="1" showAll="0"/>
    <pivotField numFmtId="14" showAll="0"/>
    <pivotField dataField="1" showAll="0"/>
    <pivotField numFmtId="10" showAll="0"/>
    <pivotField showAll="0"/>
    <pivotField showAll="0"/>
  </pivotFields>
  <rowFields count="1">
    <field x="-2"/>
  </rowFields>
  <rowItems count="2">
    <i>
      <x/>
    </i>
    <i i="1">
      <x v="1"/>
    </i>
  </rowItems>
  <colItems count="1">
    <i/>
  </colItems>
  <dataFields count="2">
    <dataField name="Sum of Days completed" fld="6" baseField="0" baseItem="0"/>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722FAA20-A9DC-48FC-AE8B-2BCFBE996AC1}" sourceName="Project">
  <pivotTables>
    <pivotTable tabId="1" name="PivotTable1"/>
    <pivotTable tabId="3" name="PivotTable4"/>
    <pivotTable tabId="3" name="PivotTable7"/>
  </pivotTables>
  <data>
    <tabular pivotCacheId="2022027725">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ACA5350D-855B-4060-8E52-EF80A8A0D71C}" sourceName="Manager">
  <pivotTables>
    <pivotTable tabId="1" name="PivotTable1"/>
    <pivotTable tabId="3" name="PivotTable4"/>
    <pivotTable tabId="3" name="PivotTable7"/>
  </pivotTables>
  <data>
    <tabular pivotCacheId="2022027725">
      <items count="10">
        <i x="1" s="1"/>
        <i x="3" s="1"/>
        <i x="0" s="1"/>
        <i x="4" s="1"/>
        <i x="2" s="1"/>
        <i x="5" s="1" nd="1"/>
        <i x="9" s="1" nd="1"/>
        <i x="7" s="1" nd="1"/>
        <i x="6"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D573ED81-CC8F-4BD3-BAB8-BF3017BC733D}" cache="Slicer_Project" caption="Project" columnCount="5" rowHeight="234950"/>
  <slicer name="Manager" xr10:uid="{A5E5FED0-33D9-4313-943E-9C637767D4FD}" cache="Slicer_Manager" caption="Manager" columnCoun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62E31D-9FB2-4340-8D55-892ED1A09598}" name="Table1" displayName="Table1" ref="A1:J41" totalsRowShown="0">
  <autoFilter ref="A1:J41" xr:uid="{9F62E31D-9FB2-4340-8D55-892ED1A09598}"/>
  <tableColumns count="10">
    <tableColumn id="1" xr3:uid="{EDDF4A42-A387-4EB1-AB17-2948A8199D38}" name="Project"/>
    <tableColumn id="2" xr3:uid="{BC82B624-250E-4352-A0C9-023B87F52514}" name="Task"/>
    <tableColumn id="3" xr3:uid="{170102A9-E968-4C47-93A2-348CD05059FC}" name="Manager"/>
    <tableColumn id="4" xr3:uid="{9F675C0F-E5F8-4B98-B81E-EF2AC326123F}" name="Start Date" dataDxfId="9"/>
    <tableColumn id="5" xr3:uid="{36E869CC-C373-41B1-8EBE-389B33F36A30}" name="Duration"/>
    <tableColumn id="6" xr3:uid="{33D09951-D9FF-4C6D-B30A-A7F74ED71DAE}" name="End Date" dataDxfId="8">
      <calculatedColumnFormula>WORKDAY.INTL(D2-1,E2,1)</calculatedColumnFormula>
    </tableColumn>
    <tableColumn id="7" xr3:uid="{0338876B-0EA9-4AEE-8F5D-7E5B08DAA453}" name="Days completed"/>
    <tableColumn id="8" xr3:uid="{7856171A-5766-4E1D-A02C-95D026110C03}" name="Progress" dataDxfId="7"/>
    <tableColumn id="9" xr3:uid="{B8B7F35D-FDF2-4537-8DCB-D41C659F27CE}" name="Budget"/>
    <tableColumn id="10" xr3:uid="{C5D0F195-D399-42CF-BEAC-575BA66CBBEB}" name="Actu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F98F2-6E38-4950-95A3-AADAE562E698}">
  <dimension ref="A1:AQ49"/>
  <sheetViews>
    <sheetView showGridLines="0" tabSelected="1" zoomScale="80" zoomScaleNormal="80" workbookViewId="0">
      <pane ySplit="8" topLeftCell="A9" activePane="bottomLeft" state="frozen"/>
      <selection pane="bottomLeft" activeCell="O24" sqref="O24"/>
    </sheetView>
  </sheetViews>
  <sheetFormatPr defaultRowHeight="14.4" x14ac:dyDescent="0.3"/>
  <cols>
    <col min="1" max="1" width="8.6640625" customWidth="1"/>
    <col min="2" max="2" width="11.109375" customWidth="1"/>
    <col min="3" max="3" width="11.44140625" customWidth="1"/>
    <col min="4" max="4" width="11.109375" customWidth="1"/>
    <col min="5" max="5" width="18.5546875" bestFit="1" customWidth="1"/>
    <col min="6" max="6" width="11.77734375" bestFit="1" customWidth="1"/>
    <col min="7" max="7" width="11.21875" bestFit="1" customWidth="1"/>
    <col min="9" max="9" width="10.5546875" bestFit="1" customWidth="1"/>
    <col min="10" max="10" width="9.5546875" bestFit="1" customWidth="1"/>
    <col min="11" max="16" width="11.21875" bestFit="1" customWidth="1"/>
    <col min="18" max="18" width="11.21875" bestFit="1" customWidth="1"/>
    <col min="20" max="20" width="11.21875" bestFit="1" customWidth="1"/>
    <col min="36" max="36" width="11.21875" bestFit="1" customWidth="1"/>
    <col min="43" max="43" width="11.21875" bestFit="1" customWidth="1"/>
  </cols>
  <sheetData>
    <row r="1" spans="1:43" s="1" customFormat="1" ht="36" customHeight="1" x14ac:dyDescent="0.3">
      <c r="A1" s="12" t="s">
        <v>40</v>
      </c>
      <c r="B1" s="2"/>
      <c r="E1" s="11" t="str">
        <f>TEXT(MIN(D9:D53),"dd-mm-yy")&amp;" to "&amp;TEXT(MAX(F9:F53),"dd-mm-yy")</f>
        <v>17-02-20 to 13-03-20</v>
      </c>
    </row>
    <row r="8" spans="1:43" ht="35.4" customHeight="1" x14ac:dyDescent="0.3">
      <c r="A8" s="14" t="s">
        <v>0</v>
      </c>
      <c r="B8" s="14" t="s">
        <v>1</v>
      </c>
      <c r="C8" s="14" t="s">
        <v>2</v>
      </c>
      <c r="D8" s="14" t="s">
        <v>3</v>
      </c>
      <c r="E8" s="14" t="s">
        <v>6</v>
      </c>
      <c r="F8" s="14" t="s">
        <v>5</v>
      </c>
      <c r="G8" s="14" t="s">
        <v>7</v>
      </c>
      <c r="H8" s="14" t="s">
        <v>4</v>
      </c>
      <c r="I8" s="15" t="s">
        <v>28</v>
      </c>
      <c r="J8" s="15" t="s">
        <v>29</v>
      </c>
      <c r="K8" s="13">
        <f>MIN(D9:D53) + Workings!N3</f>
        <v>43878</v>
      </c>
      <c r="L8" s="13">
        <f>K8+1</f>
        <v>43879</v>
      </c>
      <c r="M8" s="13">
        <f t="shared" ref="M8:AJ8" si="0">L8+1</f>
        <v>43880</v>
      </c>
      <c r="N8" s="13">
        <f t="shared" si="0"/>
        <v>43881</v>
      </c>
      <c r="O8" s="13">
        <f t="shared" si="0"/>
        <v>43882</v>
      </c>
      <c r="P8" s="13">
        <f t="shared" si="0"/>
        <v>43883</v>
      </c>
      <c r="Q8" s="13">
        <f t="shared" si="0"/>
        <v>43884</v>
      </c>
      <c r="R8" s="13">
        <f t="shared" si="0"/>
        <v>43885</v>
      </c>
      <c r="S8" s="13">
        <f t="shared" si="0"/>
        <v>43886</v>
      </c>
      <c r="T8" s="13">
        <f t="shared" si="0"/>
        <v>43887</v>
      </c>
      <c r="U8" s="13">
        <f t="shared" si="0"/>
        <v>43888</v>
      </c>
      <c r="V8" s="13">
        <f t="shared" si="0"/>
        <v>43889</v>
      </c>
      <c r="W8" s="13">
        <f t="shared" si="0"/>
        <v>43890</v>
      </c>
      <c r="X8" s="13">
        <f t="shared" si="0"/>
        <v>43891</v>
      </c>
      <c r="Y8" s="13">
        <f t="shared" si="0"/>
        <v>43892</v>
      </c>
      <c r="Z8" s="13">
        <f t="shared" si="0"/>
        <v>43893</v>
      </c>
      <c r="AA8" s="13">
        <f t="shared" si="0"/>
        <v>43894</v>
      </c>
      <c r="AB8" s="13">
        <f t="shared" si="0"/>
        <v>43895</v>
      </c>
      <c r="AC8" s="13">
        <f t="shared" si="0"/>
        <v>43896</v>
      </c>
      <c r="AD8" s="13">
        <f t="shared" si="0"/>
        <v>43897</v>
      </c>
      <c r="AE8" s="13">
        <f t="shared" si="0"/>
        <v>43898</v>
      </c>
      <c r="AF8" s="13">
        <f t="shared" si="0"/>
        <v>43899</v>
      </c>
      <c r="AG8" s="13">
        <f t="shared" si="0"/>
        <v>43900</v>
      </c>
      <c r="AH8" s="13">
        <f t="shared" si="0"/>
        <v>43901</v>
      </c>
      <c r="AI8" s="13">
        <f t="shared" si="0"/>
        <v>43902</v>
      </c>
      <c r="AJ8" s="13">
        <f t="shared" si="0"/>
        <v>43903</v>
      </c>
      <c r="AK8" s="3"/>
      <c r="AL8" s="3"/>
      <c r="AM8" s="3"/>
      <c r="AN8" s="3"/>
      <c r="AO8" s="3"/>
      <c r="AP8" s="3"/>
      <c r="AQ8" s="3"/>
    </row>
    <row r="9" spans="1:43" x14ac:dyDescent="0.3">
      <c r="A9" t="s">
        <v>24</v>
      </c>
      <c r="B9" t="s">
        <v>11</v>
      </c>
      <c r="C9" t="s">
        <v>44</v>
      </c>
      <c r="D9" s="3">
        <v>43889</v>
      </c>
      <c r="E9">
        <v>3</v>
      </c>
      <c r="F9" s="3">
        <v>43900</v>
      </c>
      <c r="G9" s="4">
        <v>0.375</v>
      </c>
      <c r="H9">
        <v>8</v>
      </c>
      <c r="I9" s="7">
        <v>96000</v>
      </c>
      <c r="J9" s="7">
        <v>32256</v>
      </c>
    </row>
    <row r="10" spans="1:43" x14ac:dyDescent="0.3">
      <c r="B10" t="s">
        <v>12</v>
      </c>
      <c r="C10" t="s">
        <v>46</v>
      </c>
      <c r="D10" s="3">
        <v>43892</v>
      </c>
      <c r="E10">
        <v>4</v>
      </c>
      <c r="F10" s="3">
        <v>43902</v>
      </c>
      <c r="G10" s="4">
        <v>0.44444444444444442</v>
      </c>
      <c r="H10">
        <v>9</v>
      </c>
      <c r="I10" s="7">
        <v>513000</v>
      </c>
      <c r="J10" s="7">
        <v>226233</v>
      </c>
    </row>
    <row r="11" spans="1:43" x14ac:dyDescent="0.3">
      <c r="B11" t="s">
        <v>13</v>
      </c>
      <c r="C11" t="s">
        <v>43</v>
      </c>
      <c r="D11" s="3">
        <v>43881</v>
      </c>
      <c r="E11">
        <v>3</v>
      </c>
      <c r="F11" s="3">
        <v>43887</v>
      </c>
      <c r="G11" s="4">
        <v>0.6</v>
      </c>
      <c r="H11">
        <v>5</v>
      </c>
      <c r="I11" s="7">
        <v>616000</v>
      </c>
      <c r="J11" s="7">
        <v>401579</v>
      </c>
    </row>
    <row r="12" spans="1:43" x14ac:dyDescent="0.3">
      <c r="B12" t="s">
        <v>14</v>
      </c>
      <c r="C12" t="s">
        <v>42</v>
      </c>
      <c r="D12" s="3">
        <v>43880</v>
      </c>
      <c r="E12">
        <v>3</v>
      </c>
      <c r="F12" s="3">
        <v>43882</v>
      </c>
      <c r="G12" s="4">
        <v>1</v>
      </c>
      <c r="H12">
        <v>3</v>
      </c>
      <c r="I12" s="7">
        <v>817000</v>
      </c>
      <c r="J12" s="7">
        <v>807069</v>
      </c>
    </row>
    <row r="13" spans="1:43" x14ac:dyDescent="0.3">
      <c r="B13" t="s">
        <v>15</v>
      </c>
      <c r="C13" t="s">
        <v>45</v>
      </c>
      <c r="D13" s="3">
        <v>43882</v>
      </c>
      <c r="E13">
        <v>3</v>
      </c>
      <c r="F13" s="3">
        <v>43892</v>
      </c>
      <c r="G13" s="4">
        <v>0.42857142857142855</v>
      </c>
      <c r="H13">
        <v>7</v>
      </c>
      <c r="I13" s="7">
        <v>372000</v>
      </c>
      <c r="J13" s="7">
        <v>173166</v>
      </c>
    </row>
    <row r="14" spans="1:43" x14ac:dyDescent="0.3">
      <c r="B14" t="s">
        <v>16</v>
      </c>
      <c r="C14" t="s">
        <v>44</v>
      </c>
      <c r="D14" s="3">
        <v>43885</v>
      </c>
      <c r="E14">
        <v>2</v>
      </c>
      <c r="F14" s="3">
        <v>43896</v>
      </c>
      <c r="G14" s="4">
        <v>0.2</v>
      </c>
      <c r="H14">
        <v>10</v>
      </c>
      <c r="I14" s="7">
        <v>50000</v>
      </c>
      <c r="J14" s="7">
        <v>8400</v>
      </c>
    </row>
    <row r="15" spans="1:43" x14ac:dyDescent="0.3">
      <c r="B15" t="s">
        <v>17</v>
      </c>
      <c r="C15" t="s">
        <v>46</v>
      </c>
      <c r="D15" s="3">
        <v>43885</v>
      </c>
      <c r="E15">
        <v>3</v>
      </c>
      <c r="F15" s="3">
        <v>43896</v>
      </c>
      <c r="G15" s="4">
        <v>0.3</v>
      </c>
      <c r="H15">
        <v>10</v>
      </c>
      <c r="I15" s="7">
        <v>807000</v>
      </c>
      <c r="J15" s="7">
        <v>262679</v>
      </c>
    </row>
    <row r="16" spans="1:43" x14ac:dyDescent="0.3">
      <c r="B16" t="s">
        <v>18</v>
      </c>
      <c r="C16" t="s">
        <v>43</v>
      </c>
      <c r="D16" s="3">
        <v>43885</v>
      </c>
      <c r="E16">
        <v>0</v>
      </c>
      <c r="F16" s="3">
        <v>43887</v>
      </c>
      <c r="G16" s="4">
        <v>0</v>
      </c>
      <c r="H16">
        <v>3</v>
      </c>
      <c r="I16" s="7">
        <v>691000</v>
      </c>
      <c r="J16" s="7">
        <v>0</v>
      </c>
    </row>
    <row r="17" spans="1:17" x14ac:dyDescent="0.3">
      <c r="A17" t="s">
        <v>23</v>
      </c>
      <c r="B17" t="s">
        <v>11</v>
      </c>
      <c r="C17" t="s">
        <v>42</v>
      </c>
      <c r="D17" s="3">
        <v>43892</v>
      </c>
      <c r="E17">
        <v>8</v>
      </c>
      <c r="F17" s="3">
        <v>43902</v>
      </c>
      <c r="G17" s="4">
        <v>0.88888888888888884</v>
      </c>
      <c r="H17">
        <v>9</v>
      </c>
      <c r="I17" s="7">
        <v>787000</v>
      </c>
      <c r="J17" s="7">
        <v>727188</v>
      </c>
    </row>
    <row r="18" spans="1:17" x14ac:dyDescent="0.3">
      <c r="B18" t="s">
        <v>12</v>
      </c>
      <c r="C18" t="s">
        <v>45</v>
      </c>
      <c r="D18" s="3">
        <v>43892</v>
      </c>
      <c r="E18">
        <v>2</v>
      </c>
      <c r="F18" s="3">
        <v>43903</v>
      </c>
      <c r="G18" s="4">
        <v>0.2</v>
      </c>
      <c r="H18">
        <v>10</v>
      </c>
      <c r="I18" s="7">
        <v>228000</v>
      </c>
      <c r="J18" s="7">
        <v>47880</v>
      </c>
    </row>
    <row r="19" spans="1:17" x14ac:dyDescent="0.3">
      <c r="B19" t="s">
        <v>13</v>
      </c>
      <c r="C19" t="s">
        <v>44</v>
      </c>
      <c r="D19" s="3">
        <v>43878</v>
      </c>
      <c r="E19">
        <v>0</v>
      </c>
      <c r="F19" s="3">
        <v>43881</v>
      </c>
      <c r="G19" s="4">
        <v>0</v>
      </c>
      <c r="H19">
        <v>4</v>
      </c>
      <c r="I19" s="7">
        <v>147000</v>
      </c>
      <c r="J19" s="7">
        <v>0</v>
      </c>
    </row>
    <row r="20" spans="1:17" x14ac:dyDescent="0.3">
      <c r="B20" t="s">
        <v>14</v>
      </c>
      <c r="C20" t="s">
        <v>46</v>
      </c>
      <c r="D20" s="3">
        <v>43880</v>
      </c>
      <c r="E20">
        <v>5</v>
      </c>
      <c r="F20" s="3">
        <v>43889</v>
      </c>
      <c r="G20" s="4">
        <v>0.625</v>
      </c>
      <c r="H20">
        <v>8</v>
      </c>
      <c r="I20" s="7">
        <v>338000</v>
      </c>
      <c r="J20" s="7">
        <v>205123</v>
      </c>
    </row>
    <row r="21" spans="1:17" x14ac:dyDescent="0.3">
      <c r="B21" t="s">
        <v>15</v>
      </c>
      <c r="C21" t="s">
        <v>43</v>
      </c>
      <c r="D21" s="3">
        <v>43885</v>
      </c>
      <c r="E21">
        <v>3</v>
      </c>
      <c r="F21" s="3">
        <v>43896</v>
      </c>
      <c r="G21" s="4">
        <v>0.3</v>
      </c>
      <c r="H21">
        <v>10</v>
      </c>
      <c r="I21" s="7">
        <v>857000</v>
      </c>
      <c r="J21" s="7">
        <v>305949</v>
      </c>
    </row>
    <row r="22" spans="1:17" x14ac:dyDescent="0.3">
      <c r="B22" t="s">
        <v>16</v>
      </c>
      <c r="C22" t="s">
        <v>42</v>
      </c>
      <c r="D22" s="3">
        <v>43886</v>
      </c>
      <c r="E22">
        <v>3</v>
      </c>
      <c r="F22" s="3">
        <v>43893</v>
      </c>
      <c r="G22" s="4">
        <v>0.5</v>
      </c>
      <c r="H22">
        <v>6</v>
      </c>
      <c r="I22" s="7">
        <v>602000</v>
      </c>
      <c r="J22" s="7">
        <v>322371</v>
      </c>
    </row>
    <row r="23" spans="1:17" x14ac:dyDescent="0.3">
      <c r="B23" t="s">
        <v>17</v>
      </c>
      <c r="C23" t="s">
        <v>45</v>
      </c>
      <c r="D23" s="3">
        <v>43886</v>
      </c>
      <c r="E23">
        <v>2</v>
      </c>
      <c r="F23" s="3">
        <v>43889</v>
      </c>
      <c r="G23" s="4">
        <v>0.5</v>
      </c>
      <c r="H23">
        <v>4</v>
      </c>
      <c r="I23" s="7">
        <v>990000</v>
      </c>
      <c r="J23" s="7">
        <v>451440</v>
      </c>
    </row>
    <row r="24" spans="1:17" x14ac:dyDescent="0.3">
      <c r="A24" t="s">
        <v>10</v>
      </c>
      <c r="B24" t="s">
        <v>11</v>
      </c>
      <c r="C24" t="s">
        <v>42</v>
      </c>
      <c r="D24" s="3">
        <v>43878</v>
      </c>
      <c r="E24">
        <v>2</v>
      </c>
      <c r="F24" s="3">
        <v>43882</v>
      </c>
      <c r="G24" s="4">
        <v>0.4</v>
      </c>
      <c r="H24">
        <v>5</v>
      </c>
      <c r="I24" s="7">
        <v>218000</v>
      </c>
      <c r="J24" s="7">
        <v>97337</v>
      </c>
    </row>
    <row r="25" spans="1:17" x14ac:dyDescent="0.3">
      <c r="B25" t="s">
        <v>20</v>
      </c>
      <c r="C25" t="s">
        <v>43</v>
      </c>
      <c r="D25" s="3">
        <v>43885</v>
      </c>
      <c r="E25">
        <v>3</v>
      </c>
      <c r="F25" s="3">
        <v>43892</v>
      </c>
      <c r="G25" s="4">
        <v>0.5</v>
      </c>
      <c r="H25">
        <v>6</v>
      </c>
      <c r="I25" s="7">
        <v>416000</v>
      </c>
      <c r="J25" s="7">
        <v>175015</v>
      </c>
    </row>
    <row r="26" spans="1:17" x14ac:dyDescent="0.3">
      <c r="B26" t="s">
        <v>12</v>
      </c>
      <c r="C26" t="s">
        <v>45</v>
      </c>
      <c r="D26" s="3">
        <v>43878</v>
      </c>
      <c r="E26">
        <v>3</v>
      </c>
      <c r="F26" s="3">
        <v>43885</v>
      </c>
      <c r="G26" s="4">
        <v>0.5</v>
      </c>
      <c r="H26">
        <v>6</v>
      </c>
      <c r="I26" s="7">
        <v>393000</v>
      </c>
      <c r="J26" s="7">
        <v>177440</v>
      </c>
    </row>
    <row r="27" spans="1:17" x14ac:dyDescent="0.3">
      <c r="B27" t="s">
        <v>13</v>
      </c>
      <c r="C27" t="s">
        <v>44</v>
      </c>
      <c r="D27" s="3">
        <v>43879</v>
      </c>
      <c r="E27">
        <v>4</v>
      </c>
      <c r="F27" s="3">
        <v>43892</v>
      </c>
      <c r="G27" s="4">
        <v>0.4</v>
      </c>
      <c r="H27">
        <v>10</v>
      </c>
      <c r="I27" s="7">
        <v>86000</v>
      </c>
      <c r="J27" s="7">
        <v>31046</v>
      </c>
    </row>
    <row r="28" spans="1:17" x14ac:dyDescent="0.3">
      <c r="B28" t="s">
        <v>14</v>
      </c>
      <c r="C28" t="s">
        <v>46</v>
      </c>
      <c r="D28" s="3">
        <v>43882</v>
      </c>
      <c r="E28">
        <v>3</v>
      </c>
      <c r="F28" s="3">
        <v>43894</v>
      </c>
      <c r="G28" s="4">
        <v>0.33333333333333331</v>
      </c>
      <c r="H28">
        <v>9</v>
      </c>
      <c r="I28" s="7">
        <v>732000</v>
      </c>
      <c r="J28" s="7">
        <v>261324</v>
      </c>
      <c r="Q28" s="6"/>
    </row>
    <row r="29" spans="1:17" x14ac:dyDescent="0.3">
      <c r="B29" t="s">
        <v>15</v>
      </c>
      <c r="C29" t="s">
        <v>43</v>
      </c>
      <c r="D29" s="3">
        <v>43878</v>
      </c>
      <c r="E29">
        <v>1</v>
      </c>
      <c r="F29" s="3">
        <v>43881</v>
      </c>
      <c r="G29" s="4">
        <v>0.25</v>
      </c>
      <c r="H29">
        <v>4</v>
      </c>
      <c r="I29" s="7">
        <v>492000</v>
      </c>
      <c r="J29" s="7">
        <v>116850</v>
      </c>
    </row>
    <row r="30" spans="1:17" x14ac:dyDescent="0.3">
      <c r="B30" t="s">
        <v>16</v>
      </c>
      <c r="C30" t="s">
        <v>42</v>
      </c>
      <c r="D30" s="3">
        <v>43881</v>
      </c>
      <c r="E30">
        <v>0</v>
      </c>
      <c r="F30" s="3">
        <v>43888</v>
      </c>
      <c r="G30" s="4">
        <v>0</v>
      </c>
      <c r="H30">
        <v>6</v>
      </c>
      <c r="I30" s="7">
        <v>188000</v>
      </c>
      <c r="J30" s="7">
        <v>0</v>
      </c>
    </row>
    <row r="31" spans="1:17" x14ac:dyDescent="0.3">
      <c r="B31" t="s">
        <v>17</v>
      </c>
      <c r="C31" t="s">
        <v>45</v>
      </c>
      <c r="D31" s="3">
        <v>43881</v>
      </c>
      <c r="E31">
        <v>3</v>
      </c>
      <c r="F31" s="3">
        <v>43889</v>
      </c>
      <c r="G31" s="4">
        <v>0.42857142857142855</v>
      </c>
      <c r="H31">
        <v>7</v>
      </c>
      <c r="I31" s="7">
        <v>180000</v>
      </c>
      <c r="J31" s="7">
        <v>79380</v>
      </c>
    </row>
    <row r="32" spans="1:17" x14ac:dyDescent="0.3">
      <c r="B32" t="s">
        <v>18</v>
      </c>
      <c r="C32" t="s">
        <v>44</v>
      </c>
      <c r="D32" s="3">
        <v>43885</v>
      </c>
      <c r="E32">
        <v>2</v>
      </c>
      <c r="F32" s="3">
        <v>43889</v>
      </c>
      <c r="G32" s="4">
        <v>0.4</v>
      </c>
      <c r="H32">
        <v>5</v>
      </c>
      <c r="I32" s="7">
        <v>582000</v>
      </c>
      <c r="J32" s="7">
        <v>195231</v>
      </c>
    </row>
    <row r="33" spans="1:10" x14ac:dyDescent="0.3">
      <c r="B33" t="s">
        <v>19</v>
      </c>
      <c r="C33" t="s">
        <v>46</v>
      </c>
      <c r="D33" s="3">
        <v>43885</v>
      </c>
      <c r="E33">
        <v>1</v>
      </c>
      <c r="F33" s="3">
        <v>43895</v>
      </c>
      <c r="G33" s="4">
        <v>0.1111111111111111</v>
      </c>
      <c r="H33">
        <v>9</v>
      </c>
      <c r="I33" s="7">
        <v>562000</v>
      </c>
      <c r="J33" s="7">
        <v>74746</v>
      </c>
    </row>
    <row r="34" spans="1:10" x14ac:dyDescent="0.3">
      <c r="A34" t="s">
        <v>21</v>
      </c>
      <c r="B34" t="s">
        <v>11</v>
      </c>
      <c r="C34" t="s">
        <v>42</v>
      </c>
      <c r="D34" s="3">
        <v>43879</v>
      </c>
      <c r="E34">
        <v>7</v>
      </c>
      <c r="F34" s="3">
        <v>43887</v>
      </c>
      <c r="G34" s="4">
        <v>1</v>
      </c>
      <c r="H34">
        <v>7</v>
      </c>
      <c r="I34" s="7">
        <v>293000</v>
      </c>
      <c r="J34" s="7">
        <v>273001</v>
      </c>
    </row>
    <row r="35" spans="1:10" x14ac:dyDescent="0.3">
      <c r="B35" t="s">
        <v>20</v>
      </c>
      <c r="C35" t="s">
        <v>43</v>
      </c>
      <c r="D35" s="3">
        <v>43878</v>
      </c>
      <c r="E35">
        <v>3</v>
      </c>
      <c r="F35" s="3">
        <v>43880</v>
      </c>
      <c r="G35" s="4">
        <v>1</v>
      </c>
      <c r="H35">
        <v>3</v>
      </c>
      <c r="I35" s="7">
        <v>68000</v>
      </c>
      <c r="J35" s="7">
        <v>64987</v>
      </c>
    </row>
    <row r="36" spans="1:10" x14ac:dyDescent="0.3">
      <c r="B36" t="s">
        <v>12</v>
      </c>
      <c r="C36" t="s">
        <v>45</v>
      </c>
      <c r="D36" s="3">
        <v>43878</v>
      </c>
      <c r="E36">
        <v>4</v>
      </c>
      <c r="F36" s="3">
        <v>43888</v>
      </c>
      <c r="G36" s="4">
        <v>0.44444444444444442</v>
      </c>
      <c r="H36">
        <v>9</v>
      </c>
      <c r="I36" s="7">
        <v>224000</v>
      </c>
      <c r="J36" s="7">
        <v>57910</v>
      </c>
    </row>
    <row r="37" spans="1:10" x14ac:dyDescent="0.3">
      <c r="B37" t="s">
        <v>13</v>
      </c>
      <c r="C37" t="s">
        <v>44</v>
      </c>
      <c r="D37" s="3">
        <v>43879</v>
      </c>
      <c r="E37">
        <v>0</v>
      </c>
      <c r="F37" s="3">
        <v>43888</v>
      </c>
      <c r="G37" s="4">
        <v>0</v>
      </c>
      <c r="H37">
        <v>8</v>
      </c>
      <c r="I37" s="7">
        <v>978000</v>
      </c>
      <c r="J37" s="7">
        <v>0</v>
      </c>
    </row>
    <row r="38" spans="1:10" x14ac:dyDescent="0.3">
      <c r="B38" t="s">
        <v>14</v>
      </c>
      <c r="C38" t="s">
        <v>46</v>
      </c>
      <c r="D38" s="3">
        <v>43881</v>
      </c>
      <c r="E38">
        <v>3</v>
      </c>
      <c r="F38" s="3">
        <v>43889</v>
      </c>
      <c r="G38" s="4">
        <v>0.42857142857142855</v>
      </c>
      <c r="H38">
        <v>7</v>
      </c>
      <c r="I38" s="7">
        <v>932000</v>
      </c>
      <c r="J38" s="7">
        <v>379157</v>
      </c>
    </row>
    <row r="39" spans="1:10" x14ac:dyDescent="0.3">
      <c r="B39" t="s">
        <v>15</v>
      </c>
      <c r="C39" t="s">
        <v>43</v>
      </c>
      <c r="D39" s="3">
        <v>43882</v>
      </c>
      <c r="E39">
        <v>1</v>
      </c>
      <c r="F39" s="3">
        <v>43887</v>
      </c>
      <c r="G39" s="4">
        <v>0.25</v>
      </c>
      <c r="H39">
        <v>4</v>
      </c>
      <c r="I39" s="7">
        <v>854000</v>
      </c>
      <c r="J39" s="7">
        <v>322812</v>
      </c>
    </row>
    <row r="40" spans="1:10" x14ac:dyDescent="0.3">
      <c r="B40" t="s">
        <v>16</v>
      </c>
      <c r="C40" t="s">
        <v>42</v>
      </c>
      <c r="D40" s="3">
        <v>43882</v>
      </c>
      <c r="E40">
        <v>3</v>
      </c>
      <c r="F40" s="3">
        <v>43889</v>
      </c>
      <c r="G40" s="4">
        <v>0.5</v>
      </c>
      <c r="H40">
        <v>6</v>
      </c>
      <c r="I40" s="7">
        <v>81000</v>
      </c>
      <c r="J40" s="7">
        <v>38461</v>
      </c>
    </row>
    <row r="41" spans="1:10" x14ac:dyDescent="0.3">
      <c r="B41" t="s">
        <v>17</v>
      </c>
      <c r="C41" t="s">
        <v>45</v>
      </c>
      <c r="D41" s="3">
        <v>43885</v>
      </c>
      <c r="E41">
        <v>5</v>
      </c>
      <c r="F41" s="3">
        <v>43892</v>
      </c>
      <c r="G41" s="4">
        <v>0.83333333333333337</v>
      </c>
      <c r="H41">
        <v>6</v>
      </c>
      <c r="I41" s="7">
        <v>169000</v>
      </c>
      <c r="J41" s="7">
        <v>136468</v>
      </c>
    </row>
    <row r="42" spans="1:10" x14ac:dyDescent="0.3">
      <c r="B42" t="s">
        <v>18</v>
      </c>
      <c r="C42" t="s">
        <v>44</v>
      </c>
      <c r="D42" s="3">
        <v>43886</v>
      </c>
      <c r="E42">
        <v>1</v>
      </c>
      <c r="F42" s="3">
        <v>43889</v>
      </c>
      <c r="G42" s="4">
        <v>0.25</v>
      </c>
      <c r="H42">
        <v>4</v>
      </c>
      <c r="I42" s="7">
        <v>61000</v>
      </c>
      <c r="J42" s="7">
        <v>12078</v>
      </c>
    </row>
    <row r="43" spans="1:10" x14ac:dyDescent="0.3">
      <c r="B43" t="s">
        <v>19</v>
      </c>
      <c r="C43" t="s">
        <v>46</v>
      </c>
      <c r="D43" s="3">
        <v>43888</v>
      </c>
      <c r="E43">
        <v>3</v>
      </c>
      <c r="F43" s="3">
        <v>43896</v>
      </c>
      <c r="G43" s="4">
        <v>0.42857142857142855</v>
      </c>
      <c r="H43">
        <v>7</v>
      </c>
      <c r="I43" s="7">
        <v>645000</v>
      </c>
      <c r="J43" s="7">
        <v>273048</v>
      </c>
    </row>
    <row r="44" spans="1:10" x14ac:dyDescent="0.3">
      <c r="A44" t="s">
        <v>22</v>
      </c>
      <c r="B44" t="s">
        <v>11</v>
      </c>
      <c r="C44" t="s">
        <v>42</v>
      </c>
      <c r="D44" s="3">
        <v>43878</v>
      </c>
      <c r="E44">
        <v>5</v>
      </c>
      <c r="F44" s="3">
        <v>43889</v>
      </c>
      <c r="G44" s="4">
        <v>0.5</v>
      </c>
      <c r="H44">
        <v>10</v>
      </c>
      <c r="I44" s="7">
        <v>839000</v>
      </c>
      <c r="J44" s="7">
        <v>406974</v>
      </c>
    </row>
    <row r="45" spans="1:10" x14ac:dyDescent="0.3">
      <c r="B45" t="s">
        <v>12</v>
      </c>
      <c r="C45" t="s">
        <v>45</v>
      </c>
      <c r="D45" s="3">
        <v>43882</v>
      </c>
      <c r="E45">
        <v>4</v>
      </c>
      <c r="F45" s="3">
        <v>43888</v>
      </c>
      <c r="G45" s="4">
        <v>0.8</v>
      </c>
      <c r="H45">
        <v>5</v>
      </c>
      <c r="I45" s="7">
        <v>729000</v>
      </c>
      <c r="J45" s="7">
        <v>487139</v>
      </c>
    </row>
    <row r="46" spans="1:10" x14ac:dyDescent="0.3">
      <c r="B46" t="s">
        <v>13</v>
      </c>
      <c r="C46" t="s">
        <v>44</v>
      </c>
      <c r="D46" s="3">
        <v>43885</v>
      </c>
      <c r="E46">
        <v>3</v>
      </c>
      <c r="F46" s="3">
        <v>43893</v>
      </c>
      <c r="G46" s="4">
        <v>0.42857142857142855</v>
      </c>
      <c r="H46">
        <v>7</v>
      </c>
      <c r="I46" s="7">
        <v>826000</v>
      </c>
      <c r="J46" s="7">
        <v>298186</v>
      </c>
    </row>
    <row r="47" spans="1:10" x14ac:dyDescent="0.3">
      <c r="B47" t="s">
        <v>14</v>
      </c>
      <c r="C47" t="s">
        <v>46</v>
      </c>
      <c r="D47" s="3">
        <v>43887</v>
      </c>
      <c r="E47">
        <v>2</v>
      </c>
      <c r="F47" s="3">
        <v>43895</v>
      </c>
      <c r="G47" s="4">
        <v>0.2857142857142857</v>
      </c>
      <c r="H47">
        <v>7</v>
      </c>
      <c r="I47" s="7">
        <v>895000</v>
      </c>
      <c r="J47" s="7">
        <v>280583</v>
      </c>
    </row>
    <row r="48" spans="1:10" x14ac:dyDescent="0.3">
      <c r="B48" t="s">
        <v>15</v>
      </c>
      <c r="C48" t="s">
        <v>43</v>
      </c>
      <c r="D48" s="3">
        <v>43889</v>
      </c>
      <c r="E48">
        <v>2</v>
      </c>
      <c r="F48" s="3">
        <v>43893</v>
      </c>
      <c r="G48" s="4">
        <v>0.66666666666666663</v>
      </c>
      <c r="H48">
        <v>3</v>
      </c>
      <c r="I48" s="7">
        <v>341000</v>
      </c>
      <c r="J48" s="7">
        <v>129785</v>
      </c>
    </row>
    <row r="49" spans="1:10" x14ac:dyDescent="0.3">
      <c r="A49" t="s">
        <v>25</v>
      </c>
      <c r="I49" s="7">
        <v>19695000</v>
      </c>
      <c r="J49" s="7">
        <v>8340291</v>
      </c>
    </row>
  </sheetData>
  <conditionalFormatting sqref="A8:AJ8">
    <cfRule type="expression" dxfId="6" priority="7">
      <formula>K$8&lt;&gt;""</formula>
    </cfRule>
  </conditionalFormatting>
  <conditionalFormatting sqref="G9:G56">
    <cfRule type="dataBar" priority="10">
      <dataBar>
        <cfvo type="min"/>
        <cfvo type="max"/>
        <color theme="2" tint="-0.249977111117893"/>
      </dataBar>
      <extLst>
        <ext xmlns:x14="http://schemas.microsoft.com/office/spreadsheetml/2009/9/main" uri="{B025F937-C7B1-47D3-B67F-A62EFF666E3E}">
          <x14:id>{7891AE8C-9639-4826-A24F-B63F29C2C912}</x14:id>
        </ext>
      </extLst>
    </cfRule>
  </conditionalFormatting>
  <conditionalFormatting sqref="K9:AI55">
    <cfRule type="expression" dxfId="5" priority="5">
      <formula>AND(K$8&gt;=$D9,WORKDAY.INTL($D9,$E9,1)-1&gt;=K$8)</formula>
    </cfRule>
  </conditionalFormatting>
  <conditionalFormatting sqref="K9:AJ55">
    <cfRule type="expression" dxfId="4" priority="1">
      <formula>$A9="Grand Total"</formula>
    </cfRule>
  </conditionalFormatting>
  <conditionalFormatting sqref="K9:AJ56">
    <cfRule type="expression" dxfId="3" priority="2" stopIfTrue="1">
      <formula>AND(WEEKDAY(K$8,2)&gt;5,$B9&lt;&gt;"")</formula>
    </cfRule>
  </conditionalFormatting>
  <conditionalFormatting sqref="K9:AJ57">
    <cfRule type="expression" dxfId="2" priority="3" stopIfTrue="1">
      <formula>AND(K$8&gt;=WORKDAY.INTL($D9,$E9,1),$G9=0,K$8&lt;=$F9)</formula>
    </cfRule>
  </conditionalFormatting>
  <conditionalFormatting sqref="K9:AJ59">
    <cfRule type="expression" dxfId="1" priority="4">
      <formula>AND(K$8&gt;=WORKDAY.INTL($D9,$E9,1),$G9&lt;&gt;1,K$8&lt;=$F9)</formula>
    </cfRule>
  </conditionalFormatting>
  <conditionalFormatting sqref="AA8:AJ8">
    <cfRule type="expression" dxfId="0" priority="6">
      <formula>AA$8&lt;&gt;""</formula>
    </cfRule>
    <cfRule type="expression" priority="9">
      <formula>AK$8&lt;&gt;""</formula>
    </cfRule>
  </conditionalFormatting>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1026" r:id="rId4" name="Scroll Bar 2">
              <controlPr defaultSize="0" autoPict="0">
                <anchor moveWithCells="1">
                  <from>
                    <xdr:col>6</xdr:col>
                    <xdr:colOff>182880</xdr:colOff>
                    <xdr:row>0</xdr:row>
                    <xdr:rowOff>121920</xdr:rowOff>
                  </from>
                  <to>
                    <xdr:col>8</xdr:col>
                    <xdr:colOff>38100</xdr:colOff>
                    <xdr:row>0</xdr:row>
                    <xdr:rowOff>335280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7891AE8C-9639-4826-A24F-B63F29C2C912}">
            <x14:dataBar minLength="0" maxLength="100" gradient="0">
              <x14:cfvo type="autoMin"/>
              <x14:cfvo type="autoMax"/>
              <x14:negativeFillColor rgb="FFFF0000"/>
              <x14:axisColor rgb="FF000000"/>
            </x14:dataBar>
          </x14:cfRule>
          <xm:sqref>G9:G56</xm:sqref>
        </x14:conditionalFormatting>
      </x14:conditionalFormattings>
    </ex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ED408-716E-4C1C-BE91-A47FA6A429FE}">
  <dimension ref="A1:J41"/>
  <sheetViews>
    <sheetView topLeftCell="A16" workbookViewId="0">
      <selection activeCell="G27" sqref="G27"/>
    </sheetView>
  </sheetViews>
  <sheetFormatPr defaultRowHeight="14.4" x14ac:dyDescent="0.3"/>
  <cols>
    <col min="1" max="1" width="9" customWidth="1"/>
    <col min="3" max="3" width="10.5546875" customWidth="1"/>
    <col min="4" max="4" width="11.44140625" style="3" customWidth="1"/>
    <col min="5" max="5" width="10.44140625" customWidth="1"/>
    <col min="6" max="6" width="10.5546875" style="3" bestFit="1" customWidth="1"/>
    <col min="7" max="7" width="16.6640625" customWidth="1"/>
    <col min="8" max="8" width="10.33203125" style="4" customWidth="1"/>
    <col min="9" max="9" width="9" customWidth="1"/>
  </cols>
  <sheetData>
    <row r="1" spans="1:10" x14ac:dyDescent="0.3">
      <c r="A1" t="s">
        <v>0</v>
      </c>
      <c r="B1" t="s">
        <v>1</v>
      </c>
      <c r="C1" t="s">
        <v>2</v>
      </c>
      <c r="D1" s="3" t="s">
        <v>3</v>
      </c>
      <c r="E1" t="s">
        <v>4</v>
      </c>
      <c r="F1" s="3" t="s">
        <v>5</v>
      </c>
      <c r="G1" t="s">
        <v>6</v>
      </c>
      <c r="H1" s="4" t="s">
        <v>7</v>
      </c>
      <c r="I1" t="s">
        <v>8</v>
      </c>
      <c r="J1" t="s">
        <v>9</v>
      </c>
    </row>
    <row r="2" spans="1:10" x14ac:dyDescent="0.3">
      <c r="A2" t="s">
        <v>10</v>
      </c>
      <c r="B2" t="s">
        <v>11</v>
      </c>
      <c r="C2" t="s">
        <v>42</v>
      </c>
      <c r="D2" s="3">
        <v>43878</v>
      </c>
      <c r="E2">
        <v>5</v>
      </c>
      <c r="F2" s="3">
        <f t="shared" ref="F2:F41" si="0">WORKDAY.INTL(D2-1,E2,1)</f>
        <v>43882</v>
      </c>
      <c r="G2">
        <v>2</v>
      </c>
      <c r="H2" s="4">
        <v>0.4</v>
      </c>
      <c r="I2">
        <v>218000</v>
      </c>
      <c r="J2">
        <v>97337</v>
      </c>
    </row>
    <row r="3" spans="1:10" x14ac:dyDescent="0.3">
      <c r="A3" t="s">
        <v>21</v>
      </c>
      <c r="B3" t="s">
        <v>11</v>
      </c>
      <c r="C3" t="s">
        <v>42</v>
      </c>
      <c r="D3" s="3">
        <v>43879</v>
      </c>
      <c r="E3">
        <v>7</v>
      </c>
      <c r="F3" s="3">
        <f t="shared" si="0"/>
        <v>43887</v>
      </c>
      <c r="G3">
        <v>7</v>
      </c>
      <c r="H3" s="4">
        <v>1</v>
      </c>
      <c r="I3">
        <v>293000</v>
      </c>
      <c r="J3">
        <v>273001</v>
      </c>
    </row>
    <row r="4" spans="1:10" x14ac:dyDescent="0.3">
      <c r="A4" t="s">
        <v>22</v>
      </c>
      <c r="B4" t="s">
        <v>11</v>
      </c>
      <c r="C4" t="s">
        <v>42</v>
      </c>
      <c r="D4" s="3">
        <v>43878</v>
      </c>
      <c r="E4">
        <v>10</v>
      </c>
      <c r="F4" s="3">
        <f t="shared" si="0"/>
        <v>43889</v>
      </c>
      <c r="G4">
        <v>5</v>
      </c>
      <c r="H4" s="4">
        <v>0.5</v>
      </c>
      <c r="I4">
        <v>839000</v>
      </c>
      <c r="J4">
        <v>406974</v>
      </c>
    </row>
    <row r="5" spans="1:10" x14ac:dyDescent="0.3">
      <c r="A5" t="s">
        <v>23</v>
      </c>
      <c r="B5" t="s">
        <v>11</v>
      </c>
      <c r="C5" t="s">
        <v>42</v>
      </c>
      <c r="D5" s="3">
        <v>43892</v>
      </c>
      <c r="E5">
        <v>9</v>
      </c>
      <c r="F5" s="3">
        <f t="shared" si="0"/>
        <v>43902</v>
      </c>
      <c r="G5">
        <v>8</v>
      </c>
      <c r="H5" s="4">
        <v>0.88888888888888884</v>
      </c>
      <c r="I5">
        <v>787000</v>
      </c>
      <c r="J5">
        <v>727188</v>
      </c>
    </row>
    <row r="6" spans="1:10" x14ac:dyDescent="0.3">
      <c r="A6" t="s">
        <v>24</v>
      </c>
      <c r="B6" t="s">
        <v>11</v>
      </c>
      <c r="C6" t="s">
        <v>44</v>
      </c>
      <c r="D6" s="3">
        <v>43889</v>
      </c>
      <c r="E6">
        <v>8</v>
      </c>
      <c r="F6" s="3">
        <f t="shared" si="0"/>
        <v>43900</v>
      </c>
      <c r="G6">
        <v>3</v>
      </c>
      <c r="H6" s="4">
        <v>0.375</v>
      </c>
      <c r="I6">
        <v>96000</v>
      </c>
      <c r="J6">
        <v>32256</v>
      </c>
    </row>
    <row r="7" spans="1:10" x14ac:dyDescent="0.3">
      <c r="A7" t="s">
        <v>10</v>
      </c>
      <c r="B7" t="s">
        <v>20</v>
      </c>
      <c r="C7" t="s">
        <v>43</v>
      </c>
      <c r="D7" s="3">
        <v>43885</v>
      </c>
      <c r="E7">
        <v>6</v>
      </c>
      <c r="F7" s="3">
        <f t="shared" si="0"/>
        <v>43892</v>
      </c>
      <c r="G7">
        <v>3</v>
      </c>
      <c r="H7" s="4">
        <v>0.5</v>
      </c>
      <c r="I7">
        <v>416000</v>
      </c>
      <c r="J7">
        <v>175015</v>
      </c>
    </row>
    <row r="8" spans="1:10" x14ac:dyDescent="0.3">
      <c r="A8" t="s">
        <v>21</v>
      </c>
      <c r="B8" t="s">
        <v>20</v>
      </c>
      <c r="C8" t="s">
        <v>43</v>
      </c>
      <c r="D8" s="3">
        <v>43878</v>
      </c>
      <c r="E8">
        <v>3</v>
      </c>
      <c r="F8" s="3">
        <f t="shared" si="0"/>
        <v>43880</v>
      </c>
      <c r="G8">
        <v>3</v>
      </c>
      <c r="H8" s="4">
        <v>1</v>
      </c>
      <c r="I8">
        <v>68000</v>
      </c>
      <c r="J8">
        <v>64987</v>
      </c>
    </row>
    <row r="9" spans="1:10" x14ac:dyDescent="0.3">
      <c r="A9" t="s">
        <v>10</v>
      </c>
      <c r="B9" t="s">
        <v>12</v>
      </c>
      <c r="C9" t="s">
        <v>45</v>
      </c>
      <c r="D9" s="3">
        <v>43878</v>
      </c>
      <c r="E9">
        <v>6</v>
      </c>
      <c r="F9" s="3">
        <f t="shared" si="0"/>
        <v>43885</v>
      </c>
      <c r="G9">
        <v>3</v>
      </c>
      <c r="H9" s="4">
        <v>0.5</v>
      </c>
      <c r="I9">
        <v>393000</v>
      </c>
      <c r="J9">
        <v>177440</v>
      </c>
    </row>
    <row r="10" spans="1:10" x14ac:dyDescent="0.3">
      <c r="A10" t="s">
        <v>21</v>
      </c>
      <c r="B10" t="s">
        <v>12</v>
      </c>
      <c r="C10" t="s">
        <v>45</v>
      </c>
      <c r="D10" s="3">
        <v>43878</v>
      </c>
      <c r="E10">
        <v>9</v>
      </c>
      <c r="F10" s="3">
        <f t="shared" si="0"/>
        <v>43888</v>
      </c>
      <c r="G10">
        <v>4</v>
      </c>
      <c r="H10" s="4">
        <v>0.44444444444444442</v>
      </c>
      <c r="I10">
        <v>224000</v>
      </c>
      <c r="J10">
        <v>57910</v>
      </c>
    </row>
    <row r="11" spans="1:10" x14ac:dyDescent="0.3">
      <c r="A11" t="s">
        <v>22</v>
      </c>
      <c r="B11" t="s">
        <v>12</v>
      </c>
      <c r="C11" t="s">
        <v>45</v>
      </c>
      <c r="D11" s="3">
        <v>43882</v>
      </c>
      <c r="E11">
        <v>5</v>
      </c>
      <c r="F11" s="3">
        <f t="shared" si="0"/>
        <v>43888</v>
      </c>
      <c r="G11">
        <v>4</v>
      </c>
      <c r="H11" s="4">
        <v>0.8</v>
      </c>
      <c r="I11">
        <v>729000</v>
      </c>
      <c r="J11">
        <v>487139</v>
      </c>
    </row>
    <row r="12" spans="1:10" x14ac:dyDescent="0.3">
      <c r="A12" t="s">
        <v>23</v>
      </c>
      <c r="B12" t="s">
        <v>12</v>
      </c>
      <c r="C12" t="s">
        <v>45</v>
      </c>
      <c r="D12" s="3">
        <v>43892</v>
      </c>
      <c r="E12">
        <v>10</v>
      </c>
      <c r="F12" s="3">
        <f t="shared" si="0"/>
        <v>43903</v>
      </c>
      <c r="G12">
        <v>2</v>
      </c>
      <c r="H12" s="4">
        <v>0.2</v>
      </c>
      <c r="I12">
        <v>228000</v>
      </c>
      <c r="J12">
        <v>47880</v>
      </c>
    </row>
    <row r="13" spans="1:10" x14ac:dyDescent="0.3">
      <c r="A13" t="s">
        <v>24</v>
      </c>
      <c r="B13" t="s">
        <v>12</v>
      </c>
      <c r="C13" t="s">
        <v>46</v>
      </c>
      <c r="D13" s="3">
        <v>43892</v>
      </c>
      <c r="E13">
        <v>9</v>
      </c>
      <c r="F13" s="3">
        <f t="shared" si="0"/>
        <v>43902</v>
      </c>
      <c r="G13">
        <v>4</v>
      </c>
      <c r="H13" s="4">
        <v>0.44444444444444442</v>
      </c>
      <c r="I13">
        <v>513000</v>
      </c>
      <c r="J13">
        <v>226233</v>
      </c>
    </row>
    <row r="14" spans="1:10" x14ac:dyDescent="0.3">
      <c r="A14" t="s">
        <v>24</v>
      </c>
      <c r="B14" t="s">
        <v>13</v>
      </c>
      <c r="C14" t="s">
        <v>43</v>
      </c>
      <c r="D14" s="3">
        <v>43881</v>
      </c>
      <c r="E14">
        <v>5</v>
      </c>
      <c r="F14" s="3">
        <f t="shared" si="0"/>
        <v>43887</v>
      </c>
      <c r="G14">
        <v>3</v>
      </c>
      <c r="H14" s="4">
        <v>0.6</v>
      </c>
      <c r="I14">
        <v>616000</v>
      </c>
      <c r="J14">
        <v>401579</v>
      </c>
    </row>
    <row r="15" spans="1:10" x14ac:dyDescent="0.3">
      <c r="A15" t="s">
        <v>10</v>
      </c>
      <c r="B15" t="s">
        <v>13</v>
      </c>
      <c r="C15" t="s">
        <v>44</v>
      </c>
      <c r="D15" s="3">
        <v>43879</v>
      </c>
      <c r="E15">
        <v>10</v>
      </c>
      <c r="F15" s="3">
        <f t="shared" si="0"/>
        <v>43892</v>
      </c>
      <c r="G15">
        <v>4</v>
      </c>
      <c r="H15" s="4">
        <v>0.4</v>
      </c>
      <c r="I15">
        <v>86000</v>
      </c>
      <c r="J15">
        <v>31046</v>
      </c>
    </row>
    <row r="16" spans="1:10" x14ac:dyDescent="0.3">
      <c r="A16" t="s">
        <v>21</v>
      </c>
      <c r="B16" t="s">
        <v>13</v>
      </c>
      <c r="C16" t="s">
        <v>44</v>
      </c>
      <c r="D16" s="3">
        <v>43879</v>
      </c>
      <c r="E16">
        <v>8</v>
      </c>
      <c r="F16" s="3">
        <f t="shared" si="0"/>
        <v>43888</v>
      </c>
      <c r="G16">
        <v>0</v>
      </c>
      <c r="H16" s="4">
        <v>0</v>
      </c>
      <c r="I16">
        <v>978000</v>
      </c>
      <c r="J16">
        <v>0</v>
      </c>
    </row>
    <row r="17" spans="1:10" x14ac:dyDescent="0.3">
      <c r="A17" t="s">
        <v>22</v>
      </c>
      <c r="B17" t="s">
        <v>13</v>
      </c>
      <c r="C17" t="s">
        <v>44</v>
      </c>
      <c r="D17" s="3">
        <v>43885</v>
      </c>
      <c r="E17">
        <v>7</v>
      </c>
      <c r="F17" s="3">
        <f t="shared" si="0"/>
        <v>43893</v>
      </c>
      <c r="G17">
        <v>3</v>
      </c>
      <c r="H17" s="4">
        <v>0.42857142857142855</v>
      </c>
      <c r="I17">
        <v>826000</v>
      </c>
      <c r="J17">
        <v>298186</v>
      </c>
    </row>
    <row r="18" spans="1:10" x14ac:dyDescent="0.3">
      <c r="A18" t="s">
        <v>23</v>
      </c>
      <c r="B18" t="s">
        <v>13</v>
      </c>
      <c r="C18" t="s">
        <v>44</v>
      </c>
      <c r="D18" s="3">
        <v>43878</v>
      </c>
      <c r="E18">
        <v>4</v>
      </c>
      <c r="F18" s="3">
        <f t="shared" si="0"/>
        <v>43881</v>
      </c>
      <c r="G18">
        <v>0</v>
      </c>
      <c r="H18" s="4">
        <v>0</v>
      </c>
      <c r="I18">
        <v>147000</v>
      </c>
      <c r="J18">
        <v>0</v>
      </c>
    </row>
    <row r="19" spans="1:10" x14ac:dyDescent="0.3">
      <c r="A19" t="s">
        <v>24</v>
      </c>
      <c r="B19" t="s">
        <v>14</v>
      </c>
      <c r="C19" t="s">
        <v>42</v>
      </c>
      <c r="D19" s="3">
        <v>43880</v>
      </c>
      <c r="E19">
        <v>3</v>
      </c>
      <c r="F19" s="3">
        <f t="shared" si="0"/>
        <v>43882</v>
      </c>
      <c r="G19">
        <v>3</v>
      </c>
      <c r="H19" s="4">
        <v>1</v>
      </c>
      <c r="I19">
        <v>817000</v>
      </c>
      <c r="J19">
        <v>807069</v>
      </c>
    </row>
    <row r="20" spans="1:10" x14ac:dyDescent="0.3">
      <c r="A20" t="s">
        <v>10</v>
      </c>
      <c r="B20" t="s">
        <v>14</v>
      </c>
      <c r="C20" t="s">
        <v>46</v>
      </c>
      <c r="D20" s="3">
        <v>43882</v>
      </c>
      <c r="E20">
        <v>9</v>
      </c>
      <c r="F20" s="3">
        <f t="shared" si="0"/>
        <v>43894</v>
      </c>
      <c r="G20">
        <v>3</v>
      </c>
      <c r="H20" s="4">
        <v>0.33333333333333331</v>
      </c>
      <c r="I20">
        <v>732000</v>
      </c>
      <c r="J20">
        <v>261324</v>
      </c>
    </row>
    <row r="21" spans="1:10" x14ac:dyDescent="0.3">
      <c r="A21" t="s">
        <v>21</v>
      </c>
      <c r="B21" t="s">
        <v>14</v>
      </c>
      <c r="C21" t="s">
        <v>46</v>
      </c>
      <c r="D21" s="3">
        <v>43881</v>
      </c>
      <c r="E21">
        <v>7</v>
      </c>
      <c r="F21" s="3">
        <f t="shared" si="0"/>
        <v>43889</v>
      </c>
      <c r="G21">
        <v>3</v>
      </c>
      <c r="H21" s="4">
        <v>0.42857142857142855</v>
      </c>
      <c r="I21">
        <v>932000</v>
      </c>
      <c r="J21">
        <v>379157</v>
      </c>
    </row>
    <row r="22" spans="1:10" x14ac:dyDescent="0.3">
      <c r="A22" t="s">
        <v>22</v>
      </c>
      <c r="B22" t="s">
        <v>14</v>
      </c>
      <c r="C22" t="s">
        <v>46</v>
      </c>
      <c r="D22" s="3">
        <v>43887</v>
      </c>
      <c r="E22">
        <v>7</v>
      </c>
      <c r="F22" s="3">
        <f t="shared" si="0"/>
        <v>43895</v>
      </c>
      <c r="G22">
        <v>2</v>
      </c>
      <c r="H22" s="4">
        <v>0.2857142857142857</v>
      </c>
      <c r="I22">
        <v>895000</v>
      </c>
      <c r="J22">
        <v>280583</v>
      </c>
    </row>
    <row r="23" spans="1:10" x14ac:dyDescent="0.3">
      <c r="A23" t="s">
        <v>23</v>
      </c>
      <c r="B23" t="s">
        <v>14</v>
      </c>
      <c r="C23" t="s">
        <v>46</v>
      </c>
      <c r="D23" s="3">
        <v>43880</v>
      </c>
      <c r="E23">
        <v>8</v>
      </c>
      <c r="F23" s="3">
        <f t="shared" si="0"/>
        <v>43889</v>
      </c>
      <c r="G23">
        <v>5</v>
      </c>
      <c r="H23" s="4">
        <v>0.625</v>
      </c>
      <c r="I23">
        <v>338000</v>
      </c>
      <c r="J23">
        <v>205123</v>
      </c>
    </row>
    <row r="24" spans="1:10" x14ac:dyDescent="0.3">
      <c r="A24" t="s">
        <v>10</v>
      </c>
      <c r="B24" t="s">
        <v>15</v>
      </c>
      <c r="C24" t="s">
        <v>43</v>
      </c>
      <c r="D24" s="3">
        <v>43878</v>
      </c>
      <c r="E24">
        <v>4</v>
      </c>
      <c r="F24" s="3">
        <f t="shared" si="0"/>
        <v>43881</v>
      </c>
      <c r="G24">
        <v>1</v>
      </c>
      <c r="H24" s="4">
        <v>0.25</v>
      </c>
      <c r="I24">
        <v>492000</v>
      </c>
      <c r="J24">
        <v>116850</v>
      </c>
    </row>
    <row r="25" spans="1:10" x14ac:dyDescent="0.3">
      <c r="A25" t="s">
        <v>21</v>
      </c>
      <c r="B25" t="s">
        <v>15</v>
      </c>
      <c r="C25" t="s">
        <v>43</v>
      </c>
      <c r="D25" s="3">
        <v>43882</v>
      </c>
      <c r="E25">
        <v>4</v>
      </c>
      <c r="F25" s="3">
        <f t="shared" si="0"/>
        <v>43887</v>
      </c>
      <c r="G25">
        <v>1</v>
      </c>
      <c r="H25" s="4">
        <v>0.25</v>
      </c>
      <c r="I25">
        <v>854000</v>
      </c>
      <c r="J25">
        <v>322812</v>
      </c>
    </row>
    <row r="26" spans="1:10" x14ac:dyDescent="0.3">
      <c r="A26" t="s">
        <v>22</v>
      </c>
      <c r="B26" t="s">
        <v>15</v>
      </c>
      <c r="C26" t="s">
        <v>43</v>
      </c>
      <c r="D26" s="3">
        <v>43889</v>
      </c>
      <c r="E26">
        <v>3</v>
      </c>
      <c r="F26" s="3">
        <f t="shared" si="0"/>
        <v>43893</v>
      </c>
      <c r="G26">
        <v>2</v>
      </c>
      <c r="H26" s="4">
        <v>0.66666666666666663</v>
      </c>
      <c r="I26">
        <v>341000</v>
      </c>
      <c r="J26">
        <v>129785</v>
      </c>
    </row>
    <row r="27" spans="1:10" x14ac:dyDescent="0.3">
      <c r="A27" t="s">
        <v>23</v>
      </c>
      <c r="B27" t="s">
        <v>15</v>
      </c>
      <c r="C27" t="s">
        <v>43</v>
      </c>
      <c r="D27" s="3">
        <v>43885</v>
      </c>
      <c r="E27">
        <v>10</v>
      </c>
      <c r="F27" s="3">
        <f t="shared" si="0"/>
        <v>43896</v>
      </c>
      <c r="G27">
        <v>3</v>
      </c>
      <c r="H27" s="4">
        <v>0.3</v>
      </c>
      <c r="I27">
        <v>857000</v>
      </c>
      <c r="J27">
        <v>305949</v>
      </c>
    </row>
    <row r="28" spans="1:10" x14ac:dyDescent="0.3">
      <c r="A28" t="s">
        <v>24</v>
      </c>
      <c r="B28" t="s">
        <v>15</v>
      </c>
      <c r="C28" t="s">
        <v>45</v>
      </c>
      <c r="D28" s="3">
        <v>43882</v>
      </c>
      <c r="E28">
        <v>7</v>
      </c>
      <c r="F28" s="3">
        <f t="shared" si="0"/>
        <v>43892</v>
      </c>
      <c r="G28">
        <v>3</v>
      </c>
      <c r="H28" s="4">
        <v>0.42857142857142855</v>
      </c>
      <c r="I28">
        <v>372000</v>
      </c>
      <c r="J28">
        <v>173166</v>
      </c>
    </row>
    <row r="29" spans="1:10" x14ac:dyDescent="0.3">
      <c r="A29" t="s">
        <v>10</v>
      </c>
      <c r="B29" t="s">
        <v>16</v>
      </c>
      <c r="C29" t="s">
        <v>42</v>
      </c>
      <c r="D29" s="3">
        <v>43881</v>
      </c>
      <c r="E29">
        <v>6</v>
      </c>
      <c r="F29" s="3">
        <f t="shared" si="0"/>
        <v>43888</v>
      </c>
      <c r="G29">
        <v>0</v>
      </c>
      <c r="H29" s="4">
        <v>0</v>
      </c>
      <c r="I29">
        <v>188000</v>
      </c>
      <c r="J29">
        <v>0</v>
      </c>
    </row>
    <row r="30" spans="1:10" x14ac:dyDescent="0.3">
      <c r="A30" t="s">
        <v>21</v>
      </c>
      <c r="B30" t="s">
        <v>16</v>
      </c>
      <c r="C30" t="s">
        <v>42</v>
      </c>
      <c r="D30" s="3">
        <v>43882</v>
      </c>
      <c r="E30">
        <v>6</v>
      </c>
      <c r="F30" s="3">
        <f t="shared" si="0"/>
        <v>43889</v>
      </c>
      <c r="G30">
        <v>3</v>
      </c>
      <c r="H30" s="4">
        <v>0.5</v>
      </c>
      <c r="I30">
        <v>81000</v>
      </c>
      <c r="J30">
        <v>38461</v>
      </c>
    </row>
    <row r="31" spans="1:10" x14ac:dyDescent="0.3">
      <c r="A31" t="s">
        <v>23</v>
      </c>
      <c r="B31" t="s">
        <v>16</v>
      </c>
      <c r="C31" t="s">
        <v>42</v>
      </c>
      <c r="D31" s="3">
        <v>43886</v>
      </c>
      <c r="E31">
        <v>6</v>
      </c>
      <c r="F31" s="3">
        <f t="shared" si="0"/>
        <v>43893</v>
      </c>
      <c r="G31">
        <v>3</v>
      </c>
      <c r="H31" s="4">
        <v>0.5</v>
      </c>
      <c r="I31">
        <v>602000</v>
      </c>
      <c r="J31">
        <v>322371</v>
      </c>
    </row>
    <row r="32" spans="1:10" x14ac:dyDescent="0.3">
      <c r="A32" t="s">
        <v>24</v>
      </c>
      <c r="B32" t="s">
        <v>16</v>
      </c>
      <c r="C32" t="s">
        <v>44</v>
      </c>
      <c r="D32" s="3">
        <v>43885</v>
      </c>
      <c r="E32">
        <v>10</v>
      </c>
      <c r="F32" s="3">
        <f t="shared" si="0"/>
        <v>43896</v>
      </c>
      <c r="G32">
        <v>2</v>
      </c>
      <c r="H32" s="4">
        <v>0.2</v>
      </c>
      <c r="I32">
        <v>50000</v>
      </c>
      <c r="J32">
        <v>8400</v>
      </c>
    </row>
    <row r="33" spans="1:10" x14ac:dyDescent="0.3">
      <c r="A33" t="s">
        <v>10</v>
      </c>
      <c r="B33" t="s">
        <v>17</v>
      </c>
      <c r="C33" t="s">
        <v>45</v>
      </c>
      <c r="D33" s="3">
        <v>43881</v>
      </c>
      <c r="E33">
        <v>7</v>
      </c>
      <c r="F33" s="3">
        <f t="shared" si="0"/>
        <v>43889</v>
      </c>
      <c r="G33">
        <v>3</v>
      </c>
      <c r="H33" s="4">
        <v>0.42857142857142855</v>
      </c>
      <c r="I33">
        <v>180000</v>
      </c>
      <c r="J33">
        <v>79380</v>
      </c>
    </row>
    <row r="34" spans="1:10" x14ac:dyDescent="0.3">
      <c r="A34" t="s">
        <v>21</v>
      </c>
      <c r="B34" t="s">
        <v>17</v>
      </c>
      <c r="C34" t="s">
        <v>45</v>
      </c>
      <c r="D34" s="3">
        <v>43885</v>
      </c>
      <c r="E34">
        <v>6</v>
      </c>
      <c r="F34" s="3">
        <f t="shared" si="0"/>
        <v>43892</v>
      </c>
      <c r="G34">
        <v>5</v>
      </c>
      <c r="H34" s="4">
        <v>0.83333333333333337</v>
      </c>
      <c r="I34">
        <v>169000</v>
      </c>
      <c r="J34">
        <v>136468</v>
      </c>
    </row>
    <row r="35" spans="1:10" x14ac:dyDescent="0.3">
      <c r="A35" t="s">
        <v>23</v>
      </c>
      <c r="B35" t="s">
        <v>17</v>
      </c>
      <c r="C35" t="s">
        <v>45</v>
      </c>
      <c r="D35" s="3">
        <v>43886</v>
      </c>
      <c r="E35">
        <v>4</v>
      </c>
      <c r="F35" s="3">
        <f t="shared" si="0"/>
        <v>43889</v>
      </c>
      <c r="G35">
        <v>2</v>
      </c>
      <c r="H35" s="4">
        <v>0.5</v>
      </c>
      <c r="I35">
        <v>990000</v>
      </c>
      <c r="J35">
        <v>451440</v>
      </c>
    </row>
    <row r="36" spans="1:10" x14ac:dyDescent="0.3">
      <c r="A36" t="s">
        <v>24</v>
      </c>
      <c r="B36" t="s">
        <v>17</v>
      </c>
      <c r="C36" t="s">
        <v>46</v>
      </c>
      <c r="D36" s="3">
        <v>43885</v>
      </c>
      <c r="E36">
        <v>10</v>
      </c>
      <c r="F36" s="3">
        <f t="shared" si="0"/>
        <v>43896</v>
      </c>
      <c r="G36">
        <v>3</v>
      </c>
      <c r="H36" s="4">
        <v>0.3</v>
      </c>
      <c r="I36">
        <v>807000</v>
      </c>
      <c r="J36">
        <v>262679</v>
      </c>
    </row>
    <row r="37" spans="1:10" x14ac:dyDescent="0.3">
      <c r="A37" t="s">
        <v>24</v>
      </c>
      <c r="B37" t="s">
        <v>18</v>
      </c>
      <c r="C37" t="s">
        <v>43</v>
      </c>
      <c r="D37" s="3">
        <v>43885</v>
      </c>
      <c r="E37">
        <v>3</v>
      </c>
      <c r="F37" s="3">
        <f t="shared" si="0"/>
        <v>43887</v>
      </c>
      <c r="G37">
        <v>0</v>
      </c>
      <c r="H37" s="4">
        <v>0</v>
      </c>
      <c r="I37">
        <v>691000</v>
      </c>
      <c r="J37">
        <v>0</v>
      </c>
    </row>
    <row r="38" spans="1:10" x14ac:dyDescent="0.3">
      <c r="A38" t="s">
        <v>10</v>
      </c>
      <c r="B38" t="s">
        <v>18</v>
      </c>
      <c r="C38" t="s">
        <v>44</v>
      </c>
      <c r="D38" s="3">
        <v>43885</v>
      </c>
      <c r="E38">
        <v>5</v>
      </c>
      <c r="F38" s="3">
        <f t="shared" si="0"/>
        <v>43889</v>
      </c>
      <c r="G38">
        <v>2</v>
      </c>
      <c r="H38" s="4">
        <v>0.4</v>
      </c>
      <c r="I38">
        <v>582000</v>
      </c>
      <c r="J38">
        <v>195231</v>
      </c>
    </row>
    <row r="39" spans="1:10" x14ac:dyDescent="0.3">
      <c r="A39" t="s">
        <v>21</v>
      </c>
      <c r="B39" t="s">
        <v>18</v>
      </c>
      <c r="C39" t="s">
        <v>44</v>
      </c>
      <c r="D39" s="3">
        <v>43886</v>
      </c>
      <c r="E39">
        <v>4</v>
      </c>
      <c r="F39" s="3">
        <f t="shared" si="0"/>
        <v>43889</v>
      </c>
      <c r="G39">
        <v>1</v>
      </c>
      <c r="H39" s="4">
        <v>0.25</v>
      </c>
      <c r="I39">
        <v>61000</v>
      </c>
      <c r="J39">
        <v>12078</v>
      </c>
    </row>
    <row r="40" spans="1:10" x14ac:dyDescent="0.3">
      <c r="A40" t="s">
        <v>10</v>
      </c>
      <c r="B40" t="s">
        <v>19</v>
      </c>
      <c r="C40" t="s">
        <v>46</v>
      </c>
      <c r="D40" s="3">
        <v>43885</v>
      </c>
      <c r="E40">
        <v>9</v>
      </c>
      <c r="F40" s="3">
        <f t="shared" si="0"/>
        <v>43895</v>
      </c>
      <c r="G40">
        <v>1</v>
      </c>
      <c r="H40" s="4">
        <v>0.1111111111111111</v>
      </c>
      <c r="I40">
        <v>562000</v>
      </c>
      <c r="J40">
        <v>74746</v>
      </c>
    </row>
    <row r="41" spans="1:10" x14ac:dyDescent="0.3">
      <c r="A41" t="s">
        <v>21</v>
      </c>
      <c r="B41" t="s">
        <v>19</v>
      </c>
      <c r="C41" t="s">
        <v>46</v>
      </c>
      <c r="D41" s="3">
        <v>43888</v>
      </c>
      <c r="E41">
        <v>7</v>
      </c>
      <c r="F41" s="3">
        <f t="shared" si="0"/>
        <v>43896</v>
      </c>
      <c r="G41">
        <v>3</v>
      </c>
      <c r="H41" s="4">
        <v>0.42857142857142855</v>
      </c>
      <c r="I41">
        <v>645000</v>
      </c>
      <c r="J41">
        <v>273048</v>
      </c>
    </row>
  </sheetData>
  <sheetProtection algorithmName="SHA-512" hashValue="qlshN91HGkkH42KHMbeGbn/N7GeAxGlBc2sBa/8hvs7MJHBfl+3bsWYdyG59xUrUnDAol1mKujUJ2BEpmBi3Dg==" saltValue="qTiepy9tKE7Ns+v0jaizNQ==" spinCount="100000" sheet="1" objects="1" scenario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8B19D-F53E-4CC1-B3D3-6C1C5EA11E4E}">
  <dimension ref="A2:N26"/>
  <sheetViews>
    <sheetView workbookViewId="0">
      <selection activeCell="E4" sqref="E4"/>
    </sheetView>
  </sheetViews>
  <sheetFormatPr defaultRowHeight="14.4" x14ac:dyDescent="0.3"/>
  <cols>
    <col min="1" max="1" width="11.5546875" bestFit="1" customWidth="1"/>
    <col min="4" max="4" width="21.5546875" bestFit="1" customWidth="1"/>
    <col min="5" max="5" width="4" bestFit="1" customWidth="1"/>
    <col min="7" max="7" width="16.109375" bestFit="1" customWidth="1"/>
    <col min="8" max="8" width="20.21875" bestFit="1" customWidth="1"/>
    <col min="9" max="9" width="20.21875" customWidth="1"/>
    <col min="10" max="10" width="10.5546875" bestFit="1" customWidth="1"/>
    <col min="11" max="11" width="6.77734375" bestFit="1" customWidth="1"/>
    <col min="12" max="12" width="7.44140625" bestFit="1" customWidth="1"/>
  </cols>
  <sheetData>
    <row r="2" spans="1:14" x14ac:dyDescent="0.3">
      <c r="A2" t="s">
        <v>30</v>
      </c>
      <c r="B2">
        <f>COUNTIF(Dashboard!G9:G51,0)</f>
        <v>4</v>
      </c>
      <c r="D2" s="5" t="s">
        <v>35</v>
      </c>
      <c r="H2" t="s">
        <v>39</v>
      </c>
      <c r="K2" t="s">
        <v>29</v>
      </c>
      <c r="L2" t="s">
        <v>28</v>
      </c>
      <c r="N2" t="s">
        <v>41</v>
      </c>
    </row>
    <row r="3" spans="1:14" x14ac:dyDescent="0.3">
      <c r="A3" t="s">
        <v>31</v>
      </c>
      <c r="B3">
        <f>COUNTIFS(Dashboard!G9:G54,"&lt;&gt;0",Dashboard!G9:G54,"&lt;1")</f>
        <v>33</v>
      </c>
      <c r="D3" s="6" t="s">
        <v>26</v>
      </c>
      <c r="E3">
        <v>112</v>
      </c>
      <c r="G3" t="s">
        <v>36</v>
      </c>
      <c r="H3" s="9">
        <f>GETPIVOTDATA("Sum of Days completed",$D$2)/GETPIVOTDATA("Sum of Duration",$D$2)</f>
        <v>0.42105263157894735</v>
      </c>
      <c r="I3" s="9"/>
      <c r="J3" t="s">
        <v>38</v>
      </c>
      <c r="K3" s="10">
        <v>8340291</v>
      </c>
      <c r="L3" s="10">
        <v>19695000</v>
      </c>
      <c r="N3">
        <v>0</v>
      </c>
    </row>
    <row r="4" spans="1:14" x14ac:dyDescent="0.3">
      <c r="A4" t="s">
        <v>32</v>
      </c>
      <c r="B4">
        <f>COUNTIF(Dashboard!G9:G54,"&gt;=1")</f>
        <v>3</v>
      </c>
      <c r="D4" s="6" t="s">
        <v>27</v>
      </c>
      <c r="E4">
        <v>266</v>
      </c>
      <c r="G4" t="s">
        <v>37</v>
      </c>
      <c r="H4" s="9">
        <f>100%-H3</f>
        <v>0.57894736842105265</v>
      </c>
      <c r="I4" s="9"/>
      <c r="J4" t="s">
        <v>39</v>
      </c>
      <c r="K4" s="9">
        <f>GETPIVOTDATA("Actual ",$K$2)/GETPIVOTDATA("Budget ",$K$2)</f>
        <v>0.42347250571210965</v>
      </c>
      <c r="L4" s="9">
        <f>100%-K4</f>
        <v>0.57652749428789041</v>
      </c>
    </row>
    <row r="5" spans="1:14" x14ac:dyDescent="0.3">
      <c r="A5" t="s">
        <v>34</v>
      </c>
      <c r="B5">
        <f>SUM(B2:B3)</f>
        <v>37</v>
      </c>
    </row>
    <row r="6" spans="1:14" x14ac:dyDescent="0.3">
      <c r="A6" s="8" t="s">
        <v>33</v>
      </c>
      <c r="B6" s="8">
        <f>SUM(B4:B5)</f>
        <v>40</v>
      </c>
    </row>
    <row r="26" spans="4:4" x14ac:dyDescent="0.3">
      <c r="D26" t="s">
        <v>47</v>
      </c>
    </row>
  </sheetData>
  <sheetProtection algorithmName="SHA-512" hashValue="6ksyZcwllrastaEMKb2Oynsl+BFFvg58McNGspECfmkFMGcMWSrDhzzQpZynGCFCnRKOzrLTYfqqtKsM/r77qw==" saltValue="3FWtA+4xU2i1Y6u7j/vKJw=="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Workings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chinemerem obiukwu</dc:creator>
  <cp:lastModifiedBy>chinemerem obiukwu</cp:lastModifiedBy>
  <dcterms:created xsi:type="dcterms:W3CDTF">2025-07-15T21:31:39Z</dcterms:created>
  <dcterms:modified xsi:type="dcterms:W3CDTF">2025-07-16T22:12:04Z</dcterms:modified>
</cp:coreProperties>
</file>