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15600" windowHeight="9570" activeTab="2"/>
  </bookViews>
  <sheets>
    <sheet name="Sheet1" sheetId="1" r:id="rId1"/>
    <sheet name="Sheet2" sheetId="2" r:id="rId2"/>
    <sheet name="Sheet3" sheetId="3" r:id="rId3"/>
    <sheet name="Sheet4" sheetId="4" state="hidden" r:id="rId4"/>
  </sheets>
  <definedNames>
    <definedName name="_xlnm._FilterDatabase" localSheetId="3" hidden="1">Sheet4!$A$41:$A$55</definedName>
    <definedName name="_tb1">Sheet3!$A$1:$B$11</definedName>
    <definedName name="p">Sheet3!$D$30:$E$43</definedName>
    <definedName name="Z_E4A570CE_C0B3_494D_93DB_A9267D1176B5_.wvu.Cols" localSheetId="2" hidden="1">Sheet3!$J:$XFD</definedName>
    <definedName name="Z_E4A570CE_C0B3_494D_93DB_A9267D1176B5_.wvu.FilterData" localSheetId="3" hidden="1">Sheet4!$A$41:$A$55</definedName>
    <definedName name="Z_E4A570CE_C0B3_494D_93DB_A9267D1176B5_.wvu.Rows" localSheetId="2" hidden="1">Sheet3!$52:$1048576</definedName>
  </definedNames>
  <calcPr calcId="144525"/>
  <customWorkbookViews>
    <customWorkbookView name="song - 个人视图" guid="{E4A570CE-C0B3-494D-93DB-A9267D1176B5}" mergeInterval="0" personalView="1" maximized="1" windowWidth="1020" windowHeight="535" activeSheetId="3"/>
  </customWorkbookViews>
</workbook>
</file>

<file path=xl/calcChain.xml><?xml version="1.0" encoding="utf-8"?>
<calcChain xmlns="http://schemas.openxmlformats.org/spreadsheetml/2006/main">
  <c r="F31" i="3" l="1"/>
  <c r="F32" i="3"/>
  <c r="F30" i="3"/>
  <c r="B42" i="3"/>
  <c r="A33" i="3"/>
  <c r="A34" i="3" s="1"/>
  <c r="A31" i="3"/>
  <c r="A32" i="3" s="1"/>
  <c r="F5" i="3" a="1"/>
  <c r="F5" i="3" s="1"/>
  <c r="F4" i="3"/>
  <c r="B43" i="4" l="1"/>
  <c r="B44" i="4"/>
  <c r="B45" i="4"/>
  <c r="B46" i="4"/>
  <c r="B47" i="4"/>
  <c r="B48" i="4"/>
  <c r="B49" i="4"/>
  <c r="B50" i="4"/>
  <c r="B51" i="4"/>
  <c r="B52" i="4"/>
  <c r="B53" i="4"/>
  <c r="B54" i="4"/>
  <c r="B55" i="4"/>
  <c r="B42" i="4"/>
  <c r="C29" i="4" l="1"/>
  <c r="C30" i="4"/>
  <c r="C31" i="4"/>
  <c r="C32" i="4"/>
  <c r="C33" i="4"/>
  <c r="C34" i="4"/>
  <c r="C35" i="4"/>
  <c r="C36" i="4"/>
  <c r="C28" i="4"/>
  <c r="D24" i="4"/>
  <c r="D25" i="4"/>
  <c r="D23" i="4"/>
  <c r="C24" i="4"/>
  <c r="C25" i="4"/>
  <c r="C23" i="4"/>
  <c r="B25" i="4"/>
  <c r="B24" i="4"/>
  <c r="B23" i="4"/>
  <c r="D5" i="3" a="1"/>
  <c r="D5" i="3" s="1"/>
  <c r="D4" i="3"/>
  <c r="C3" i="2" l="1"/>
  <c r="C4" i="2"/>
  <c r="C5" i="2"/>
  <c r="C6" i="2"/>
  <c r="C7" i="2"/>
  <c r="D7" i="2"/>
  <c r="C8" i="2"/>
  <c r="C9" i="2"/>
  <c r="B15" i="3"/>
  <c r="B20" i="3" s="1"/>
  <c r="B17" i="3" l="1"/>
  <c r="B19" i="3"/>
  <c r="B18" i="3"/>
</calcChain>
</file>

<file path=xl/sharedStrings.xml><?xml version="1.0" encoding="utf-8"?>
<sst xmlns="http://schemas.openxmlformats.org/spreadsheetml/2006/main" count="42" uniqueCount="32">
  <si>
    <t>性别</t>
    <phoneticPr fontId="1" type="noConversion"/>
  </si>
  <si>
    <t>男</t>
    <phoneticPr fontId="1" type="noConversion"/>
  </si>
  <si>
    <t>女</t>
    <phoneticPr fontId="1" type="noConversion"/>
  </si>
  <si>
    <t>成绩</t>
    <phoneticPr fontId="1" type="noConversion"/>
  </si>
  <si>
    <t>&gt;=60</t>
    <phoneticPr fontId="1" type="noConversion"/>
  </si>
  <si>
    <r>
      <t>CUMIPMT</t>
    </r>
    <r>
      <rPr>
        <sz val="12"/>
        <color indexed="8"/>
        <rFont val="Tahoma"/>
        <family val="2"/>
      </rPr>
      <t>(</t>
    </r>
    <r>
      <rPr>
        <b/>
        <sz val="12"/>
        <color indexed="8"/>
        <rFont val="Tahoma"/>
        <family val="2"/>
      </rPr>
      <t>rate</t>
    </r>
    <r>
      <rPr>
        <sz val="12"/>
        <color indexed="8"/>
        <rFont val="Tahoma"/>
        <family val="2"/>
      </rPr>
      <t>,</t>
    </r>
    <r>
      <rPr>
        <b/>
        <sz val="12"/>
        <color indexed="8"/>
        <rFont val="Tahoma"/>
        <family val="2"/>
      </rPr>
      <t>nper</t>
    </r>
    <r>
      <rPr>
        <sz val="12"/>
        <color indexed="8"/>
        <rFont val="Tahoma"/>
        <family val="2"/>
      </rPr>
      <t>,</t>
    </r>
    <r>
      <rPr>
        <b/>
        <sz val="12"/>
        <color indexed="8"/>
        <rFont val="Tahoma"/>
        <family val="2"/>
      </rPr>
      <t>pv</t>
    </r>
    <r>
      <rPr>
        <sz val="12"/>
        <color indexed="8"/>
        <rFont val="Tahoma"/>
        <family val="2"/>
      </rPr>
      <t>,</t>
    </r>
    <r>
      <rPr>
        <b/>
        <sz val="12"/>
        <color indexed="8"/>
        <rFont val="Tahoma"/>
        <family val="2"/>
      </rPr>
      <t>start_period</t>
    </r>
    <r>
      <rPr>
        <sz val="12"/>
        <color indexed="8"/>
        <rFont val="Tahoma"/>
        <family val="2"/>
      </rPr>
      <t>,</t>
    </r>
    <r>
      <rPr>
        <b/>
        <sz val="12"/>
        <color indexed="8"/>
        <rFont val="Tahoma"/>
        <family val="2"/>
      </rPr>
      <t>end_period</t>
    </r>
    <r>
      <rPr>
        <sz val="12"/>
        <color indexed="8"/>
        <rFont val="Tahoma"/>
        <family val="2"/>
      </rPr>
      <t>,</t>
    </r>
    <r>
      <rPr>
        <b/>
        <sz val="12"/>
        <color indexed="8"/>
        <rFont val="Tahoma"/>
        <family val="2"/>
      </rPr>
      <t>type</t>
    </r>
    <r>
      <rPr>
        <sz val="12"/>
        <color indexed="8"/>
        <rFont val="Tahoma"/>
        <family val="2"/>
      </rPr>
      <t>)</t>
    </r>
  </si>
  <si>
    <r>
      <t>Rate</t>
    </r>
    <r>
      <rPr>
        <sz val="12"/>
        <color indexed="8"/>
        <rFont val="Tahoma"/>
        <family val="2"/>
      </rPr>
      <t>   为利率。</t>
    </r>
  </si>
  <si>
    <r>
      <t>Nper</t>
    </r>
    <r>
      <rPr>
        <sz val="12"/>
        <color indexed="8"/>
        <rFont val="Tahoma"/>
        <family val="2"/>
      </rPr>
      <t>   为总付款期数。</t>
    </r>
  </si>
  <si>
    <r>
      <t>Pv</t>
    </r>
    <r>
      <rPr>
        <sz val="12"/>
        <color indexed="8"/>
        <rFont val="Tahoma"/>
        <family val="2"/>
      </rPr>
      <t>   为现值。</t>
    </r>
  </si>
  <si>
    <r>
      <t>Start_period</t>
    </r>
    <r>
      <rPr>
        <sz val="12"/>
        <color indexed="8"/>
        <rFont val="Tahoma"/>
        <family val="2"/>
      </rPr>
      <t>   为计算中的首期，付款期数从 1 开始计数。</t>
    </r>
  </si>
  <si>
    <r>
      <t>End_period</t>
    </r>
    <r>
      <rPr>
        <sz val="12"/>
        <color indexed="8"/>
        <rFont val="Tahoma"/>
        <family val="2"/>
      </rPr>
      <t>   为计算中的末期。</t>
    </r>
  </si>
  <si>
    <r>
      <t>Type</t>
    </r>
    <r>
      <rPr>
        <sz val="12"/>
        <color indexed="8"/>
        <rFont val="Tahoma"/>
        <family val="2"/>
      </rPr>
      <t>   为付款时间类型。</t>
    </r>
  </si>
  <si>
    <t>类型</t>
  </si>
  <si>
    <t>时间</t>
  </si>
  <si>
    <t>0（零）</t>
  </si>
  <si>
    <t>期末付款</t>
  </si>
  <si>
    <t>期初付款</t>
  </si>
  <si>
    <t>q</t>
    <phoneticPr fontId="1" type="noConversion"/>
  </si>
  <si>
    <t>去年</t>
    <phoneticPr fontId="1" type="noConversion"/>
  </si>
  <si>
    <t>今年</t>
    <phoneticPr fontId="1" type="noConversion"/>
  </si>
  <si>
    <t>同比</t>
    <phoneticPr fontId="1" type="noConversion"/>
  </si>
  <si>
    <t>数据</t>
    <phoneticPr fontId="1" type="noConversion"/>
  </si>
  <si>
    <r>
      <rPr>
        <sz val="12"/>
        <rFont val="宋体"/>
        <family val="3"/>
        <charset val="134"/>
      </rPr>
      <t>310111199001011111</t>
    </r>
    <phoneticPr fontId="1" type="noConversion"/>
  </si>
  <si>
    <t>上海</t>
    <phoneticPr fontId="1" type="noConversion"/>
  </si>
  <si>
    <t>江苏</t>
    <phoneticPr fontId="1" type="noConversion"/>
  </si>
  <si>
    <t>浙江</t>
    <phoneticPr fontId="1" type="noConversion"/>
  </si>
  <si>
    <t>31</t>
  </si>
  <si>
    <t>32</t>
  </si>
  <si>
    <t>33</t>
  </si>
  <si>
    <t>工资</t>
    <phoneticPr fontId="1" type="noConversion"/>
  </si>
  <si>
    <t>税率</t>
    <phoneticPr fontId="1" type="noConversion"/>
  </si>
  <si>
    <t>扣除数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</si>
</sst>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¥&quot;#,##0.00;[Red]&quot;¥&quot;\-#,##0.00"/>
  </numFmts>
  <fonts count="6" x14ac:knownFonts="1">
    <font>
      <sz val="12"/>
      <name val="宋体"/>
      <charset val="134"/>
    </font>
    <font>
      <sz val="9"/>
      <name val="宋体"/>
      <family val="3"/>
      <charset val="134"/>
    </font>
    <font>
      <sz val="10.8"/>
      <color indexed="63"/>
      <name val="Courier New"/>
      <family val="3"/>
    </font>
    <font>
      <sz val="12"/>
      <color indexed="8"/>
      <name val="Tahoma"/>
      <family val="2"/>
    </font>
    <font>
      <b/>
      <sz val="12"/>
      <color indexed="8"/>
      <name val="Tahoma"/>
      <family val="2"/>
    </font>
    <font>
      <sz val="1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>
      <alignment vertical="center"/>
    </xf>
    <xf numFmtId="8" fontId="0" fillId="0" borderId="0" xfId="0" applyNumberFormat="1">
      <alignment vertical="center"/>
    </xf>
    <xf numFmtId="0" fontId="3" fillId="2" borderId="0" xfId="0" applyFont="1" applyFill="1" applyAlignment="1">
      <alignment vertical="top" wrapText="1"/>
    </xf>
    <xf numFmtId="0" fontId="4" fillId="2" borderId="0" xfId="0" applyFont="1" applyFill="1" applyAlignment="1">
      <alignment horizontal="center" vertical="center" wrapText="1"/>
    </xf>
    <xf numFmtId="20" fontId="0" fillId="0" borderId="0" xfId="0" applyNumberFormat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3" borderId="0" xfId="0" applyFill="1">
      <alignment vertical="center"/>
    </xf>
    <xf numFmtId="0" fontId="5" fillId="0" borderId="0" xfId="0" quotePrefix="1" applyFont="1">
      <alignment vertical="center"/>
    </xf>
    <xf numFmtId="49" fontId="0" fillId="0" borderId="0" xfId="0" applyNumberFormat="1">
      <alignment vertical="center"/>
    </xf>
    <xf numFmtId="0" fontId="0" fillId="0" borderId="0" xfId="0" applyProtection="1">
      <alignment vertical="center"/>
      <protection locked="0"/>
    </xf>
    <xf numFmtId="0" fontId="4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</cellXfs>
  <cellStyles count="1">
    <cellStyle name="常规" xfId="0" builtinId="0"/>
  </cellStyles>
  <dxfs count="4"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opLeftCell="A19" workbookViewId="0">
      <selection activeCell="A40" sqref="A40"/>
    </sheetView>
  </sheetViews>
  <sheetFormatPr defaultRowHeight="14.25" x14ac:dyDescent="0.15"/>
  <cols>
    <col min="2" max="2" width="18.5" customWidth="1"/>
    <col min="3" max="3" width="15" bestFit="1" customWidth="1"/>
    <col min="4" max="4" width="10.5" bestFit="1" customWidth="1"/>
  </cols>
  <sheetData>
    <row r="1" spans="1:4" x14ac:dyDescent="0.15">
      <c r="A1">
        <v>5.0000000000000001E-3</v>
      </c>
      <c r="B1">
        <v>100000</v>
      </c>
      <c r="C1">
        <v>120</v>
      </c>
      <c r="D1">
        <v>2000</v>
      </c>
    </row>
    <row r="14" spans="1:4" ht="45" customHeight="1" x14ac:dyDescent="0.15"/>
    <row r="16" spans="1:4" ht="15" customHeight="1" x14ac:dyDescent="0.15"/>
    <row r="18" ht="15" customHeight="1" x14ac:dyDescent="0.15"/>
    <row r="20" ht="15" customHeight="1" x14ac:dyDescent="0.15"/>
    <row r="22" ht="45" customHeight="1" x14ac:dyDescent="0.15"/>
    <row r="24" ht="30" customHeight="1" x14ac:dyDescent="0.15"/>
    <row r="26" ht="15" customHeight="1" x14ac:dyDescent="0.15"/>
    <row r="40" spans="1:1" x14ac:dyDescent="0.15">
      <c r="A40">
        <v>5</v>
      </c>
    </row>
  </sheetData>
  <customSheetViews>
    <customSheetView guid="{E4A570CE-C0B3-494D-93DB-A9267D1176B5}" topLeftCell="A19">
      <selection activeCell="A40" sqref="A40"/>
      <pageMargins left="0.75" right="0.75" top="1" bottom="1" header="0.5" footer="0.5"/>
      <pageSetup paperSize="9" orientation="landscape" horizontalDpi="200" verticalDpi="200" r:id="rId1"/>
      <headerFooter alignWithMargins="0"/>
    </customSheetView>
  </customSheetViews>
  <phoneticPr fontId="1" type="noConversion"/>
  <pageMargins left="0.75" right="0.75" top="1" bottom="1" header="0.5" footer="0.5"/>
  <pageSetup paperSize="9" orientation="landscape" horizontalDpi="200" verticalDpi="200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workbookViewId="0">
      <selection activeCell="D12" sqref="D12"/>
    </sheetView>
  </sheetViews>
  <sheetFormatPr defaultRowHeight="14.25" x14ac:dyDescent="0.15"/>
  <cols>
    <col min="1" max="1" width="9.625" bestFit="1" customWidth="1"/>
    <col min="2" max="2" width="42.625" customWidth="1"/>
    <col min="3" max="3" width="20.25" customWidth="1"/>
    <col min="4" max="4" width="20" customWidth="1"/>
  </cols>
  <sheetData>
    <row r="1" spans="1:6" x14ac:dyDescent="0.15">
      <c r="A1">
        <v>5.0000000000000001E-3</v>
      </c>
      <c r="B1">
        <v>100000</v>
      </c>
      <c r="C1">
        <v>120</v>
      </c>
      <c r="D1">
        <v>2000</v>
      </c>
    </row>
    <row r="3" spans="1:6" x14ac:dyDescent="0.15">
      <c r="C3">
        <f>NPER(A1,D1,B1)</f>
        <v>-44.740189293728022</v>
      </c>
    </row>
    <row r="4" spans="1:6" x14ac:dyDescent="0.15">
      <c r="C4" s="2">
        <f>PMT(A1,C1,B1)</f>
        <v>-1110.2050194164945</v>
      </c>
    </row>
    <row r="5" spans="1:6" x14ac:dyDescent="0.15">
      <c r="C5" s="2">
        <f>FV(A1,C1,D1)</f>
        <v>-327758.69361291209</v>
      </c>
    </row>
    <row r="6" spans="1:6" x14ac:dyDescent="0.15">
      <c r="C6" s="2">
        <f>PV(A1,C1,D1)</f>
        <v>-180146.90665433332</v>
      </c>
    </row>
    <row r="7" spans="1:6" x14ac:dyDescent="0.15">
      <c r="C7" s="2">
        <f>IPMT(A11,E11,C11,B11)</f>
        <v>-500</v>
      </c>
      <c r="D7" s="2">
        <f>PPMT(A11,E11,C11,B11)</f>
        <v>-610.20501941649445</v>
      </c>
    </row>
    <row r="8" spans="1:6" x14ac:dyDescent="0.15">
      <c r="C8">
        <f>CUMIPMT(A11,C11,B11,13,24,0)</f>
        <v>-5330.9755685850696</v>
      </c>
      <c r="F8" s="5"/>
    </row>
    <row r="9" spans="1:6" x14ac:dyDescent="0.15">
      <c r="C9">
        <f>CUMPRINC(A11,C11,B11,13,24,0)</f>
        <v>-7991.4846644128638</v>
      </c>
    </row>
    <row r="10" spans="1:6" x14ac:dyDescent="0.15">
      <c r="C10">
        <v>98</v>
      </c>
    </row>
    <row r="11" spans="1:6" x14ac:dyDescent="0.15">
      <c r="A11">
        <v>5.0000000000000001E-3</v>
      </c>
      <c r="B11">
        <v>100000</v>
      </c>
      <c r="C11">
        <v>120</v>
      </c>
      <c r="D11">
        <v>2000</v>
      </c>
      <c r="E11">
        <v>1</v>
      </c>
    </row>
    <row r="14" spans="1:6" ht="15" x14ac:dyDescent="0.15">
      <c r="A14" s="12" t="s">
        <v>5</v>
      </c>
      <c r="B14" s="12"/>
    </row>
    <row r="15" spans="1:6" x14ac:dyDescent="0.15">
      <c r="A15" s="13"/>
      <c r="B15" s="13"/>
    </row>
    <row r="16" spans="1:6" ht="15" x14ac:dyDescent="0.15">
      <c r="A16" s="12" t="s">
        <v>6</v>
      </c>
      <c r="B16" s="12"/>
    </row>
    <row r="17" spans="1:2" x14ac:dyDescent="0.15">
      <c r="A17" s="13"/>
      <c r="B17" s="13"/>
    </row>
    <row r="18" spans="1:2" ht="15" x14ac:dyDescent="0.15">
      <c r="A18" s="12" t="s">
        <v>7</v>
      </c>
      <c r="B18" s="12"/>
    </row>
    <row r="19" spans="1:2" x14ac:dyDescent="0.15">
      <c r="A19" s="13"/>
      <c r="B19" s="13"/>
    </row>
    <row r="20" spans="1:2" ht="15" x14ac:dyDescent="0.15">
      <c r="A20" s="12" t="s">
        <v>8</v>
      </c>
      <c r="B20" s="12"/>
    </row>
    <row r="21" spans="1:2" x14ac:dyDescent="0.15">
      <c r="A21" s="13"/>
      <c r="B21" s="13"/>
    </row>
    <row r="22" spans="1:2" ht="15" x14ac:dyDescent="0.15">
      <c r="A22" s="12" t="s">
        <v>9</v>
      </c>
      <c r="B22" s="12"/>
    </row>
    <row r="23" spans="1:2" x14ac:dyDescent="0.15">
      <c r="A23" s="13"/>
      <c r="B23" s="13"/>
    </row>
    <row r="24" spans="1:2" ht="15" x14ac:dyDescent="0.15">
      <c r="A24" s="12" t="s">
        <v>10</v>
      </c>
      <c r="B24" s="12"/>
    </row>
    <row r="25" spans="1:2" x14ac:dyDescent="0.15">
      <c r="A25" s="13"/>
      <c r="B25" s="13"/>
    </row>
    <row r="26" spans="1:2" ht="15" x14ac:dyDescent="0.15">
      <c r="A26" s="12" t="s">
        <v>11</v>
      </c>
      <c r="B26" s="12"/>
    </row>
    <row r="27" spans="1:2" x14ac:dyDescent="0.15">
      <c r="A27" s="13"/>
      <c r="B27" s="13"/>
    </row>
    <row r="28" spans="1:2" ht="15" x14ac:dyDescent="0.15">
      <c r="A28" s="4" t="s">
        <v>12</v>
      </c>
      <c r="B28" s="4" t="s">
        <v>13</v>
      </c>
    </row>
    <row r="29" spans="1:2" ht="15" x14ac:dyDescent="0.15">
      <c r="A29" s="3" t="s">
        <v>14</v>
      </c>
      <c r="B29" s="3" t="s">
        <v>15</v>
      </c>
    </row>
    <row r="30" spans="1:2" ht="15" x14ac:dyDescent="0.15">
      <c r="A30" s="3">
        <v>1</v>
      </c>
      <c r="B30" s="3" t="s">
        <v>16</v>
      </c>
    </row>
    <row r="40" spans="1:1" x14ac:dyDescent="0.15">
      <c r="A40">
        <v>5</v>
      </c>
    </row>
  </sheetData>
  <customSheetViews>
    <customSheetView guid="{E4A570CE-C0B3-494D-93DB-A9267D1176B5}">
      <selection activeCell="D12" sqref="D12"/>
      <pageMargins left="0.75" right="0.75" top="1" bottom="1" header="0.5" footer="0.5"/>
      <headerFooter alignWithMargins="0"/>
    </customSheetView>
  </customSheetViews>
  <mergeCells count="14">
    <mergeCell ref="A26:B26"/>
    <mergeCell ref="A27:B27"/>
    <mergeCell ref="A22:B22"/>
    <mergeCell ref="A23:B23"/>
    <mergeCell ref="A24:B24"/>
    <mergeCell ref="A25:B25"/>
    <mergeCell ref="A18:B18"/>
    <mergeCell ref="A19:B19"/>
    <mergeCell ref="A20:B20"/>
    <mergeCell ref="A21:B21"/>
    <mergeCell ref="A14:B14"/>
    <mergeCell ref="A15:B15"/>
    <mergeCell ref="A16:B16"/>
    <mergeCell ref="A17:B17"/>
  </mergeCells>
  <phoneticPr fontId="1" type="noConversion"/>
  <dataValidations count="1">
    <dataValidation imeMode="on" allowBlank="1" showInputMessage="1" showErrorMessage="1" sqref="C16:C65536"/>
  </dataValidation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zoomScale="205" zoomScaleNormal="205" workbookViewId="0">
      <selection activeCell="D1" sqref="D1:F1048576"/>
    </sheetView>
  </sheetViews>
  <sheetFormatPr defaultColWidth="0" defaultRowHeight="14.25" zeroHeight="1" x14ac:dyDescent="0.15"/>
  <cols>
    <col min="1" max="9" width="9" customWidth="1"/>
    <col min="10" max="16384" width="9" hidden="1"/>
  </cols>
  <sheetData>
    <row r="1" spans="1:6" x14ac:dyDescent="0.15">
      <c r="A1" t="s">
        <v>0</v>
      </c>
      <c r="B1" t="s">
        <v>3</v>
      </c>
    </row>
    <row r="2" spans="1:6" x14ac:dyDescent="0.15">
      <c r="A2" t="s">
        <v>1</v>
      </c>
      <c r="B2" s="1">
        <v>80</v>
      </c>
    </row>
    <row r="3" spans="1:6" x14ac:dyDescent="0.15">
      <c r="A3" t="s">
        <v>2</v>
      </c>
      <c r="B3" s="1">
        <v>80</v>
      </c>
    </row>
    <row r="4" spans="1:6" x14ac:dyDescent="0.15">
      <c r="A4" t="s">
        <v>1</v>
      </c>
      <c r="B4">
        <v>70</v>
      </c>
      <c r="D4">
        <f>COUNTIF(B2:B11,"&gt;=60")</f>
        <v>6</v>
      </c>
      <c r="F4">
        <f>COUNTIF(B2:B11,"&gt;=60")</f>
        <v>6</v>
      </c>
    </row>
    <row r="5" spans="1:6" x14ac:dyDescent="0.15">
      <c r="A5" t="s">
        <v>2</v>
      </c>
      <c r="B5">
        <v>70</v>
      </c>
      <c r="D5">
        <f t="array" ref="D5">COUNT(IF(A2:A11=$A$7,IF(B2:B11&gt;=60,B2:B11)))</f>
        <v>3</v>
      </c>
      <c r="F5">
        <f t="array" ref="F5">COUNT(IF(A2:A11=$A$11,IF(B2:B11&gt;=60,B2:B11)))</f>
        <v>3</v>
      </c>
    </row>
    <row r="6" spans="1:6" x14ac:dyDescent="0.15">
      <c r="A6" t="s">
        <v>1</v>
      </c>
      <c r="B6" s="1">
        <v>60</v>
      </c>
    </row>
    <row r="7" spans="1:6" x14ac:dyDescent="0.15">
      <c r="A7" t="s">
        <v>2</v>
      </c>
      <c r="B7" s="1">
        <v>60</v>
      </c>
    </row>
    <row r="8" spans="1:6" x14ac:dyDescent="0.15">
      <c r="A8" t="s">
        <v>1</v>
      </c>
      <c r="B8">
        <v>50</v>
      </c>
    </row>
    <row r="9" spans="1:6" x14ac:dyDescent="0.15">
      <c r="A9" t="s">
        <v>2</v>
      </c>
      <c r="B9">
        <v>50</v>
      </c>
    </row>
    <row r="10" spans="1:6" x14ac:dyDescent="0.15">
      <c r="A10" t="s">
        <v>1</v>
      </c>
      <c r="B10" s="1">
        <v>40</v>
      </c>
    </row>
    <row r="11" spans="1:6" x14ac:dyDescent="0.15">
      <c r="A11" t="s">
        <v>2</v>
      </c>
      <c r="B11" s="1">
        <v>40</v>
      </c>
    </row>
    <row r="12" spans="1:6" x14ac:dyDescent="0.15">
      <c r="D12" s="11"/>
    </row>
    <row r="13" spans="1:6" x14ac:dyDescent="0.15"/>
    <row r="14" spans="1:6" x14ac:dyDescent="0.15">
      <c r="B14" t="s">
        <v>0</v>
      </c>
      <c r="C14" t="s">
        <v>3</v>
      </c>
    </row>
    <row r="15" spans="1:6" x14ac:dyDescent="0.15">
      <c r="B15" t="str">
        <f>"=女"</f>
        <v>=女</v>
      </c>
      <c r="C15" t="s">
        <v>4</v>
      </c>
    </row>
    <row r="16" spans="1:6" x14ac:dyDescent="0.15"/>
    <row r="17" spans="1:6" x14ac:dyDescent="0.15">
      <c r="B17">
        <f>DMAX(A1:B11,"成绩",B14:B15)</f>
        <v>80</v>
      </c>
    </row>
    <row r="18" spans="1:6" x14ac:dyDescent="0.15">
      <c r="B18">
        <f>DAVERAGE(A1:B11,"成绩",B14:C15)</f>
        <v>70</v>
      </c>
    </row>
    <row r="19" spans="1:6" x14ac:dyDescent="0.15">
      <c r="B19">
        <f>DCOUNT(A1:B11,"成绩",B14:C15)</f>
        <v>3</v>
      </c>
    </row>
    <row r="20" spans="1:6" x14ac:dyDescent="0.15">
      <c r="B20">
        <f>DSUM(A1:B11,"成绩",B14:C15)</f>
        <v>210</v>
      </c>
    </row>
    <row r="21" spans="1:6" x14ac:dyDescent="0.15"/>
    <row r="22" spans="1:6" x14ac:dyDescent="0.15"/>
    <row r="23" spans="1:6" x14ac:dyDescent="0.15"/>
    <row r="24" spans="1:6" x14ac:dyDescent="0.15"/>
    <row r="25" spans="1:6" x14ac:dyDescent="0.15"/>
    <row r="26" spans="1:6" x14ac:dyDescent="0.15"/>
    <row r="27" spans="1:6" x14ac:dyDescent="0.15"/>
    <row r="28" spans="1:6" x14ac:dyDescent="0.15"/>
    <row r="29" spans="1:6" x14ac:dyDescent="0.15"/>
    <row r="30" spans="1:6" x14ac:dyDescent="0.15">
      <c r="A30" s="9" t="s">
        <v>22</v>
      </c>
      <c r="D30" s="10" t="s">
        <v>26</v>
      </c>
      <c r="E30" s="6" t="s">
        <v>23</v>
      </c>
      <c r="F30">
        <f>VALUE(D30)</f>
        <v>31</v>
      </c>
    </row>
    <row r="31" spans="1:6" x14ac:dyDescent="0.15">
      <c r="A31" t="str">
        <f>MID(A30,17,1)</f>
        <v>1</v>
      </c>
      <c r="D31" s="10" t="s">
        <v>27</v>
      </c>
      <c r="E31" s="6" t="s">
        <v>24</v>
      </c>
      <c r="F31">
        <f t="shared" ref="F31:F32" si="0">VALUE(D31)</f>
        <v>32</v>
      </c>
    </row>
    <row r="32" spans="1:6" x14ac:dyDescent="0.15">
      <c r="A32" t="str">
        <f>IF(MOD(A31,2)=0,"female","male")</f>
        <v>male</v>
      </c>
      <c r="D32" s="10" t="s">
        <v>28</v>
      </c>
      <c r="E32" s="6" t="s">
        <v>25</v>
      </c>
      <c r="F32">
        <f t="shared" si="0"/>
        <v>33</v>
      </c>
    </row>
    <row r="33" spans="1:3" x14ac:dyDescent="0.15">
      <c r="A33" t="str">
        <f>LEFT(A30,2)</f>
        <v>31</v>
      </c>
    </row>
    <row r="34" spans="1:3" x14ac:dyDescent="0.15">
      <c r="A34" t="str">
        <f>VLOOKUP(A33,p,2,0)</f>
        <v>上海</v>
      </c>
    </row>
    <row r="35" spans="1:3" x14ac:dyDescent="0.15"/>
    <row r="36" spans="1:3" x14ac:dyDescent="0.15">
      <c r="A36" s="6" t="s">
        <v>29</v>
      </c>
      <c r="B36" s="6" t="s">
        <v>30</v>
      </c>
      <c r="C36" s="6" t="s">
        <v>31</v>
      </c>
    </row>
    <row r="37" spans="1:3" x14ac:dyDescent="0.15">
      <c r="A37">
        <v>0</v>
      </c>
      <c r="B37">
        <v>0</v>
      </c>
      <c r="C37">
        <v>0</v>
      </c>
    </row>
    <row r="38" spans="1:3" x14ac:dyDescent="0.15">
      <c r="A38">
        <v>3500</v>
      </c>
      <c r="B38">
        <v>0.03</v>
      </c>
      <c r="C38">
        <v>105</v>
      </c>
    </row>
    <row r="39" spans="1:3" x14ac:dyDescent="0.15">
      <c r="A39">
        <v>5000</v>
      </c>
      <c r="B39">
        <v>0.1</v>
      </c>
      <c r="C39">
        <v>455</v>
      </c>
    </row>
    <row r="40" spans="1:3" x14ac:dyDescent="0.15"/>
    <row r="41" spans="1:3" x14ac:dyDescent="0.15"/>
    <row r="42" spans="1:3" x14ac:dyDescent="0.15">
      <c r="A42">
        <v>4000</v>
      </c>
      <c r="B42">
        <f>A42*VLOOKUP(A42,A36:C39,2)-VLOOKUP(A42,A36:C39,3)</f>
        <v>15</v>
      </c>
    </row>
    <row r="43" spans="1:3" x14ac:dyDescent="0.15"/>
    <row r="44" spans="1:3" x14ac:dyDescent="0.15"/>
    <row r="45" spans="1:3" x14ac:dyDescent="0.15"/>
    <row r="46" spans="1:3" x14ac:dyDescent="0.15"/>
    <row r="47" spans="1:3" x14ac:dyDescent="0.15"/>
    <row r="48" spans="1:3" x14ac:dyDescent="0.15"/>
    <row r="49" x14ac:dyDescent="0.15"/>
    <row r="50" x14ac:dyDescent="0.15"/>
    <row r="51" x14ac:dyDescent="0.15"/>
  </sheetData>
  <sortState ref="A2:B11">
    <sortCondition descending="1" ref="B4"/>
  </sortState>
  <customSheetViews>
    <customSheetView guid="{E4A570CE-C0B3-494D-93DB-A9267D1176B5}" scale="205" showPageBreaks="1" hiddenRows="1" hiddenColumns="1">
      <selection activeCell="D1" sqref="D1:F1048576"/>
      <pageMargins left="0.48" right="0.32" top="0.7" bottom="0.47" header="0.5" footer="0.5"/>
      <pageSetup paperSize="9" orientation="portrait" r:id="rId1"/>
      <headerFooter alignWithMargins="0"/>
    </customSheetView>
  </customSheetViews>
  <phoneticPr fontId="1" type="noConversion"/>
  <dataValidations count="1">
    <dataValidation imeMode="on" allowBlank="1" showInputMessage="1" showErrorMessage="1" sqref="A1:A11 B14"/>
  </dataValidations>
  <pageMargins left="0.48" right="0.32" top="0.7" bottom="0.47" header="0.5" footer="0.5"/>
  <pageSetup paperSize="9" orientation="portrait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3:D68"/>
  <sheetViews>
    <sheetView topLeftCell="A43" zoomScale="190" zoomScaleNormal="190" workbookViewId="0">
      <selection activeCell="C61" sqref="C61"/>
    </sheetView>
  </sheetViews>
  <sheetFormatPr defaultRowHeight="14.25" x14ac:dyDescent="0.15"/>
  <sheetData>
    <row r="23" spans="1:4" x14ac:dyDescent="0.15">
      <c r="A23">
        <v>1</v>
      </c>
      <c r="B23" t="b">
        <f>ISTEXT(A23)</f>
        <v>0</v>
      </c>
      <c r="C23" t="b">
        <f>ISNUMBER(A23)</f>
        <v>1</v>
      </c>
      <c r="D23" t="b">
        <f>ISBLANK(A23)</f>
        <v>0</v>
      </c>
    </row>
    <row r="24" spans="1:4" x14ac:dyDescent="0.15">
      <c r="A24" s="6" t="s">
        <v>17</v>
      </c>
      <c r="B24" t="b">
        <f>ISTEXT(A24)</f>
        <v>1</v>
      </c>
      <c r="C24" t="b">
        <f t="shared" ref="C24:C25" si="0">ISNUMBER(A24)</f>
        <v>0</v>
      </c>
      <c r="D24" t="b">
        <f t="shared" ref="D24:D25" si="1">ISBLANK(A24)</f>
        <v>0</v>
      </c>
    </row>
    <row r="25" spans="1:4" x14ac:dyDescent="0.15">
      <c r="B25" t="b">
        <f>ISTEXT(A25)</f>
        <v>0</v>
      </c>
      <c r="C25" t="b">
        <f t="shared" si="0"/>
        <v>0</v>
      </c>
      <c r="D25" t="b">
        <f t="shared" si="1"/>
        <v>1</v>
      </c>
    </row>
    <row r="27" spans="1:4" x14ac:dyDescent="0.15">
      <c r="A27" s="6" t="s">
        <v>18</v>
      </c>
      <c r="B27" s="6" t="s">
        <v>19</v>
      </c>
      <c r="C27" s="6" t="s">
        <v>20</v>
      </c>
    </row>
    <row r="28" spans="1:4" x14ac:dyDescent="0.15">
      <c r="A28">
        <v>1</v>
      </c>
      <c r="B28">
        <v>7</v>
      </c>
      <c r="C28">
        <f>IF(ISERR(A28/B28),"输入数据",A28/B28)</f>
        <v>0.14285714285714285</v>
      </c>
    </row>
    <row r="29" spans="1:4" x14ac:dyDescent="0.15">
      <c r="A29">
        <v>2</v>
      </c>
      <c r="C29" t="str">
        <f t="shared" ref="C29:C36" si="2">IF(ISERR(A29/B29),"输入数据",A29/B29)</f>
        <v>输入数据</v>
      </c>
    </row>
    <row r="30" spans="1:4" x14ac:dyDescent="0.15">
      <c r="A30">
        <v>3</v>
      </c>
      <c r="C30" t="str">
        <f t="shared" si="2"/>
        <v>输入数据</v>
      </c>
    </row>
    <row r="31" spans="1:4" x14ac:dyDescent="0.15">
      <c r="A31">
        <v>4</v>
      </c>
      <c r="C31" t="str">
        <f t="shared" si="2"/>
        <v>输入数据</v>
      </c>
    </row>
    <row r="32" spans="1:4" x14ac:dyDescent="0.15">
      <c r="A32">
        <v>5</v>
      </c>
      <c r="C32" t="str">
        <f t="shared" si="2"/>
        <v>输入数据</v>
      </c>
    </row>
    <row r="33" spans="1:4" x14ac:dyDescent="0.15">
      <c r="A33">
        <v>6</v>
      </c>
      <c r="C33" t="str">
        <f t="shared" si="2"/>
        <v>输入数据</v>
      </c>
    </row>
    <row r="34" spans="1:4" x14ac:dyDescent="0.15">
      <c r="A34">
        <v>7</v>
      </c>
      <c r="C34" t="str">
        <f t="shared" si="2"/>
        <v>输入数据</v>
      </c>
    </row>
    <row r="35" spans="1:4" x14ac:dyDescent="0.15">
      <c r="A35">
        <v>8</v>
      </c>
      <c r="C35" t="str">
        <f t="shared" si="2"/>
        <v>输入数据</v>
      </c>
    </row>
    <row r="36" spans="1:4" x14ac:dyDescent="0.15">
      <c r="A36">
        <v>9</v>
      </c>
      <c r="C36" t="str">
        <f t="shared" si="2"/>
        <v>输入数据</v>
      </c>
    </row>
    <row r="41" spans="1:4" x14ac:dyDescent="0.15">
      <c r="A41" s="6" t="s">
        <v>21</v>
      </c>
    </row>
    <row r="42" spans="1:4" x14ac:dyDescent="0.15">
      <c r="A42">
        <v>1</v>
      </c>
      <c r="B42" s="7">
        <f>A42</f>
        <v>1</v>
      </c>
      <c r="D42">
        <v>1</v>
      </c>
    </row>
    <row r="43" spans="1:4" x14ac:dyDescent="0.15">
      <c r="A43">
        <v>2</v>
      </c>
      <c r="B43" s="7">
        <f t="shared" ref="B43:B55" si="3">A43</f>
        <v>2</v>
      </c>
      <c r="D43">
        <v>2</v>
      </c>
    </row>
    <row r="44" spans="1:4" x14ac:dyDescent="0.15">
      <c r="A44">
        <v>33</v>
      </c>
      <c r="B44" s="7">
        <f t="shared" si="3"/>
        <v>33</v>
      </c>
      <c r="D44">
        <v>3</v>
      </c>
    </row>
    <row r="45" spans="1:4" x14ac:dyDescent="0.15">
      <c r="A45">
        <v>4</v>
      </c>
      <c r="B45" s="7">
        <f t="shared" si="3"/>
        <v>4</v>
      </c>
      <c r="D45">
        <v>4</v>
      </c>
    </row>
    <row r="46" spans="1:4" x14ac:dyDescent="0.15">
      <c r="A46">
        <v>5</v>
      </c>
      <c r="B46" s="7">
        <f t="shared" si="3"/>
        <v>5</v>
      </c>
      <c r="D46">
        <v>5</v>
      </c>
    </row>
    <row r="47" spans="1:4" x14ac:dyDescent="0.15">
      <c r="A47">
        <v>6</v>
      </c>
      <c r="B47" s="7">
        <f t="shared" si="3"/>
        <v>6</v>
      </c>
      <c r="D47">
        <v>6</v>
      </c>
    </row>
    <row r="48" spans="1:4" x14ac:dyDescent="0.15">
      <c r="A48">
        <v>7</v>
      </c>
      <c r="B48" s="7">
        <f t="shared" si="3"/>
        <v>7</v>
      </c>
      <c r="D48">
        <v>7</v>
      </c>
    </row>
    <row r="49" spans="1:4" x14ac:dyDescent="0.15">
      <c r="A49">
        <v>8</v>
      </c>
      <c r="B49" s="7">
        <f t="shared" si="3"/>
        <v>8</v>
      </c>
      <c r="D49">
        <v>8</v>
      </c>
    </row>
    <row r="50" spans="1:4" x14ac:dyDescent="0.15">
      <c r="A50">
        <v>9</v>
      </c>
      <c r="B50" s="7">
        <f t="shared" si="3"/>
        <v>9</v>
      </c>
      <c r="D50">
        <v>1</v>
      </c>
    </row>
    <row r="51" spans="1:4" x14ac:dyDescent="0.15">
      <c r="A51">
        <v>10</v>
      </c>
      <c r="B51" s="7">
        <f t="shared" si="3"/>
        <v>10</v>
      </c>
      <c r="D51">
        <v>2</v>
      </c>
    </row>
    <row r="52" spans="1:4" x14ac:dyDescent="0.15">
      <c r="A52">
        <v>11</v>
      </c>
      <c r="B52" s="7">
        <f t="shared" si="3"/>
        <v>11</v>
      </c>
    </row>
    <row r="53" spans="1:4" x14ac:dyDescent="0.15">
      <c r="A53">
        <v>23</v>
      </c>
      <c r="B53" s="7">
        <f t="shared" si="3"/>
        <v>23</v>
      </c>
    </row>
    <row r="54" spans="1:4" x14ac:dyDescent="0.15">
      <c r="A54">
        <v>2</v>
      </c>
      <c r="B54" s="7">
        <f t="shared" si="3"/>
        <v>2</v>
      </c>
    </row>
    <row r="55" spans="1:4" x14ac:dyDescent="0.15">
      <c r="A55">
        <v>4</v>
      </c>
      <c r="B55" s="7">
        <f t="shared" si="3"/>
        <v>4</v>
      </c>
    </row>
    <row r="57" spans="1:4" x14ac:dyDescent="0.15">
      <c r="A57" s="8"/>
      <c r="B57" s="8"/>
      <c r="C57" s="8"/>
      <c r="D57" s="8"/>
    </row>
    <row r="59" spans="1:4" x14ac:dyDescent="0.15">
      <c r="A59" s="8"/>
      <c r="B59" s="8"/>
      <c r="C59" s="8"/>
      <c r="D59" s="8"/>
    </row>
    <row r="60" spans="1:4" x14ac:dyDescent="0.15">
      <c r="A60" s="8"/>
      <c r="B60" s="8"/>
      <c r="C60" s="8"/>
      <c r="D60" s="8"/>
    </row>
    <row r="62" spans="1:4" x14ac:dyDescent="0.15">
      <c r="A62" s="8"/>
      <c r="B62" s="8"/>
      <c r="C62" s="8"/>
      <c r="D62" s="8"/>
    </row>
    <row r="64" spans="1:4" x14ac:dyDescent="0.15">
      <c r="A64" s="8"/>
      <c r="B64" s="8"/>
      <c r="C64" s="8"/>
      <c r="D64" s="8"/>
    </row>
    <row r="66" spans="1:4" x14ac:dyDescent="0.15">
      <c r="A66" s="8"/>
      <c r="B66" s="8"/>
      <c r="C66" s="8"/>
      <c r="D66" s="8"/>
    </row>
    <row r="68" spans="1:4" x14ac:dyDescent="0.15">
      <c r="A68" s="8"/>
      <c r="B68" s="8"/>
      <c r="C68" s="8"/>
      <c r="D68" s="8"/>
    </row>
  </sheetData>
  <customSheetViews>
    <customSheetView guid="{E4A570CE-C0B3-494D-93DB-A9267D1176B5}" scale="190" state="hidden" topLeftCell="A43">
      <selection activeCell="C61" sqref="C61"/>
      <pageMargins left="0.7" right="0.7" top="0.75" bottom="0.75" header="0.3" footer="0.3"/>
    </customSheetView>
  </customSheetViews>
  <phoneticPr fontId="1" type="noConversion"/>
  <conditionalFormatting sqref="A42:A55">
    <cfRule type="duplicateValues" dxfId="3" priority="4"/>
    <cfRule type="top10" dxfId="2" priority="5" rank="1"/>
  </conditionalFormatting>
  <conditionalFormatting sqref="B42:B55">
    <cfRule type="iconSet" priority="3">
      <iconSet showValue="0">
        <cfvo type="percent" val="0"/>
        <cfvo type="num" val="5"/>
        <cfvo type="num" val="9"/>
      </iconSet>
    </cfRule>
  </conditionalFormatting>
  <conditionalFormatting sqref="D42:D51">
    <cfRule type="top10" dxfId="1" priority="1" bottom="1" rank="1"/>
    <cfRule type="duplicateValues" dxfId="0" priority="2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Sheet1</vt:lpstr>
      <vt:lpstr>Sheet2</vt:lpstr>
      <vt:lpstr>Sheet3</vt:lpstr>
      <vt:lpstr>Sheet4</vt:lpstr>
      <vt:lpstr>_tb1</vt:lpstr>
      <vt:lpstr>p</vt:lpstr>
    </vt:vector>
  </TitlesOfParts>
  <Company>MSCD龙帝国技术社区 Htpp://Bbs.Mscode.Cc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srd</dc:creator>
  <cp:lastModifiedBy>song</cp:lastModifiedBy>
  <cp:lastPrinted>2013-08-19T03:38:50Z</cp:lastPrinted>
  <dcterms:created xsi:type="dcterms:W3CDTF">2008-05-20T07:40:43Z</dcterms:created>
  <dcterms:modified xsi:type="dcterms:W3CDTF">2013-08-22T03:40:18Z</dcterms:modified>
</cp:coreProperties>
</file>