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390848-228F-4741-9BBE-AEAE761488E1}" xr6:coauthVersionLast="47" xr6:coauthVersionMax="47" xr10:uidLastSave="{00000000-0000-0000-0000-000000000000}"/>
  <bookViews>
    <workbookView xWindow="-120" yWindow="-120" windowWidth="20730" windowHeight="11760" tabRatio="1000" xr2:uid="{00000000-000D-0000-FFFF-FFFF00000000}"/>
  </bookViews>
  <sheets>
    <sheet name="Personal Transaction" sheetId="1" r:id="rId1"/>
    <sheet name="Expense Tracking" sheetId="2" r:id="rId2"/>
    <sheet name="Expenses" sheetId="3" r:id="rId3"/>
    <sheet name="Personal Budget" sheetId="4" r:id="rId4"/>
    <sheet name="Banking Processes" sheetId="5" r:id="rId5"/>
    <sheet name="Transaction Monitoring" sheetId="6" r:id="rId6"/>
    <sheet name="Business Enablement" sheetId="7" r:id="rId7"/>
    <sheet name="Timely Payments" sheetId="8" r:id="rId8"/>
    <sheet name="Reflective Summary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 a="1"/>
  <c r="C4" i="7" s="1"/>
  <c r="B4" i="7"/>
  <c r="B3" i="6"/>
  <c r="J4" i="6"/>
  <c r="I4" i="6"/>
  <c r="H4" i="6"/>
  <c r="G4" i="6"/>
  <c r="F4" i="6"/>
  <c r="E4" i="6"/>
  <c r="D4" i="6"/>
  <c r="C4" i="6"/>
  <c r="B4" i="6"/>
  <c r="H6" i="2"/>
  <c r="J3" i="6"/>
  <c r="I3" i="6"/>
  <c r="H3" i="6"/>
  <c r="G3" i="6"/>
  <c r="F3" i="6"/>
  <c r="E3" i="6"/>
  <c r="D3" i="6"/>
  <c r="C3" i="6"/>
  <c r="B14" i="4"/>
  <c r="B2" i="4" s="1"/>
  <c r="B4" i="4" s="1"/>
  <c r="B3" i="4"/>
  <c r="A13" i="4"/>
  <c r="A12" i="4"/>
  <c r="A11" i="4"/>
  <c r="A10" i="4"/>
  <c r="A9" i="4"/>
  <c r="A8" i="4"/>
  <c r="A7" i="4"/>
  <c r="C3" i="3"/>
  <c r="C2" i="3"/>
  <c r="C20" i="2"/>
  <c r="D20" i="2"/>
  <c r="H5" i="2"/>
  <c r="E18" i="2"/>
  <c r="E16" i="2"/>
  <c r="E14" i="2"/>
  <c r="E12" i="2"/>
  <c r="E10" i="2"/>
  <c r="E8" i="2"/>
  <c r="E6" i="2"/>
  <c r="E4" i="2"/>
  <c r="E2" i="2"/>
  <c r="C18" i="2"/>
  <c r="C16" i="2"/>
  <c r="C14" i="2"/>
  <c r="C12" i="2"/>
  <c r="C10" i="2"/>
  <c r="C8" i="2"/>
  <c r="C6" i="2"/>
  <c r="C4" i="2"/>
  <c r="H4" i="2" l="1"/>
  <c r="E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2" authorId="0" shapeId="0" xr:uid="{5C1A68B4-9A59-49EE-96CE-CA5152F299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If we started the Job from 1st April 2025, then we start savings with the starting of May, and start saving by the beginning of each month.</t>
        </r>
      </text>
    </comment>
    <comment ref="B2" authorId="0" shapeId="0" xr:uid="{BCECB5BD-31AD-4C42-B036-FD576975DFC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Monthly Income from Job.</t>
        </r>
      </text>
    </comment>
    <comment ref="B3" authorId="0" shapeId="0" xr:uid="{AF73D84F-C629-4DD9-BDD2-EE9300EB52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Investments in SIPs Equities Bonds Commodities.</t>
        </r>
      </text>
    </comment>
    <comment ref="E3" authorId="0" shapeId="0" xr:uid="{4AF156F9-786D-477B-B1B2-F2CB736D375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Here we have saved in the form of Investments.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" authorId="0" shapeId="0" xr:uid="{E6BA7F26-7F07-4F9E-8BEF-B04D4CFC93C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Dropdown List for Months.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4" authorId="0" shapeId="0" xr:uid="{1A8BC3EC-1021-4A74-9108-BB00FE599DD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Dropdown List of Months.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<sst xmlns="http://schemas.openxmlformats.org/spreadsheetml/2006/main" count="108" uniqueCount="78">
  <si>
    <t>Transaction Purpose</t>
  </si>
  <si>
    <t>Transaction Amount</t>
  </si>
  <si>
    <t>Specific Requirements or Constraints</t>
  </si>
  <si>
    <t>Income Sources</t>
  </si>
  <si>
    <t>Amount</t>
  </si>
  <si>
    <t>Source 1</t>
  </si>
  <si>
    <t>Source 2</t>
  </si>
  <si>
    <t>Expenses</t>
  </si>
  <si>
    <t>Expense 1</t>
  </si>
  <si>
    <t>Total Expenses</t>
  </si>
  <si>
    <t>Personal Budget</t>
  </si>
  <si>
    <t>Projected Expenses</t>
  </si>
  <si>
    <t>Adjustments</t>
  </si>
  <si>
    <t>Account Review</t>
  </si>
  <si>
    <t>Status</t>
  </si>
  <si>
    <t>Accuracy Check</t>
  </si>
  <si>
    <t>Updates Made</t>
  </si>
  <si>
    <t>Transaction Monitoring</t>
  </si>
  <si>
    <t>Discrepancies Identified</t>
  </si>
  <si>
    <t>Actions Taken</t>
  </si>
  <si>
    <t>Identified Inefficiencies</t>
  </si>
  <si>
    <t>Proposed Improvements</t>
  </si>
  <si>
    <t>Inefficiency 1</t>
  </si>
  <si>
    <t>Inefficiency 2</t>
  </si>
  <si>
    <t>Improvement 1</t>
  </si>
  <si>
    <t>Improvement 2</t>
  </si>
  <si>
    <t>Automatic Payments Setup</t>
  </si>
  <si>
    <t>Calendar Reminders</t>
  </si>
  <si>
    <t>Payment 1</t>
  </si>
  <si>
    <t>Payment 2</t>
  </si>
  <si>
    <t>Reminder 1</t>
  </si>
  <si>
    <t>Reminder 2</t>
  </si>
  <si>
    <t>Reflective Summary</t>
  </si>
  <si>
    <t>Details</t>
  </si>
  <si>
    <t>What Worked Well</t>
  </si>
  <si>
    <t>Areas for Improvement</t>
  </si>
  <si>
    <t>Key Insights and Lessons Learned</t>
  </si>
  <si>
    <t>Vacation</t>
  </si>
  <si>
    <t>The budget is between 60K-70K, a trip to Kerala, in the month of November or December.</t>
  </si>
  <si>
    <t>Categories</t>
  </si>
  <si>
    <t>Flight</t>
  </si>
  <si>
    <t>Accommodation</t>
  </si>
  <si>
    <t>Food</t>
  </si>
  <si>
    <t>Sightseeing</t>
  </si>
  <si>
    <t>Shopping</t>
  </si>
  <si>
    <t>Miscellaneous</t>
  </si>
  <si>
    <t>Conveyances</t>
  </si>
  <si>
    <t>Monthly Expense</t>
  </si>
  <si>
    <t>Monthly Earnings</t>
  </si>
  <si>
    <t>Months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</si>
  <si>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</si>
  <si>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</si>
  <si>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</si>
  <si>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</si>
  <si>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</si>
  <si>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</si>
  <si>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</si>
  <si>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</si>
  <si>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</si>
  <si>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Note: Blue Fonts = Hardcoded Values.</t>
  </si>
  <si>
    <t>Months 2025</t>
  </si>
  <si>
    <t>Savings/Investments (Per Month)</t>
  </si>
  <si>
    <t>Totals</t>
  </si>
  <si>
    <t>Investments</t>
  </si>
  <si>
    <t>Savings in Bank Account</t>
  </si>
  <si>
    <t>Month</t>
  </si>
  <si>
    <t>2 Persons Expenses</t>
  </si>
  <si>
    <t>Total</t>
  </si>
  <si>
    <t>Savings/Investments</t>
  </si>
  <si>
    <t>All the expenses are Hypothetical as of now and will be updated when required.</t>
  </si>
  <si>
    <t>Target Expense</t>
  </si>
  <si>
    <t>As of now, we don’t have any obligation to make any monthly debits. If there are any, we will update the Reminders and payments accordingly.</t>
  </si>
  <si>
    <t>Reviewing my bank account details for necessary expenses and unnecessary expenses, hence controlling and allocating my unnecesary expenses towards my vacation funds.</t>
  </si>
  <si>
    <t>More thorough research on off-season discounts and local travel options could have optimized my budget further.</t>
  </si>
  <si>
    <t>I learned that setting clear financial goals and tracking every rupee spent ensures greater control over expenditures and minimizes overspending.</t>
  </si>
  <si>
    <t>Note:</t>
  </si>
  <si>
    <r>
      <rPr>
        <b/>
        <sz val="11"/>
        <color theme="1"/>
        <rFont val="Calibri"/>
        <family val="2"/>
        <scheme val="minor"/>
      </rPr>
      <t>Rukja Bete=</t>
    </r>
    <r>
      <rPr>
        <sz val="11"/>
        <color theme="1"/>
        <rFont val="Calibri"/>
        <family val="2"/>
        <scheme val="minor"/>
      </rPr>
      <t xml:space="preserve"> I have Overspent from my target expenses.</t>
    </r>
  </si>
  <si>
    <r>
      <rPr>
        <b/>
        <sz val="11"/>
        <color theme="1"/>
        <rFont val="Calibri"/>
        <family val="2"/>
        <scheme val="minor"/>
      </rPr>
      <t>Ghoom aa Bete=</t>
    </r>
    <r>
      <rPr>
        <sz val="11"/>
        <color theme="1"/>
        <rFont val="Calibri"/>
        <family val="2"/>
        <scheme val="minor"/>
      </rPr>
      <t xml:space="preserve"> I have achieved my target expenses.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</si>
</sst>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₹-4009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167" fontId="0" fillId="0" borderId="0" xfId="0" applyNumberFormat="1" applyAlignment="1">
      <alignment horizontal="center"/>
    </xf>
    <xf numFmtId="0" fontId="0" fillId="0" borderId="0" xfId="0" applyBorder="1"/>
    <xf numFmtId="167" fontId="0" fillId="0" borderId="0" xfId="0" applyNumberFormat="1" applyBorder="1" applyAlignment="1">
      <alignment horizontal="center"/>
    </xf>
    <xf numFmtId="0" fontId="0" fillId="0" borderId="4" xfId="0" applyBorder="1"/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7" fontId="5" fillId="0" borderId="13" xfId="0" applyNumberFormat="1" applyFon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center"/>
    </xf>
    <xf numFmtId="167" fontId="5" fillId="0" borderId="12" xfId="0" applyNumberFormat="1" applyFont="1" applyBorder="1" applyAlignment="1">
      <alignment horizontal="center" vertical="center"/>
    </xf>
    <xf numFmtId="167" fontId="5" fillId="0" borderId="10" xfId="0" applyNumberFormat="1" applyFont="1" applyBorder="1" applyAlignment="1">
      <alignment horizontal="center"/>
    </xf>
    <xf numFmtId="167" fontId="0" fillId="0" borderId="13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/>
    </xf>
    <xf numFmtId="0" fontId="1" fillId="0" borderId="11" xfId="0" applyFont="1" applyBorder="1"/>
    <xf numFmtId="167" fontId="1" fillId="0" borderId="11" xfId="0" applyNumberFormat="1" applyFont="1" applyBorder="1" applyAlignment="1">
      <alignment horizontal="center"/>
    </xf>
    <xf numFmtId="0" fontId="1" fillId="0" borderId="1" xfId="0" applyFont="1" applyBorder="1"/>
    <xf numFmtId="167" fontId="0" fillId="0" borderId="1" xfId="0" applyNumberFormat="1" applyBorder="1"/>
    <xf numFmtId="0" fontId="6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/>
    <xf numFmtId="0" fontId="0" fillId="0" borderId="0" xfId="0" applyBorder="1" applyAlignment="1">
      <alignment horizontal="center" wrapText="1"/>
    </xf>
    <xf numFmtId="0" fontId="0" fillId="0" borderId="15" xfId="0" applyBorder="1"/>
    <xf numFmtId="0" fontId="0" fillId="0" borderId="7" xfId="0" applyBorder="1" applyAlignment="1">
      <alignment horizontal="center"/>
    </xf>
    <xf numFmtId="0" fontId="1" fillId="0" borderId="16" xfId="0" applyFont="1" applyBorder="1"/>
    <xf numFmtId="0" fontId="0" fillId="0" borderId="0" xfId="0" applyBorder="1" applyAlignment="1">
      <alignment horizontal="center"/>
    </xf>
    <xf numFmtId="0" fontId="1" fillId="0" borderId="15" xfId="0" applyFont="1" applyBorder="1"/>
    <xf numFmtId="0" fontId="0" fillId="0" borderId="6" xfId="0" applyBorder="1"/>
    <xf numFmtId="0" fontId="1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167" fontId="1" fillId="0" borderId="5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7" fontId="0" fillId="0" borderId="7" xfId="0" applyNumberFormat="1" applyFont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workbookViewId="0">
      <selection activeCell="E7" sqref="E7"/>
    </sheetView>
  </sheetViews>
  <sheetFormatPr defaultColWidth="8.85546875" defaultRowHeight="15" x14ac:dyDescent="0.25"/>
  <cols>
    <col min="1" max="1" width="19.140625" bestFit="1" customWidth="1"/>
    <col min="2" max="2" width="19" bestFit="1" customWidth="1"/>
    <col min="3" max="3" width="34.425781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39</v>
      </c>
    </row>
    <row r="2" spans="1:4" x14ac:dyDescent="0.25">
      <c r="A2" s="35" t="s">
        <v>37</v>
      </c>
      <c r="B2" s="6">
        <v>70000</v>
      </c>
      <c r="C2" s="3" t="s">
        <v>38</v>
      </c>
      <c r="D2" s="36" t="s">
        <v>40</v>
      </c>
    </row>
    <row r="3" spans="1:4" x14ac:dyDescent="0.25">
      <c r="A3" s="37"/>
      <c r="B3" s="5"/>
      <c r="C3" s="38"/>
      <c r="D3" s="36" t="s">
        <v>46</v>
      </c>
    </row>
    <row r="4" spans="1:4" x14ac:dyDescent="0.25">
      <c r="A4" s="37"/>
      <c r="B4" s="5"/>
      <c r="C4" s="38"/>
      <c r="D4" s="36" t="s">
        <v>41</v>
      </c>
    </row>
    <row r="5" spans="1:4" x14ac:dyDescent="0.25">
      <c r="A5" s="37"/>
      <c r="B5" s="5"/>
      <c r="C5" s="5"/>
      <c r="D5" s="36" t="s">
        <v>42</v>
      </c>
    </row>
    <row r="6" spans="1:4" x14ac:dyDescent="0.25">
      <c r="A6" s="37"/>
      <c r="B6" s="5"/>
      <c r="C6" s="5"/>
      <c r="D6" s="36" t="s">
        <v>43</v>
      </c>
    </row>
    <row r="7" spans="1:4" x14ac:dyDescent="0.25">
      <c r="A7" s="37"/>
      <c r="B7" s="5"/>
      <c r="C7" s="5"/>
      <c r="D7" s="36" t="s">
        <v>44</v>
      </c>
    </row>
    <row r="8" spans="1:4" x14ac:dyDescent="0.25">
      <c r="A8" s="39"/>
      <c r="B8" s="7"/>
      <c r="C8" s="7"/>
      <c r="D8" s="40" t="s">
        <v>45</v>
      </c>
    </row>
  </sheetData>
  <mergeCells count="1"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workbookViewId="0">
      <selection activeCell="D6" sqref="D6:D7"/>
    </sheetView>
  </sheetViews>
  <sheetFormatPr defaultColWidth="8.85546875" defaultRowHeight="15" x14ac:dyDescent="0.25"/>
  <cols>
    <col min="1" max="2" width="15" bestFit="1" customWidth="1"/>
    <col min="3" max="4" width="16.5703125" bestFit="1" customWidth="1"/>
    <col min="5" max="5" width="31.42578125" bestFit="1" customWidth="1"/>
    <col min="6" max="6" width="7.85546875" bestFit="1" customWidth="1"/>
    <col min="7" max="7" width="22.42578125" bestFit="1" customWidth="1"/>
    <col min="8" max="8" width="11.7109375" bestFit="1" customWidth="1"/>
  </cols>
  <sheetData>
    <row r="1" spans="1:8" ht="15.75" thickBot="1" x14ac:dyDescent="0.3">
      <c r="A1" s="20" t="s">
        <v>60</v>
      </c>
      <c r="B1" s="20" t="s">
        <v>3</v>
      </c>
      <c r="C1" s="20" t="s">
        <v>48</v>
      </c>
      <c r="D1" s="20" t="s">
        <v>47</v>
      </c>
      <c r="E1" s="20" t="s">
        <v>61</v>
      </c>
    </row>
    <row r="2" spans="1:8" x14ac:dyDescent="0.25">
      <c r="A2" s="21" t="s">
        <v>50</v>
      </c>
      <c r="B2" s="17" t="s">
        <v>5</v>
      </c>
      <c r="C2" s="15">
        <v>50000</v>
      </c>
      <c r="D2" s="15">
        <v>30000</v>
      </c>
      <c r="E2" s="19">
        <f>IF(E3=0,C2-D2,C2-(D2+E3))</f>
        <v>10000</v>
      </c>
    </row>
    <row r="3" spans="1:8" ht="15.75" thickBot="1" x14ac:dyDescent="0.3">
      <c r="A3" s="14"/>
      <c r="B3" s="18" t="s">
        <v>6</v>
      </c>
      <c r="C3" s="22"/>
      <c r="D3" s="22"/>
      <c r="E3" s="23">
        <v>10000</v>
      </c>
    </row>
    <row r="4" spans="1:8" x14ac:dyDescent="0.25">
      <c r="A4" s="21" t="s">
        <v>51</v>
      </c>
      <c r="B4" s="17" t="s">
        <v>5</v>
      </c>
      <c r="C4" s="24">
        <f>C2</f>
        <v>50000</v>
      </c>
      <c r="D4" s="15">
        <v>25000</v>
      </c>
      <c r="E4" s="19">
        <f>IF(E5=0,C4-D4,C4-(D4+E5))</f>
        <v>20000</v>
      </c>
      <c r="G4" s="28" t="s">
        <v>64</v>
      </c>
      <c r="H4" s="29">
        <f>SUM(E2,E4,E6,E8,E10,E12,E14,E16,E18)</f>
        <v>148000</v>
      </c>
    </row>
    <row r="5" spans="1:8" ht="15.75" thickBot="1" x14ac:dyDescent="0.3">
      <c r="A5" s="14"/>
      <c r="B5" s="18" t="s">
        <v>6</v>
      </c>
      <c r="C5" s="16"/>
      <c r="D5" s="22"/>
      <c r="E5" s="23">
        <v>5000</v>
      </c>
      <c r="G5" s="28" t="s">
        <v>63</v>
      </c>
      <c r="H5" s="29">
        <f>SUM(E3,E5,E7,E9,E11,E13,E15,E17,E19)</f>
        <v>40000</v>
      </c>
    </row>
    <row r="6" spans="1:8" x14ac:dyDescent="0.25">
      <c r="A6" s="21" t="s">
        <v>52</v>
      </c>
      <c r="B6" s="17" t="s">
        <v>5</v>
      </c>
      <c r="C6" s="24">
        <f>C4</f>
        <v>50000</v>
      </c>
      <c r="D6" s="15">
        <v>35000</v>
      </c>
      <c r="E6" s="19">
        <f>IF(E7=0,C6-D6,C6-(D6+E7))</f>
        <v>15000</v>
      </c>
      <c r="G6" s="28" t="s">
        <v>70</v>
      </c>
      <c r="H6" s="29">
        <f>C2/2</f>
        <v>25000</v>
      </c>
    </row>
    <row r="7" spans="1:8" ht="15.75" thickBot="1" x14ac:dyDescent="0.3">
      <c r="A7" s="14"/>
      <c r="B7" s="18" t="s">
        <v>6</v>
      </c>
      <c r="C7" s="16"/>
      <c r="D7" s="22"/>
      <c r="E7" s="23"/>
    </row>
    <row r="8" spans="1:8" x14ac:dyDescent="0.25">
      <c r="A8" s="21" t="s">
        <v>53</v>
      </c>
      <c r="B8" s="17" t="s">
        <v>5</v>
      </c>
      <c r="C8" s="24">
        <f>C6</f>
        <v>50000</v>
      </c>
      <c r="D8" s="15">
        <v>22000</v>
      </c>
      <c r="E8" s="19">
        <f>IF(E9=0,C8-D8,C8-(D8+E9))</f>
        <v>20000</v>
      </c>
    </row>
    <row r="9" spans="1:8" ht="15.75" thickBot="1" x14ac:dyDescent="0.3">
      <c r="A9" s="14"/>
      <c r="B9" s="18" t="s">
        <v>6</v>
      </c>
      <c r="C9" s="16"/>
      <c r="D9" s="22"/>
      <c r="E9" s="23">
        <v>8000</v>
      </c>
    </row>
    <row r="10" spans="1:8" x14ac:dyDescent="0.25">
      <c r="A10" s="21" t="s">
        <v>54</v>
      </c>
      <c r="B10" s="17" t="s">
        <v>5</v>
      </c>
      <c r="C10" s="24">
        <f>C8</f>
        <v>50000</v>
      </c>
      <c r="D10" s="15">
        <v>40000</v>
      </c>
      <c r="E10" s="19">
        <f>IF(E11=0,C10-D10,C10-(D10+E11))</f>
        <v>10000</v>
      </c>
    </row>
    <row r="11" spans="1:8" ht="15.75" thickBot="1" x14ac:dyDescent="0.3">
      <c r="A11" s="14"/>
      <c r="B11" s="18" t="s">
        <v>6</v>
      </c>
      <c r="C11" s="16"/>
      <c r="D11" s="22"/>
      <c r="E11" s="25"/>
    </row>
    <row r="12" spans="1:8" x14ac:dyDescent="0.25">
      <c r="A12" s="21" t="s">
        <v>55</v>
      </c>
      <c r="B12" s="17" t="s">
        <v>5</v>
      </c>
      <c r="C12" s="24">
        <f>C10</f>
        <v>50000</v>
      </c>
      <c r="D12" s="15">
        <v>30000</v>
      </c>
      <c r="E12" s="19">
        <f>IF(E13=0,C12-D12,C12-(D12+E13))</f>
        <v>10000</v>
      </c>
    </row>
    <row r="13" spans="1:8" ht="15.75" thickBot="1" x14ac:dyDescent="0.3">
      <c r="A13" s="14"/>
      <c r="B13" s="18" t="s">
        <v>6</v>
      </c>
      <c r="C13" s="16"/>
      <c r="D13" s="22"/>
      <c r="E13" s="23">
        <v>10000</v>
      </c>
    </row>
    <row r="14" spans="1:8" x14ac:dyDescent="0.25">
      <c r="A14" s="21" t="s">
        <v>56</v>
      </c>
      <c r="B14" s="17" t="s">
        <v>5</v>
      </c>
      <c r="C14" s="24">
        <f>C12</f>
        <v>50000</v>
      </c>
      <c r="D14" s="15">
        <v>35000</v>
      </c>
      <c r="E14" s="19">
        <f>IF(E15=0,C14-D14,C14-(D14+E15))</f>
        <v>12000</v>
      </c>
    </row>
    <row r="15" spans="1:8" ht="15.75" thickBot="1" x14ac:dyDescent="0.3">
      <c r="A15" s="14"/>
      <c r="B15" s="18" t="s">
        <v>6</v>
      </c>
      <c r="C15" s="16"/>
      <c r="D15" s="22"/>
      <c r="E15" s="23">
        <v>3000</v>
      </c>
    </row>
    <row r="16" spans="1:8" x14ac:dyDescent="0.25">
      <c r="A16" s="21" t="s">
        <v>57</v>
      </c>
      <c r="B16" s="17" t="s">
        <v>5</v>
      </c>
      <c r="C16" s="24">
        <f>C14</f>
        <v>50000</v>
      </c>
      <c r="D16" s="15">
        <v>25000</v>
      </c>
      <c r="E16" s="19">
        <f>IF(E17=0,C16-D16,C16-(D16+E17))</f>
        <v>21000</v>
      </c>
    </row>
    <row r="17" spans="1:5" ht="15.75" thickBot="1" x14ac:dyDescent="0.3">
      <c r="A17" s="14"/>
      <c r="B17" s="18" t="s">
        <v>6</v>
      </c>
      <c r="C17" s="16"/>
      <c r="D17" s="22"/>
      <c r="E17" s="23">
        <v>4000</v>
      </c>
    </row>
    <row r="18" spans="1:5" x14ac:dyDescent="0.25">
      <c r="A18" s="21" t="s">
        <v>58</v>
      </c>
      <c r="B18" s="17" t="s">
        <v>5</v>
      </c>
      <c r="C18" s="24">
        <f>C16</f>
        <v>50000</v>
      </c>
      <c r="D18" s="15">
        <v>20000</v>
      </c>
      <c r="E18" s="19">
        <f>IF(E19=0,C18-D18,C18-(D18+E19))</f>
        <v>30000</v>
      </c>
    </row>
    <row r="19" spans="1:5" ht="15.75" thickBot="1" x14ac:dyDescent="0.3">
      <c r="A19" s="14"/>
      <c r="B19" s="18" t="s">
        <v>6</v>
      </c>
      <c r="C19" s="16"/>
      <c r="D19" s="22"/>
      <c r="E19" s="23"/>
    </row>
    <row r="20" spans="1:5" ht="15.75" thickBot="1" x14ac:dyDescent="0.3">
      <c r="A20" s="13" t="s">
        <v>62</v>
      </c>
      <c r="B20" s="26"/>
      <c r="C20" s="27">
        <f>SUM(C2:C19)</f>
        <v>450000</v>
      </c>
      <c r="D20" s="27">
        <f>SUM(D2:D19)</f>
        <v>262000</v>
      </c>
      <c r="E20" s="27">
        <f>SUM(E2:E19)</f>
        <v>188000</v>
      </c>
    </row>
    <row r="21" spans="1:5" ht="15.75" thickTop="1" x14ac:dyDescent="0.25"/>
    <row r="22" spans="1:5" x14ac:dyDescent="0.25">
      <c r="A22" s="30" t="s">
        <v>59</v>
      </c>
    </row>
  </sheetData>
  <mergeCells count="27">
    <mergeCell ref="D6:D7"/>
    <mergeCell ref="C6:C7"/>
    <mergeCell ref="D4:D5"/>
    <mergeCell ref="C4:C5"/>
    <mergeCell ref="D2:D3"/>
    <mergeCell ref="C2:C3"/>
    <mergeCell ref="D12:D13"/>
    <mergeCell ref="C12:C13"/>
    <mergeCell ref="D10:D11"/>
    <mergeCell ref="C10:C11"/>
    <mergeCell ref="D8:D9"/>
    <mergeCell ref="C8:C9"/>
    <mergeCell ref="A14:A15"/>
    <mergeCell ref="A16:A17"/>
    <mergeCell ref="A18:A19"/>
    <mergeCell ref="D18:D19"/>
    <mergeCell ref="C18:C19"/>
    <mergeCell ref="D16:D17"/>
    <mergeCell ref="C16:C17"/>
    <mergeCell ref="D14:D15"/>
    <mergeCell ref="C14:C15"/>
    <mergeCell ref="A2:A3"/>
    <mergeCell ref="A4:A5"/>
    <mergeCell ref="A6:A7"/>
    <mergeCell ref="A8:A9"/>
    <mergeCell ref="A10:A11"/>
    <mergeCell ref="A12:A13"/>
  </mergeCells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showGridLines="0" workbookViewId="0">
      <selection activeCell="A4" sqref="A4"/>
    </sheetView>
  </sheetViews>
  <sheetFormatPr defaultColWidth="8.85546875" defaultRowHeight="15" x14ac:dyDescent="0.25"/>
  <cols>
    <col min="1" max="1" width="14.28515625" bestFit="1" customWidth="1"/>
    <col min="2" max="2" width="10.140625" bestFit="1" customWidth="1"/>
    <col min="3" max="3" width="11.7109375" bestFit="1" customWidth="1"/>
  </cols>
  <sheetData>
    <row r="1" spans="1:3" x14ac:dyDescent="0.25">
      <c r="A1" s="1" t="s">
        <v>7</v>
      </c>
      <c r="B1" s="1" t="s">
        <v>65</v>
      </c>
      <c r="C1" s="1" t="s">
        <v>4</v>
      </c>
    </row>
    <row r="2" spans="1:3" x14ac:dyDescent="0.25">
      <c r="A2" s="41" t="s">
        <v>8</v>
      </c>
      <c r="B2" s="42" t="s">
        <v>57</v>
      </c>
      <c r="C2" s="8">
        <f>_xlfn.XLOOKUP($B$2,'Expense Tracking'!$A$2:$A$19,'Expense Tracking'!$D$2:$D$19,"😩",0)</f>
        <v>25000</v>
      </c>
    </row>
    <row r="3" spans="1:3" x14ac:dyDescent="0.25">
      <c r="A3" s="43" t="s">
        <v>9</v>
      </c>
      <c r="B3" s="7"/>
      <c r="C3" s="9">
        <f>'Expense Tracking'!D20</f>
        <v>262000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675B9B-15D2-4221-B3F9-43E8E864E886}">
          <x14:formula1>
            <xm:f>'Expense Tracking'!$A$2:$A$19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showGridLines="0" workbookViewId="0">
      <selection activeCell="E14" sqref="E14"/>
    </sheetView>
  </sheetViews>
  <sheetFormatPr defaultColWidth="8.85546875" defaultRowHeight="15" x14ac:dyDescent="0.25"/>
  <cols>
    <col min="1" max="1" width="19.7109375" bestFit="1" customWidth="1"/>
    <col min="2" max="2" width="18.42578125" bestFit="1" customWidth="1"/>
  </cols>
  <sheetData>
    <row r="1" spans="1:2" x14ac:dyDescent="0.25">
      <c r="A1" s="1" t="s">
        <v>10</v>
      </c>
      <c r="B1" s="49" t="s">
        <v>4</v>
      </c>
    </row>
    <row r="2" spans="1:2" x14ac:dyDescent="0.25">
      <c r="A2" s="50" t="s">
        <v>11</v>
      </c>
      <c r="B2" s="8">
        <f>B14</f>
        <v>77000</v>
      </c>
    </row>
    <row r="3" spans="1:2" x14ac:dyDescent="0.25">
      <c r="A3" s="50" t="s">
        <v>68</v>
      </c>
      <c r="B3" s="8">
        <f>'Expense Tracking'!E20</f>
        <v>188000</v>
      </c>
    </row>
    <row r="4" spans="1:2" x14ac:dyDescent="0.25">
      <c r="A4" s="50" t="s">
        <v>12</v>
      </c>
      <c r="B4" s="8" t="str">
        <f>IF(B2&gt;B3,"Needs Correction","Good to Go")</f>
        <v>Good to Go</v>
      </c>
    </row>
    <row r="5" spans="1:2" x14ac:dyDescent="0.25">
      <c r="A5" s="10"/>
      <c r="B5" s="44"/>
    </row>
    <row r="6" spans="1:2" x14ac:dyDescent="0.25">
      <c r="A6" s="10"/>
      <c r="B6" s="45" t="s">
        <v>66</v>
      </c>
    </row>
    <row r="7" spans="1:2" x14ac:dyDescent="0.25">
      <c r="A7" s="10" t="str">
        <f>'Personal Transaction'!D2</f>
        <v>Flight</v>
      </c>
      <c r="B7" s="46">
        <v>20000</v>
      </c>
    </row>
    <row r="8" spans="1:2" x14ac:dyDescent="0.25">
      <c r="A8" s="10" t="str">
        <f>'Personal Transaction'!D3</f>
        <v>Conveyances</v>
      </c>
      <c r="B8" s="46">
        <v>10000</v>
      </c>
    </row>
    <row r="9" spans="1:2" x14ac:dyDescent="0.25">
      <c r="A9" s="10" t="str">
        <f>'Personal Transaction'!D4</f>
        <v>Accommodation</v>
      </c>
      <c r="B9" s="46">
        <v>20000</v>
      </c>
    </row>
    <row r="10" spans="1:2" x14ac:dyDescent="0.25">
      <c r="A10" s="10" t="str">
        <f>'Personal Transaction'!D5</f>
        <v>Food</v>
      </c>
      <c r="B10" s="46">
        <v>10000</v>
      </c>
    </row>
    <row r="11" spans="1:2" x14ac:dyDescent="0.25">
      <c r="A11" s="10" t="str">
        <f>'Personal Transaction'!D6</f>
        <v>Sightseeing</v>
      </c>
      <c r="B11" s="46">
        <v>2000</v>
      </c>
    </row>
    <row r="12" spans="1:2" x14ac:dyDescent="0.25">
      <c r="A12" s="10" t="str">
        <f>'Personal Transaction'!D7</f>
        <v>Shopping</v>
      </c>
      <c r="B12" s="46">
        <v>10000</v>
      </c>
    </row>
    <row r="13" spans="1:2" x14ac:dyDescent="0.25">
      <c r="A13" s="11" t="str">
        <f>'Personal Transaction'!D8</f>
        <v>Miscellaneous</v>
      </c>
      <c r="B13" s="47">
        <v>5000</v>
      </c>
    </row>
    <row r="14" spans="1:2" ht="15.75" thickBot="1" x14ac:dyDescent="0.3">
      <c r="A14" s="51" t="s">
        <v>67</v>
      </c>
      <c r="B14" s="48">
        <f>SUM(B7:B13)</f>
        <v>77000</v>
      </c>
    </row>
    <row r="15" spans="1: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showGridLines="0" workbookViewId="0">
      <selection activeCell="B2" sqref="B2"/>
    </sheetView>
  </sheetViews>
  <sheetFormatPr defaultColWidth="8.85546875" defaultRowHeight="15" x14ac:dyDescent="0.25"/>
  <cols>
    <col min="1" max="1" width="15.28515625" bestFit="1" customWidth="1"/>
    <col min="2" max="2" width="6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2" t="s">
        <v>15</v>
      </c>
      <c r="B2" s="31" t="s">
        <v>69</v>
      </c>
    </row>
    <row r="3" spans="1:2" x14ac:dyDescent="0.25">
      <c r="A3" s="1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showGridLines="0" workbookViewId="0">
      <selection activeCell="B7" sqref="B7"/>
    </sheetView>
  </sheetViews>
  <sheetFormatPr defaultColWidth="8.85546875" defaultRowHeight="15" x14ac:dyDescent="0.25"/>
  <cols>
    <col min="1" max="1" width="24.140625" bestFit="1" customWidth="1"/>
    <col min="2" max="2" width="10.42578125" bestFit="1" customWidth="1"/>
    <col min="3" max="5" width="14.5703125" bestFit="1" customWidth="1"/>
    <col min="6" max="6" width="10.7109375" bestFit="1" customWidth="1"/>
    <col min="7" max="9" width="14.5703125" bestFit="1" customWidth="1"/>
    <col min="10" max="10" width="10.7109375" bestFit="1" customWidth="1"/>
  </cols>
  <sheetData>
    <row r="1" spans="1:10" x14ac:dyDescent="0.25">
      <c r="A1" s="1" t="s">
        <v>17</v>
      </c>
      <c r="B1" s="32" t="s">
        <v>14</v>
      </c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28" t="s">
        <v>49</v>
      </c>
      <c r="B2" s="34" t="s">
        <v>50</v>
      </c>
      <c r="C2" s="34" t="s">
        <v>51</v>
      </c>
      <c r="D2" s="34" t="s">
        <v>52</v>
      </c>
      <c r="E2" s="34" t="s">
        <v>53</v>
      </c>
      <c r="F2" s="34" t="s">
        <v>54</v>
      </c>
      <c r="G2" s="34" t="s">
        <v>55</v>
      </c>
      <c r="H2" s="34" t="s">
        <v>56</v>
      </c>
      <c r="I2" s="34" t="s">
        <v>57</v>
      </c>
      <c r="J2" s="34" t="s">
        <v>58</v>
      </c>
    </row>
    <row r="3" spans="1:10" x14ac:dyDescent="0.25">
      <c r="A3" s="33" t="s">
        <v>18</v>
      </c>
      <c r="B3" s="2" t="str">
        <f>IF('Expense Tracking'!$D2&gt;'Expense Tracking'!$H$6,"Rukja Bete","Ghoom aa Bete")</f>
        <v>Rukja Bete</v>
      </c>
      <c r="C3" s="2" t="str">
        <f>IF('Expense Tracking'!$D3&gt;25000,"Rukja Bete","Ghoom aa Bete")</f>
        <v>Ghoom aa Bete</v>
      </c>
      <c r="D3" s="2" t="str">
        <f>IF('Expense Tracking'!$D4&gt;25000,"Rukja Bete","Ghoom aa Bete")</f>
        <v>Ghoom aa Bete</v>
      </c>
      <c r="E3" s="2" t="str">
        <f>IF('Expense Tracking'!$D5&gt;25000,"Rukja Bete","Ghoom aa Bete")</f>
        <v>Ghoom aa Bete</v>
      </c>
      <c r="F3" s="2" t="str">
        <f>IF('Expense Tracking'!$D6&gt;25000,"Rukja Bete","Ghoom aa Bete")</f>
        <v>Rukja Bete</v>
      </c>
      <c r="G3" s="2" t="str">
        <f>IF('Expense Tracking'!$D7&gt;25000,"Rukja Bete","Ghoom aa Bete")</f>
        <v>Ghoom aa Bete</v>
      </c>
      <c r="H3" s="2" t="str">
        <f>IF('Expense Tracking'!$D8&gt;25000,"Rukja Bete","Ghoom aa Bete")</f>
        <v>Ghoom aa Bete</v>
      </c>
      <c r="I3" s="2" t="str">
        <f>IF('Expense Tracking'!$D9&gt;25000,"Rukja Bete","Ghoom aa Bete")</f>
        <v>Ghoom aa Bete</v>
      </c>
      <c r="J3" s="2" t="str">
        <f>IF('Expense Tracking'!$D10&gt;25000,"Rukja Bete","Ghoom aa Bete")</f>
        <v>Rukja Bete</v>
      </c>
    </row>
    <row r="4" spans="1:10" x14ac:dyDescent="0.25">
      <c r="A4" s="33" t="s">
        <v>19</v>
      </c>
      <c r="B4" s="4">
        <f>IF(B3="Rukja Bete",'Expense Tracking'!$D2-'Expense Tracking'!$H$6,"🦧")</f>
        <v>5000</v>
      </c>
      <c r="C4" s="4" t="str">
        <f>IF(C3="Rukja Bete",'Expense Tracking'!$D3-'Expense Tracking'!$H$6,"🦧")</f>
        <v>🦧</v>
      </c>
      <c r="D4" s="4" t="str">
        <f>IF(D3="Rukja Bete",'Expense Tracking'!$D4-'Expense Tracking'!$H$6,"🦧")</f>
        <v>🦧</v>
      </c>
      <c r="E4" s="4" t="str">
        <f>IF(E3="Rukja Bete",'Expense Tracking'!$D5-'Expense Tracking'!$H$6,"🦧")</f>
        <v>🦧</v>
      </c>
      <c r="F4" s="4">
        <f>IF(F3="Rukja Bete",'Expense Tracking'!$D6-'Expense Tracking'!$H$6,"🦧")</f>
        <v>10000</v>
      </c>
      <c r="G4" s="4" t="str">
        <f>IF(G3="Rukja Bete",'Expense Tracking'!$D7-'Expense Tracking'!$H$6,"🦧")</f>
        <v>🦧</v>
      </c>
      <c r="H4" s="4" t="str">
        <f>IF(H3="Rukja Bete",'Expense Tracking'!$D8-'Expense Tracking'!$H$6,"🦧")</f>
        <v>🦧</v>
      </c>
      <c r="I4" s="4" t="str">
        <f>IF(I3="Rukja Bete",'Expense Tracking'!$D9-'Expense Tracking'!$H$6,"🦧")</f>
        <v>🦧</v>
      </c>
      <c r="J4" s="4">
        <f>IF(J3="Rukja Bete",'Expense Tracking'!$D10-'Expense Tracking'!$H$6,"🦧")</f>
        <v>15000</v>
      </c>
    </row>
    <row r="5" spans="1:10" x14ac:dyDescent="0.25">
      <c r="A5" s="52" t="s">
        <v>75</v>
      </c>
      <c r="B5" t="s">
        <v>76</v>
      </c>
    </row>
    <row r="6" spans="1:10" x14ac:dyDescent="0.25">
      <c r="B6" t="s">
        <v>77</v>
      </c>
    </row>
  </sheetData>
  <mergeCells count="1">
    <mergeCell ref="B1:J1"/>
  </mergeCells>
  <phoneticPr fontId="4" type="noConversion"/>
  <conditionalFormatting sqref="B3:J3">
    <cfRule type="containsText" dxfId="3" priority="1" operator="containsText" text="Ghoom aa Bete">
      <formula>NOT(ISERROR(SEARCH("Ghoom aa Bete",B3)))</formula>
    </cfRule>
    <cfRule type="containsText" dxfId="2" priority="2" operator="containsText" text="Rukja Bete">
      <formula>NOT(ISERROR(SEARCH("Rukja Bete",B3)))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showGridLines="0" workbookViewId="0">
      <selection activeCell="A6" sqref="A6"/>
    </sheetView>
  </sheetViews>
  <sheetFormatPr defaultColWidth="8.85546875" defaultRowHeight="15" x14ac:dyDescent="0.25"/>
  <cols>
    <col min="2" max="2" width="22.7109375" bestFit="1" customWidth="1"/>
    <col min="3" max="3" width="23.28515625" bestFit="1" customWidth="1"/>
  </cols>
  <sheetData>
    <row r="1" spans="1:3" x14ac:dyDescent="0.25">
      <c r="A1" s="1" t="s">
        <v>49</v>
      </c>
      <c r="B1" s="1" t="s">
        <v>20</v>
      </c>
      <c r="C1" s="1" t="s">
        <v>21</v>
      </c>
    </row>
    <row r="2" spans="1:3" x14ac:dyDescent="0.25">
      <c r="A2" s="37"/>
      <c r="B2" s="5" t="s">
        <v>22</v>
      </c>
      <c r="C2" s="44" t="s">
        <v>24</v>
      </c>
    </row>
    <row r="3" spans="1:3" x14ac:dyDescent="0.25">
      <c r="A3" s="37"/>
      <c r="B3" s="5" t="s">
        <v>23</v>
      </c>
      <c r="C3" s="44" t="s">
        <v>25</v>
      </c>
    </row>
    <row r="4" spans="1:3" x14ac:dyDescent="0.25">
      <c r="A4" s="53" t="s">
        <v>53</v>
      </c>
      <c r="B4" s="54" t="str">
        <f>_xlfn.XLOOKUP($A$4,'Transaction Monitoring'!$B$2:$J$2,'Transaction Monitoring'!$B$3:$J$3,"📈",0)</f>
        <v>Ghoom aa Bete</v>
      </c>
      <c r="C4" s="55" t="str" cm="1">
        <f t="array" ref="C4">_xlfn.XLOOKUP('Business Enablement'!$A$4,'Transaction Monitoring'!B2:$J$2,'Transaction Monitoring'!$B$4:$J$4,"🐎",0)</f>
        <v>🦧</v>
      </c>
    </row>
  </sheetData>
  <conditionalFormatting sqref="B4">
    <cfRule type="containsText" dxfId="1" priority="1" operator="containsText" text="Rukja Bete">
      <formula>NOT(ISERROR(SEARCH("Rukja Bete",B4)))</formula>
    </cfRule>
    <cfRule type="containsText" dxfId="0" priority="2" operator="containsText" text="Ghoom aa Bete">
      <formula>NOT(ISERROR(SEARCH("Ghoom aa Bete",B4)))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E012CC-4D4A-4355-A7C1-FEDA9DBFEAC8}">
          <x14:formula1>
            <xm:f>'Transaction Monitoring'!$B$2:$J$2</xm:f>
          </x14:formula1>
          <xm:sqref>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showGridLines="0" workbookViewId="0">
      <selection activeCell="A5" sqref="A5"/>
    </sheetView>
  </sheetViews>
  <sheetFormatPr defaultColWidth="8.85546875" defaultRowHeight="15" x14ac:dyDescent="0.25"/>
  <cols>
    <col min="1" max="1" width="25.28515625" bestFit="1" customWidth="1"/>
    <col min="2" max="2" width="19.1406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28</v>
      </c>
      <c r="B2" t="s">
        <v>30</v>
      </c>
    </row>
    <row r="3" spans="1:2" x14ac:dyDescent="0.25">
      <c r="A3" t="s">
        <v>29</v>
      </c>
      <c r="B3" t="s">
        <v>31</v>
      </c>
    </row>
    <row r="4" spans="1:2" x14ac:dyDescent="0.25">
      <c r="A4" s="3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showGridLines="0" workbookViewId="0">
      <selection activeCell="A5" sqref="A5"/>
    </sheetView>
  </sheetViews>
  <sheetFormatPr defaultColWidth="8.85546875" defaultRowHeight="15" x14ac:dyDescent="0.25"/>
  <cols>
    <col min="1" max="1" width="30.85546875" bestFit="1" customWidth="1"/>
    <col min="2" max="2" width="7.140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2" t="s">
        <v>34</v>
      </c>
      <c r="B2" s="31" t="s">
        <v>72</v>
      </c>
    </row>
    <row r="3" spans="1:2" ht="15" customHeight="1" x14ac:dyDescent="0.25">
      <c r="A3" s="12" t="s">
        <v>35</v>
      </c>
      <c r="B3" s="31" t="s">
        <v>73</v>
      </c>
    </row>
    <row r="4" spans="1:2" x14ac:dyDescent="0.25">
      <c r="A4" s="12" t="s">
        <v>36</v>
      </c>
      <c r="B4" s="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Transaction</vt:lpstr>
      <vt:lpstr>Expense Tracking</vt:lpstr>
      <vt:lpstr>Expenses</vt:lpstr>
      <vt:lpstr>Personal Budget</vt:lpstr>
      <vt:lpstr>Banking Processes</vt:lpstr>
      <vt:lpstr>Transaction Monitoring</vt:lpstr>
      <vt:lpstr>Business Enablement</vt:lpstr>
      <vt:lpstr>Timely Payments</vt:lpstr>
      <vt:lpstr>Reflective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Panda</cp:lastModifiedBy>
  <dcterms:created xsi:type="dcterms:W3CDTF">2024-07-23T22:58:44Z</dcterms:created>
  <dcterms:modified xsi:type="dcterms:W3CDTF">2025-01-23T11:51:47Z</dcterms:modified>
</cp:coreProperties>
</file>