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120" windowWidth="20730" windowHeight="11640"/>
  </bookViews>
  <sheets>
    <sheet name="业主预算及自购项目" sheetId="1" r:id="rId1"/>
    <sheet name="装修师傅报价" sheetId="7" r:id="rId2"/>
    <sheet name="Sheet2" sheetId="2" r:id="rId3"/>
    <sheet name="Sheet3" sheetId="3" r:id="rId4"/>
  </sheets>
  <definedNames>
    <definedName name="_xlnm._FilterDatabase" localSheetId="0" hidden="1">业主预算及自购项目!$A$3:$P$74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7" l="1"/>
  <c r="N71" i="1"/>
  <c r="J138" i="7"/>
  <c r="J66" i="1"/>
  <c r="M63" i="1"/>
  <c r="N63" i="1" s="1"/>
  <c r="K36" i="1"/>
  <c r="M37" i="1"/>
  <c r="L57" i="7"/>
  <c r="N61" i="1" l="1"/>
  <c r="N14" i="1"/>
  <c r="N9" i="1"/>
  <c r="N8" i="1" l="1"/>
  <c r="J134" i="7"/>
  <c r="J133" i="7"/>
  <c r="J132" i="7"/>
  <c r="H132" i="7"/>
  <c r="J131" i="7"/>
  <c r="H131" i="7"/>
  <c r="J130" i="7"/>
  <c r="H130" i="7"/>
  <c r="J129" i="7"/>
  <c r="H129" i="7"/>
  <c r="J128" i="7"/>
  <c r="H128" i="7"/>
  <c r="J127" i="7"/>
  <c r="H127" i="7"/>
  <c r="J126" i="7"/>
  <c r="H126" i="7"/>
  <c r="J125" i="7"/>
  <c r="H125" i="7"/>
  <c r="J124" i="7"/>
  <c r="H124" i="7"/>
  <c r="J123" i="7"/>
  <c r="H123" i="7"/>
  <c r="J122" i="7"/>
  <c r="H122" i="7"/>
  <c r="J121" i="7"/>
  <c r="H121" i="7"/>
  <c r="J120" i="7"/>
  <c r="H120" i="7"/>
  <c r="J119" i="7"/>
  <c r="H119" i="7"/>
  <c r="J118" i="7"/>
  <c r="H118" i="7"/>
  <c r="J117" i="7"/>
  <c r="H117" i="7"/>
  <c r="J116" i="7"/>
  <c r="H116" i="7"/>
  <c r="J115" i="7"/>
  <c r="H115" i="7"/>
  <c r="J114" i="7"/>
  <c r="H114" i="7"/>
  <c r="H134" i="7" s="1"/>
  <c r="J111" i="7"/>
  <c r="H111" i="7"/>
  <c r="J110" i="7"/>
  <c r="H110" i="7"/>
  <c r="J109" i="7"/>
  <c r="H109" i="7"/>
  <c r="J108" i="7"/>
  <c r="H108" i="7"/>
  <c r="J107" i="7"/>
  <c r="H107" i="7"/>
  <c r="J106" i="7"/>
  <c r="H106" i="7"/>
  <c r="J105" i="7"/>
  <c r="H105" i="7"/>
  <c r="J104" i="7"/>
  <c r="H104" i="7"/>
  <c r="J103" i="7"/>
  <c r="J112" i="7" s="1"/>
  <c r="H103" i="7"/>
  <c r="H112" i="7" s="1"/>
  <c r="J100" i="7"/>
  <c r="H100" i="7"/>
  <c r="J99" i="7"/>
  <c r="H99" i="7"/>
  <c r="J98" i="7"/>
  <c r="H98" i="7"/>
  <c r="J97" i="7"/>
  <c r="H97" i="7"/>
  <c r="J96" i="7"/>
  <c r="H96" i="7"/>
  <c r="J95" i="7"/>
  <c r="H95" i="7"/>
  <c r="J94" i="7"/>
  <c r="H94" i="7"/>
  <c r="J93" i="7"/>
  <c r="J101" i="7" s="1"/>
  <c r="H93" i="7"/>
  <c r="H101" i="7" s="1"/>
  <c r="J90" i="7"/>
  <c r="H90" i="7"/>
  <c r="J89" i="7"/>
  <c r="H89" i="7"/>
  <c r="J88" i="7"/>
  <c r="H88" i="7"/>
  <c r="J87" i="7"/>
  <c r="H87" i="7"/>
  <c r="J86" i="7"/>
  <c r="H86" i="7"/>
  <c r="J85" i="7"/>
  <c r="H85" i="7"/>
  <c r="J84" i="7"/>
  <c r="H84" i="7"/>
  <c r="J83" i="7"/>
  <c r="J91" i="7" s="1"/>
  <c r="H83" i="7"/>
  <c r="H91" i="7" s="1"/>
  <c r="J82" i="7"/>
  <c r="H82" i="7"/>
  <c r="J79" i="7"/>
  <c r="H79" i="7"/>
  <c r="J78" i="7"/>
  <c r="H78" i="7"/>
  <c r="J77" i="7"/>
  <c r="H77" i="7"/>
  <c r="J76" i="7"/>
  <c r="H76" i="7"/>
  <c r="J75" i="7"/>
  <c r="H75" i="7"/>
  <c r="J74" i="7"/>
  <c r="H74" i="7"/>
  <c r="J73" i="7"/>
  <c r="H73" i="7"/>
  <c r="J72" i="7"/>
  <c r="J80" i="7" s="1"/>
  <c r="H72" i="7"/>
  <c r="H80" i="7" s="1"/>
  <c r="J71" i="7"/>
  <c r="H71" i="7"/>
  <c r="J68" i="7"/>
  <c r="H68" i="7"/>
  <c r="J67" i="7"/>
  <c r="H67" i="7"/>
  <c r="J66" i="7"/>
  <c r="H66" i="7"/>
  <c r="J65" i="7"/>
  <c r="H65" i="7"/>
  <c r="J64" i="7"/>
  <c r="H64" i="7"/>
  <c r="J63" i="7"/>
  <c r="H63" i="7"/>
  <c r="J62" i="7"/>
  <c r="H62" i="7"/>
  <c r="J61" i="7"/>
  <c r="H61" i="7"/>
  <c r="J60" i="7"/>
  <c r="H60" i="7"/>
  <c r="J59" i="7"/>
  <c r="H59" i="7"/>
  <c r="J58" i="7"/>
  <c r="H58" i="7"/>
  <c r="J57" i="7"/>
  <c r="H57" i="7"/>
  <c r="J56" i="7"/>
  <c r="H56" i="7"/>
  <c r="J55" i="7"/>
  <c r="J69" i="7" s="1"/>
  <c r="H55" i="7"/>
  <c r="H69" i="7" s="1"/>
  <c r="J52" i="7"/>
  <c r="H52" i="7"/>
  <c r="J51" i="7"/>
  <c r="H51" i="7"/>
  <c r="J50" i="7"/>
  <c r="H50" i="7"/>
  <c r="J49" i="7"/>
  <c r="H49" i="7"/>
  <c r="J48" i="7"/>
  <c r="H48" i="7"/>
  <c r="J47" i="7"/>
  <c r="H47" i="7"/>
  <c r="J46" i="7"/>
  <c r="H46" i="7"/>
  <c r="J45" i="7"/>
  <c r="H45" i="7"/>
  <c r="J44" i="7"/>
  <c r="H44" i="7"/>
  <c r="J43" i="7"/>
  <c r="H43" i="7"/>
  <c r="J42" i="7"/>
  <c r="H42" i="7"/>
  <c r="J41" i="7"/>
  <c r="H41" i="7"/>
  <c r="J40" i="7"/>
  <c r="H40" i="7"/>
  <c r="J39" i="7"/>
  <c r="H39" i="7"/>
  <c r="J38" i="7"/>
  <c r="H38" i="7"/>
  <c r="J37" i="7"/>
  <c r="H37" i="7"/>
  <c r="J36" i="7"/>
  <c r="H36" i="7"/>
  <c r="J35" i="7"/>
  <c r="H35" i="7"/>
  <c r="J34" i="7"/>
  <c r="H34" i="7"/>
  <c r="E33" i="7"/>
  <c r="J33" i="7" s="1"/>
  <c r="J32" i="7"/>
  <c r="H32" i="7"/>
  <c r="J31" i="7"/>
  <c r="H31" i="7"/>
  <c r="J30" i="7"/>
  <c r="J53" i="7" s="1"/>
  <c r="H30" i="7"/>
  <c r="J27" i="7"/>
  <c r="H27" i="7"/>
  <c r="J26" i="7"/>
  <c r="H26" i="7"/>
  <c r="J25" i="7"/>
  <c r="H25" i="7"/>
  <c r="J24" i="7"/>
  <c r="H24" i="7"/>
  <c r="J23" i="7"/>
  <c r="H23" i="7"/>
  <c r="J22" i="7"/>
  <c r="H22" i="7"/>
  <c r="J21" i="7"/>
  <c r="H21" i="7"/>
  <c r="J20" i="7"/>
  <c r="H20" i="7"/>
  <c r="J19" i="7"/>
  <c r="H19" i="7"/>
  <c r="J18" i="7"/>
  <c r="H18" i="7"/>
  <c r="J17" i="7"/>
  <c r="H17" i="7"/>
  <c r="J16" i="7"/>
  <c r="H16" i="7"/>
  <c r="J15" i="7"/>
  <c r="H15" i="7"/>
  <c r="J14" i="7"/>
  <c r="H14" i="7"/>
  <c r="J13" i="7"/>
  <c r="H13" i="7"/>
  <c r="J12" i="7"/>
  <c r="H12" i="7"/>
  <c r="J11" i="7"/>
  <c r="H11" i="7"/>
  <c r="E11" i="7"/>
  <c r="J10" i="7"/>
  <c r="H10" i="7"/>
  <c r="J9" i="7"/>
  <c r="H9" i="7"/>
  <c r="J8" i="7"/>
  <c r="H8" i="7"/>
  <c r="H28" i="7" s="1"/>
  <c r="J7" i="7"/>
  <c r="J28" i="7" s="1"/>
  <c r="H7" i="7"/>
  <c r="H33" i="7" l="1"/>
  <c r="H53" i="7" s="1"/>
  <c r="H138" i="7" s="1"/>
  <c r="H139" i="7" s="1"/>
  <c r="N4" i="1"/>
  <c r="D19" i="3" l="1"/>
  <c r="D20" i="3"/>
  <c r="M36" i="1" l="1"/>
  <c r="M35" i="1"/>
  <c r="M53" i="1" l="1"/>
  <c r="M52" i="1"/>
  <c r="M45" i="1"/>
  <c r="M51" i="1"/>
  <c r="M47" i="1"/>
  <c r="M46" i="1"/>
  <c r="M44" i="1"/>
  <c r="M43" i="1"/>
  <c r="M39" i="1"/>
  <c r="M40" i="1"/>
  <c r="M38" i="1"/>
  <c r="M34" i="1"/>
  <c r="M32" i="1"/>
  <c r="M33" i="1"/>
  <c r="M31" i="1"/>
  <c r="J14" i="3"/>
  <c r="E14" i="3"/>
  <c r="E13" i="3"/>
  <c r="J27" i="1"/>
  <c r="E22" i="3"/>
  <c r="J24" i="1"/>
  <c r="D3" i="3"/>
  <c r="D7" i="3"/>
  <c r="J28" i="1"/>
  <c r="J25" i="1"/>
  <c r="M74" i="1" l="1"/>
  <c r="J74" i="1"/>
</calcChain>
</file>

<file path=xl/sharedStrings.xml><?xml version="1.0" encoding="utf-8"?>
<sst xmlns="http://schemas.openxmlformats.org/spreadsheetml/2006/main" count="659" uniqueCount="409">
  <si>
    <t>硬装</t>
  </si>
  <si>
    <t>墙面色号</t>
    <phoneticPr fontId="1" type="noConversion"/>
  </si>
  <si>
    <t>主卧色号：20yy 70/138</t>
  </si>
  <si>
    <t>次卧和儿子房色号：20yy 83/100</t>
  </si>
  <si>
    <t>客厅过道餐厅色号：30yy 70/120</t>
  </si>
  <si>
    <t>-</t>
    <phoneticPr fontId="1" type="noConversion"/>
  </si>
  <si>
    <t>客厅面积</t>
    <phoneticPr fontId="1" type="noConversion"/>
  </si>
  <si>
    <t>主卧墙面</t>
    <phoneticPr fontId="1" type="noConversion"/>
  </si>
  <si>
    <t>次卧墙面</t>
    <phoneticPr fontId="1" type="noConversion"/>
  </si>
  <si>
    <t>客厅墙面</t>
    <phoneticPr fontId="1" type="noConversion"/>
  </si>
  <si>
    <t>小卧室墙面</t>
    <phoneticPr fontId="1" type="noConversion"/>
  </si>
  <si>
    <t>客厅面积</t>
    <phoneticPr fontId="1" type="noConversion"/>
  </si>
  <si>
    <t>主卧面积</t>
    <phoneticPr fontId="1" type="noConversion"/>
  </si>
  <si>
    <t>儿童房墙面积</t>
    <phoneticPr fontId="1" type="noConversion"/>
  </si>
  <si>
    <t>次卧墙面积</t>
    <phoneticPr fontId="1" type="noConversion"/>
  </si>
  <si>
    <t>厨房面积</t>
    <phoneticPr fontId="1" type="noConversion"/>
  </si>
  <si>
    <t>卫生间面积</t>
    <phoneticPr fontId="1" type="noConversion"/>
  </si>
  <si>
    <t>大阳台面积</t>
    <phoneticPr fontId="1" type="noConversion"/>
  </si>
  <si>
    <t>餐厅面积</t>
    <phoneticPr fontId="1" type="noConversion"/>
  </si>
  <si>
    <t>过道面积</t>
    <phoneticPr fontId="1" type="noConversion"/>
  </si>
  <si>
    <r>
      <rPr>
        <b/>
        <sz val="12"/>
        <color theme="1"/>
        <rFont val="微软雅黑"/>
        <family val="2"/>
        <charset val="134"/>
      </rPr>
      <t>装修预算与采购清单</t>
    </r>
    <phoneticPr fontId="1" type="noConversion"/>
  </si>
  <si>
    <r>
      <rPr>
        <b/>
        <sz val="10"/>
        <color theme="0"/>
        <rFont val="微软雅黑"/>
        <family val="2"/>
        <charset val="134"/>
      </rPr>
      <t>区域</t>
    </r>
    <phoneticPr fontId="1" type="noConversion"/>
  </si>
  <si>
    <r>
      <rPr>
        <b/>
        <sz val="10"/>
        <color theme="0"/>
        <rFont val="微软雅黑"/>
        <family val="2"/>
        <charset val="134"/>
      </rPr>
      <t>序号</t>
    </r>
    <phoneticPr fontId="1" type="noConversion"/>
  </si>
  <si>
    <r>
      <rPr>
        <b/>
        <sz val="10"/>
        <color theme="0"/>
        <rFont val="微软雅黑"/>
        <family val="2"/>
        <charset val="134"/>
      </rPr>
      <t>项目</t>
    </r>
    <phoneticPr fontId="1" type="noConversion"/>
  </si>
  <si>
    <r>
      <rPr>
        <b/>
        <sz val="10"/>
        <color theme="0"/>
        <rFont val="微软雅黑"/>
        <family val="2"/>
        <charset val="134"/>
      </rPr>
      <t>预算品牌及型号</t>
    </r>
    <phoneticPr fontId="1" type="noConversion"/>
  </si>
  <si>
    <r>
      <rPr>
        <b/>
        <sz val="10"/>
        <color theme="0"/>
        <rFont val="微软雅黑"/>
        <family val="2"/>
        <charset val="134"/>
      </rPr>
      <t>实际品牌</t>
    </r>
    <phoneticPr fontId="1" type="noConversion"/>
  </si>
  <si>
    <r>
      <rPr>
        <b/>
        <sz val="10"/>
        <color theme="0"/>
        <rFont val="微软雅黑"/>
        <family val="2"/>
        <charset val="134"/>
      </rPr>
      <t>数量</t>
    </r>
    <phoneticPr fontId="1" type="noConversion"/>
  </si>
  <si>
    <r>
      <rPr>
        <b/>
        <sz val="10"/>
        <color theme="0"/>
        <rFont val="微软雅黑"/>
        <family val="2"/>
        <charset val="134"/>
      </rPr>
      <t>预算单价</t>
    </r>
    <phoneticPr fontId="1" type="noConversion"/>
  </si>
  <si>
    <r>
      <rPr>
        <b/>
        <sz val="10"/>
        <color theme="0"/>
        <rFont val="微软雅黑"/>
        <family val="2"/>
        <charset val="134"/>
      </rPr>
      <t>预算总价</t>
    </r>
    <phoneticPr fontId="1" type="noConversion"/>
  </si>
  <si>
    <r>
      <rPr>
        <b/>
        <sz val="10"/>
        <color theme="0"/>
        <rFont val="微软雅黑"/>
        <family val="2"/>
        <charset val="134"/>
      </rPr>
      <t>实际单价</t>
    </r>
    <phoneticPr fontId="1" type="noConversion"/>
  </si>
  <si>
    <r>
      <rPr>
        <b/>
        <sz val="10"/>
        <color theme="0"/>
        <rFont val="微软雅黑"/>
        <family val="2"/>
        <charset val="134"/>
      </rPr>
      <t>实际总价</t>
    </r>
    <phoneticPr fontId="1" type="noConversion"/>
  </si>
  <si>
    <r>
      <rPr>
        <b/>
        <sz val="10"/>
        <color theme="0"/>
        <rFont val="微软雅黑"/>
        <family val="2"/>
        <charset val="134"/>
      </rPr>
      <t>差额</t>
    </r>
    <phoneticPr fontId="1" type="noConversion"/>
  </si>
  <si>
    <r>
      <rPr>
        <b/>
        <sz val="10"/>
        <color theme="0"/>
        <rFont val="微软雅黑"/>
        <family val="2"/>
        <charset val="134"/>
      </rPr>
      <t>购买地</t>
    </r>
    <phoneticPr fontId="1" type="noConversion"/>
  </si>
  <si>
    <r>
      <rPr>
        <b/>
        <sz val="10"/>
        <color theme="0"/>
        <rFont val="微软雅黑"/>
        <family val="2"/>
        <charset val="134"/>
      </rPr>
      <t>采购日期</t>
    </r>
    <phoneticPr fontId="1" type="noConversion"/>
  </si>
  <si>
    <r>
      <rPr>
        <sz val="10"/>
        <color theme="1"/>
        <rFont val="微软雅黑"/>
        <family val="2"/>
        <charset val="134"/>
      </rPr>
      <t>硬装</t>
    </r>
  </si>
  <si>
    <r>
      <rPr>
        <sz val="10"/>
        <color theme="1"/>
        <rFont val="微软雅黑"/>
        <family val="2"/>
        <charset val="134"/>
      </rPr>
      <t>品牌待定</t>
    </r>
    <phoneticPr fontId="1" type="noConversion"/>
  </si>
  <si>
    <r>
      <rPr>
        <sz val="10"/>
        <color theme="1"/>
        <rFont val="微软雅黑"/>
        <family val="2"/>
        <charset val="134"/>
      </rPr>
      <t>水槽</t>
    </r>
    <phoneticPr fontId="1" type="noConversion"/>
  </si>
  <si>
    <r>
      <rPr>
        <sz val="10"/>
        <color theme="1"/>
        <rFont val="微软雅黑"/>
        <family val="2"/>
        <charset val="134"/>
      </rPr>
      <t>韩国丽真</t>
    </r>
    <r>
      <rPr>
        <sz val="10"/>
        <color theme="1"/>
        <rFont val="Arial"/>
        <family val="2"/>
      </rPr>
      <t xml:space="preserve"> DSP850</t>
    </r>
    <phoneticPr fontId="1" type="noConversion"/>
  </si>
  <si>
    <r>
      <rPr>
        <sz val="10"/>
        <color theme="1"/>
        <rFont val="微软雅黑"/>
        <family val="2"/>
        <charset val="134"/>
      </rPr>
      <t>水槽龙头</t>
    </r>
    <phoneticPr fontId="1" type="noConversion"/>
  </si>
  <si>
    <r>
      <rPr>
        <sz val="10"/>
        <color theme="1"/>
        <rFont val="微软雅黑"/>
        <family val="2"/>
        <charset val="134"/>
      </rPr>
      <t>韩国丽真</t>
    </r>
    <r>
      <rPr>
        <sz val="10"/>
        <color theme="1"/>
        <rFont val="Arial"/>
        <family val="2"/>
      </rPr>
      <t xml:space="preserve"> LZ1000</t>
    </r>
    <phoneticPr fontId="1" type="noConversion"/>
  </si>
  <si>
    <r>
      <rPr>
        <sz val="10"/>
        <color theme="1"/>
        <rFont val="微软雅黑"/>
        <family val="2"/>
        <charset val="134"/>
      </rPr>
      <t>家电</t>
    </r>
  </si>
  <si>
    <r>
      <rPr>
        <sz val="10"/>
        <color theme="1"/>
        <rFont val="微软雅黑"/>
        <family val="2"/>
        <charset val="134"/>
      </rPr>
      <t>油烟机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灶台</t>
    </r>
    <phoneticPr fontId="1" type="noConversion"/>
  </si>
  <si>
    <r>
      <rPr>
        <sz val="10"/>
        <color theme="1"/>
        <rFont val="微软雅黑"/>
        <family val="2"/>
        <charset val="134"/>
      </rPr>
      <t>净水器</t>
    </r>
    <phoneticPr fontId="1" type="noConversion"/>
  </si>
  <si>
    <r>
      <rPr>
        <sz val="10"/>
        <color theme="1"/>
        <rFont val="微软雅黑"/>
        <family val="2"/>
        <charset val="134"/>
      </rPr>
      <t>热水器</t>
    </r>
    <phoneticPr fontId="1" type="noConversion"/>
  </si>
  <si>
    <r>
      <rPr>
        <sz val="10"/>
        <color theme="1"/>
        <rFont val="微软雅黑"/>
        <family val="2"/>
        <charset val="134"/>
      </rPr>
      <t>地砖</t>
    </r>
    <phoneticPr fontId="1" type="noConversion"/>
  </si>
  <si>
    <r>
      <rPr>
        <sz val="10"/>
        <color theme="1"/>
        <rFont val="微软雅黑"/>
        <family val="2"/>
        <charset val="134"/>
      </rPr>
      <t>硬装</t>
    </r>
    <phoneticPr fontId="1" type="noConversion"/>
  </si>
  <si>
    <r>
      <rPr>
        <sz val="10"/>
        <color theme="1"/>
        <rFont val="微软雅黑"/>
        <family val="2"/>
        <charset val="134"/>
      </rPr>
      <t>墙砖</t>
    </r>
    <phoneticPr fontId="1" type="noConversion"/>
  </si>
  <si>
    <r>
      <rPr>
        <sz val="10"/>
        <color theme="1"/>
        <rFont val="微软雅黑"/>
        <family val="2"/>
        <charset val="134"/>
      </rPr>
      <t>双门对开冰箱</t>
    </r>
    <phoneticPr fontId="1" type="noConversion"/>
  </si>
  <si>
    <r>
      <rPr>
        <sz val="10"/>
        <color theme="1"/>
        <rFont val="微软雅黑"/>
        <family val="2"/>
        <charset val="134"/>
      </rPr>
      <t>厨房移门（含五金）</t>
    </r>
    <phoneticPr fontId="1" type="noConversion"/>
  </si>
  <si>
    <r>
      <rPr>
        <sz val="10"/>
        <color theme="1"/>
        <rFont val="微软雅黑"/>
        <family val="2"/>
        <charset val="134"/>
      </rPr>
      <t>至乐</t>
    </r>
    <phoneticPr fontId="1" type="noConversion"/>
  </si>
  <si>
    <r>
      <rPr>
        <sz val="10"/>
        <color theme="1"/>
        <rFont val="微软雅黑"/>
        <family val="2"/>
        <charset val="134"/>
      </rPr>
      <t>卫生间</t>
    </r>
    <phoneticPr fontId="1" type="noConversion"/>
  </si>
  <si>
    <r>
      <rPr>
        <sz val="10"/>
        <color theme="1"/>
        <rFont val="微软雅黑"/>
        <family val="2"/>
        <charset val="134"/>
      </rPr>
      <t>阿迪兰盾</t>
    </r>
    <r>
      <rPr>
        <sz val="10"/>
        <color theme="1"/>
        <rFont val="Arial"/>
        <family val="2"/>
      </rPr>
      <t>/</t>
    </r>
    <r>
      <rPr>
        <sz val="10"/>
        <color theme="1"/>
        <rFont val="微软雅黑"/>
        <family val="2"/>
        <charset val="134"/>
      </rPr>
      <t>富百得</t>
    </r>
    <phoneticPr fontId="1" type="noConversion"/>
  </si>
  <si>
    <r>
      <rPr>
        <sz val="10"/>
        <color theme="1"/>
        <rFont val="微软雅黑"/>
        <family val="2"/>
        <charset val="134"/>
      </rPr>
      <t>吊顶（长灯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方灯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浴霸风暖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辅料）</t>
    </r>
    <phoneticPr fontId="1" type="noConversion"/>
  </si>
  <si>
    <r>
      <rPr>
        <sz val="10"/>
        <color theme="1"/>
        <rFont val="微软雅黑"/>
        <family val="2"/>
        <charset val="134"/>
      </rPr>
      <t>淋雨花洒</t>
    </r>
    <phoneticPr fontId="1" type="noConversion"/>
  </si>
  <si>
    <r>
      <rPr>
        <sz val="10"/>
        <color theme="1"/>
        <rFont val="微软雅黑"/>
        <family val="2"/>
        <charset val="134"/>
      </rPr>
      <t>马桶</t>
    </r>
    <phoneticPr fontId="1" type="noConversion"/>
  </si>
  <si>
    <r>
      <t>TOTO CW981NB/SW981B +</t>
    </r>
    <r>
      <rPr>
        <sz val="10"/>
        <color theme="1"/>
        <rFont val="微软雅黑"/>
        <family val="2"/>
        <charset val="134"/>
      </rPr>
      <t>缓冲盖</t>
    </r>
    <r>
      <rPr>
        <sz val="10"/>
        <color theme="1"/>
        <rFont val="Arial"/>
        <family val="2"/>
      </rPr>
      <t xml:space="preserve"> </t>
    </r>
    <phoneticPr fontId="1" type="noConversion"/>
  </si>
  <si>
    <r>
      <rPr>
        <sz val="10"/>
        <color theme="1"/>
        <rFont val="微软雅黑"/>
        <family val="2"/>
        <charset val="134"/>
      </rPr>
      <t>洗手台龙头</t>
    </r>
    <phoneticPr fontId="1" type="noConversion"/>
  </si>
  <si>
    <r>
      <rPr>
        <sz val="10"/>
        <color theme="1"/>
        <rFont val="微软雅黑"/>
        <family val="2"/>
        <charset val="134"/>
      </rPr>
      <t>科勒</t>
    </r>
    <r>
      <rPr>
        <sz val="10"/>
        <color theme="1"/>
        <rFont val="Arial"/>
        <family val="2"/>
      </rPr>
      <t xml:space="preserve"> K-12266T-4-CP</t>
    </r>
    <r>
      <rPr>
        <sz val="10"/>
        <color theme="1"/>
        <rFont val="微软雅黑"/>
        <family val="2"/>
        <charset val="134"/>
      </rPr>
      <t>（淘宝</t>
    </r>
    <r>
      <rPr>
        <sz val="10"/>
        <color theme="1"/>
        <rFont val="Arial"/>
        <family val="2"/>
      </rPr>
      <t>785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</si>
  <si>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r>
      <rPr>
        <sz val="10"/>
        <color theme="1"/>
        <rFont val="微软雅黑"/>
        <family val="2"/>
        <charset val="134"/>
      </rPr>
      <t>洗手盆</t>
    </r>
    <phoneticPr fontId="1" type="noConversion"/>
  </si>
  <si>
    <r>
      <rPr>
        <sz val="10"/>
        <color theme="1"/>
        <rFont val="微软雅黑"/>
        <family val="2"/>
        <charset val="134"/>
      </rPr>
      <t>科勒</t>
    </r>
    <r>
      <rPr>
        <sz val="10"/>
        <color theme="1"/>
        <rFont val="Arial"/>
        <family val="2"/>
      </rPr>
      <t xml:space="preserve"> K-2220T-0</t>
    </r>
    <r>
      <rPr>
        <sz val="10"/>
        <color theme="1"/>
        <rFont val="微软雅黑"/>
        <family val="2"/>
        <charset val="134"/>
      </rPr>
      <t>台下盆（淘宝</t>
    </r>
    <r>
      <rPr>
        <sz val="10"/>
        <color theme="1"/>
        <rFont val="Arial"/>
        <family val="2"/>
      </rPr>
      <t>565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</si>
  <si>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r>
      <rPr>
        <sz val="10"/>
        <color theme="1"/>
        <rFont val="微软雅黑"/>
        <family val="2"/>
        <charset val="134"/>
      </rPr>
      <t>浴室镜</t>
    </r>
    <phoneticPr fontId="1" type="noConversion"/>
  </si>
  <si>
    <r>
      <t>D</t>
    </r>
    <r>
      <rPr>
        <sz val="10"/>
        <color theme="1"/>
        <rFont val="微软雅黑"/>
        <family val="2"/>
        <charset val="134"/>
      </rPr>
      <t>牌家居</t>
    </r>
    <phoneticPr fontId="1" type="noConversion"/>
  </si>
  <si>
    <r>
      <rPr>
        <sz val="10"/>
        <color theme="1"/>
        <rFont val="微软雅黑"/>
        <family val="2"/>
        <charset val="134"/>
      </rPr>
      <t>防臭地漏</t>
    </r>
    <phoneticPr fontId="1" type="noConversion"/>
  </si>
  <si>
    <r>
      <rPr>
        <sz val="10"/>
        <color theme="1"/>
        <rFont val="微软雅黑"/>
        <family val="2"/>
        <charset val="134"/>
      </rPr>
      <t>潜水艇（套餐</t>
    </r>
    <r>
      <rPr>
        <sz val="10"/>
        <color theme="1"/>
        <rFont val="Arial"/>
        <family val="2"/>
      </rPr>
      <t>+1</t>
    </r>
    <r>
      <rPr>
        <sz val="10"/>
        <color theme="1"/>
        <rFont val="微软雅黑"/>
        <family val="2"/>
        <charset val="134"/>
      </rPr>
      <t>个）</t>
    </r>
    <phoneticPr fontId="1" type="noConversion"/>
  </si>
  <si>
    <r>
      <rPr>
        <sz val="10"/>
        <color theme="1"/>
        <rFont val="微软雅黑"/>
        <family val="2"/>
        <charset val="134"/>
      </rPr>
      <t>移门（含五金）</t>
    </r>
    <phoneticPr fontId="1" type="noConversion"/>
  </si>
  <si>
    <r>
      <rPr>
        <sz val="10"/>
        <color theme="1"/>
        <rFont val="微软雅黑"/>
        <family val="2"/>
        <charset val="134"/>
      </rPr>
      <t>客厅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餐厅</t>
    </r>
    <phoneticPr fontId="1" type="noConversion"/>
  </si>
  <si>
    <r>
      <rPr>
        <sz val="10"/>
        <color theme="1"/>
        <rFont val="微软雅黑"/>
        <family val="2"/>
        <charset val="134"/>
      </rPr>
      <t>海藻泥（墙面）</t>
    </r>
    <phoneticPr fontId="1" type="noConversion"/>
  </si>
  <si>
    <r>
      <rPr>
        <sz val="10"/>
        <color theme="1"/>
        <rFont val="微软雅黑"/>
        <family val="2"/>
        <charset val="134"/>
      </rPr>
      <t>乳胶漆（两面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底）</t>
    </r>
    <phoneticPr fontId="1" type="noConversion"/>
  </si>
  <si>
    <r>
      <rPr>
        <sz val="10"/>
        <color theme="1"/>
        <rFont val="微软雅黑"/>
        <family val="2"/>
        <charset val="134"/>
      </rPr>
      <t>试衣镜</t>
    </r>
    <phoneticPr fontId="1" type="noConversion"/>
  </si>
  <si>
    <r>
      <rPr>
        <sz val="10"/>
        <color theme="1"/>
        <rFont val="微软雅黑"/>
        <family val="2"/>
        <charset val="134"/>
      </rPr>
      <t>电视背景墙（呼吸砖）</t>
    </r>
    <phoneticPr fontId="1" type="noConversion"/>
  </si>
  <si>
    <r>
      <rPr>
        <sz val="10"/>
        <color theme="1"/>
        <rFont val="微软雅黑"/>
        <family val="2"/>
        <charset val="134"/>
      </rPr>
      <t>美标</t>
    </r>
    <phoneticPr fontId="1" type="noConversion"/>
  </si>
  <si>
    <r>
      <rPr>
        <sz val="10"/>
        <color theme="1"/>
        <rFont val="微软雅黑"/>
        <family val="2"/>
        <charset val="134"/>
      </rPr>
      <t>实木复合地板</t>
    </r>
    <phoneticPr fontId="1" type="noConversion"/>
  </si>
  <si>
    <r>
      <rPr>
        <sz val="10"/>
        <color theme="1"/>
        <rFont val="微软雅黑"/>
        <family val="2"/>
        <charset val="134"/>
      </rPr>
      <t>踢脚线</t>
    </r>
    <phoneticPr fontId="1" type="noConversion"/>
  </si>
  <si>
    <r>
      <rPr>
        <sz val="10"/>
        <color theme="1"/>
        <rFont val="微软雅黑"/>
        <family val="2"/>
        <charset val="134"/>
      </rPr>
      <t>灯具</t>
    </r>
  </si>
  <si>
    <r>
      <rPr>
        <sz val="10"/>
        <color theme="1"/>
        <rFont val="微软雅黑"/>
        <family val="2"/>
        <charset val="134"/>
      </rPr>
      <t>所有灯具</t>
    </r>
    <phoneticPr fontId="1" type="noConversion"/>
  </si>
  <si>
    <r>
      <rPr>
        <sz val="10"/>
        <color theme="1"/>
        <rFont val="微软雅黑"/>
        <family val="2"/>
        <charset val="134"/>
      </rPr>
      <t>家具</t>
    </r>
  </si>
  <si>
    <r>
      <rPr>
        <sz val="10"/>
        <color theme="1"/>
        <rFont val="微软雅黑"/>
        <family val="2"/>
        <charset val="134"/>
      </rPr>
      <t>主卧</t>
    </r>
    <phoneticPr fontId="1" type="noConversion"/>
  </si>
  <si>
    <r>
      <rPr>
        <sz val="10"/>
        <color theme="1"/>
        <rFont val="微软雅黑"/>
        <family val="2"/>
        <charset val="134"/>
      </rPr>
      <t>实木门（含五金）</t>
    </r>
    <phoneticPr fontId="1" type="noConversion"/>
  </si>
  <si>
    <r>
      <rPr>
        <sz val="10"/>
        <color theme="1"/>
        <rFont val="微软雅黑"/>
        <family val="2"/>
        <charset val="134"/>
      </rPr>
      <t>空调（</t>
    </r>
    <r>
      <rPr>
        <sz val="10"/>
        <color theme="1"/>
        <rFont val="Arial"/>
        <family val="2"/>
      </rPr>
      <t>1.5</t>
    </r>
    <r>
      <rPr>
        <sz val="10"/>
        <color theme="1"/>
        <rFont val="微软雅黑"/>
        <family val="2"/>
        <charset val="134"/>
      </rPr>
      <t>匹）</t>
    </r>
    <phoneticPr fontId="1" type="noConversion"/>
  </si>
  <si>
    <r>
      <rPr>
        <sz val="10"/>
        <color theme="1"/>
        <rFont val="微软雅黑"/>
        <family val="2"/>
        <charset val="134"/>
      </rPr>
      <t>实木窗框</t>
    </r>
    <phoneticPr fontId="1" type="noConversion"/>
  </si>
  <si>
    <r>
      <rPr>
        <sz val="10"/>
        <color theme="1"/>
        <rFont val="微软雅黑"/>
        <family val="2"/>
        <charset val="134"/>
      </rPr>
      <t>至乐</t>
    </r>
    <phoneticPr fontId="1" type="noConversion"/>
  </si>
  <si>
    <r>
      <rPr>
        <sz val="10"/>
        <color theme="1"/>
        <rFont val="微软雅黑"/>
        <family val="2"/>
        <charset val="134"/>
      </rPr>
      <t>品牌待定</t>
    </r>
    <phoneticPr fontId="1" type="noConversion"/>
  </si>
  <si>
    <r>
      <rPr>
        <sz val="10"/>
        <color theme="1"/>
        <rFont val="微软雅黑"/>
        <family val="2"/>
        <charset val="134"/>
      </rPr>
      <t>次卧</t>
    </r>
    <phoneticPr fontId="1" type="noConversion"/>
  </si>
  <si>
    <r>
      <rPr>
        <sz val="10"/>
        <color theme="1"/>
        <rFont val="微软雅黑"/>
        <family val="2"/>
        <charset val="134"/>
      </rPr>
      <t>儿童房</t>
    </r>
    <phoneticPr fontId="1" type="noConversion"/>
  </si>
  <si>
    <r>
      <rPr>
        <sz val="10"/>
        <color theme="1"/>
        <rFont val="微软雅黑"/>
        <family val="2"/>
        <charset val="134"/>
      </rPr>
      <t>七彩人生</t>
    </r>
    <r>
      <rPr>
        <sz val="10"/>
        <color theme="1"/>
        <rFont val="Arial"/>
        <family val="2"/>
      </rPr>
      <t>/</t>
    </r>
    <r>
      <rPr>
        <sz val="10"/>
        <color theme="1"/>
        <rFont val="微软雅黑"/>
        <family val="2"/>
        <charset val="134"/>
      </rPr>
      <t>喜梦宝</t>
    </r>
    <r>
      <rPr>
        <sz val="10"/>
        <color theme="1"/>
        <rFont val="Arial"/>
        <family val="2"/>
      </rPr>
      <t>/</t>
    </r>
    <r>
      <rPr>
        <sz val="10"/>
        <color theme="1"/>
        <rFont val="微软雅黑"/>
        <family val="2"/>
        <charset val="134"/>
      </rPr>
      <t>松堡王国</t>
    </r>
    <phoneticPr fontId="1" type="noConversion"/>
  </si>
  <si>
    <r>
      <rPr>
        <sz val="10"/>
        <color theme="1"/>
        <rFont val="微软雅黑"/>
        <family val="2"/>
        <charset val="134"/>
      </rPr>
      <t>书柜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书桌</t>
    </r>
    <phoneticPr fontId="1" type="noConversion"/>
  </si>
  <si>
    <r>
      <rPr>
        <sz val="10"/>
        <color theme="1"/>
        <rFont val="微软雅黑"/>
        <family val="2"/>
        <charset val="134"/>
      </rPr>
      <t>大阳台</t>
    </r>
    <phoneticPr fontId="1" type="noConversion"/>
  </si>
  <si>
    <r>
      <rPr>
        <sz val="10"/>
        <color theme="1"/>
        <rFont val="微软雅黑"/>
        <family val="2"/>
        <charset val="134"/>
      </rPr>
      <t>阳台窗</t>
    </r>
    <phoneticPr fontId="1" type="noConversion"/>
  </si>
  <si>
    <r>
      <rPr>
        <sz val="10"/>
        <color theme="1"/>
        <rFont val="微软雅黑"/>
        <family val="2"/>
        <charset val="134"/>
      </rPr>
      <t>阳台移门</t>
    </r>
    <phoneticPr fontId="1" type="noConversion"/>
  </si>
  <si>
    <r>
      <rPr>
        <sz val="10"/>
        <color theme="1"/>
        <rFont val="微软雅黑"/>
        <family val="2"/>
        <charset val="134"/>
      </rPr>
      <t>小厨宝</t>
    </r>
    <phoneticPr fontId="1" type="noConversion"/>
  </si>
  <si>
    <r>
      <rPr>
        <sz val="10"/>
        <color theme="1"/>
        <rFont val="微软雅黑"/>
        <family val="2"/>
        <charset val="134"/>
      </rPr>
      <t>美的</t>
    </r>
    <phoneticPr fontId="1" type="noConversion"/>
  </si>
  <si>
    <r>
      <rPr>
        <sz val="10"/>
        <color theme="1"/>
        <rFont val="微软雅黑"/>
        <family val="2"/>
        <charset val="134"/>
      </rPr>
      <t>洗衣机龙头</t>
    </r>
    <phoneticPr fontId="1" type="noConversion"/>
  </si>
  <si>
    <r>
      <rPr>
        <sz val="10"/>
        <color theme="1"/>
        <rFont val="微软雅黑"/>
        <family val="2"/>
        <charset val="134"/>
      </rPr>
      <t>九牧</t>
    </r>
    <phoneticPr fontId="1" type="noConversion"/>
  </si>
  <si>
    <r>
      <rPr>
        <sz val="10"/>
        <color theme="1"/>
        <rFont val="微软雅黑"/>
        <family val="2"/>
        <charset val="134"/>
      </rPr>
      <t>硬装</t>
    </r>
    <phoneticPr fontId="1" type="noConversion"/>
  </si>
  <si>
    <r>
      <rPr>
        <sz val="10"/>
        <color theme="1"/>
        <rFont val="微软雅黑"/>
        <family val="2"/>
        <charset val="134"/>
      </rPr>
      <t>角阀（</t>
    </r>
    <r>
      <rPr>
        <sz val="10"/>
        <color theme="1"/>
        <rFont val="Arial"/>
        <family val="2"/>
      </rPr>
      <t>7</t>
    </r>
    <r>
      <rPr>
        <sz val="10"/>
        <color theme="1"/>
        <rFont val="微软雅黑"/>
        <family val="2"/>
        <charset val="134"/>
      </rPr>
      <t>个）</t>
    </r>
    <phoneticPr fontId="1" type="noConversion"/>
  </si>
  <si>
    <r>
      <rPr>
        <sz val="10"/>
        <color theme="1"/>
        <rFont val="微软雅黑"/>
        <family val="2"/>
        <charset val="134"/>
      </rPr>
      <t>其他</t>
    </r>
    <phoneticPr fontId="1" type="noConversion"/>
  </si>
  <si>
    <r>
      <rPr>
        <sz val="10"/>
        <color theme="1"/>
        <rFont val="微软雅黑"/>
        <family val="2"/>
        <charset val="134"/>
      </rPr>
      <t>人工费</t>
    </r>
    <phoneticPr fontId="1" type="noConversion"/>
  </si>
  <si>
    <r>
      <rPr>
        <sz val="10"/>
        <color theme="1"/>
        <rFont val="微软雅黑"/>
        <family val="2"/>
        <charset val="134"/>
      </rPr>
      <t>辅料费</t>
    </r>
    <phoneticPr fontId="1" type="noConversion"/>
  </si>
  <si>
    <r>
      <rPr>
        <b/>
        <sz val="10"/>
        <color theme="1"/>
        <rFont val="微软雅黑"/>
        <family val="2"/>
        <charset val="134"/>
      </rPr>
      <t>总价</t>
    </r>
    <phoneticPr fontId="1" type="noConversion"/>
  </si>
  <si>
    <r>
      <rPr>
        <sz val="10"/>
        <color theme="1"/>
        <rFont val="微软雅黑"/>
        <family val="2"/>
        <charset val="134"/>
      </rPr>
      <t>霍尼韦尔</t>
    </r>
    <r>
      <rPr>
        <sz val="10"/>
        <color theme="1"/>
        <rFont val="Arial"/>
        <family val="2"/>
      </rPr>
      <t xml:space="preserve"> FF06 </t>
    </r>
    <r>
      <rPr>
        <sz val="10"/>
        <color theme="1"/>
        <rFont val="微软雅黑"/>
        <family val="2"/>
        <charset val="134"/>
      </rPr>
      <t>原进口（淘宝价格</t>
    </r>
    <r>
      <rPr>
        <sz val="10"/>
        <color theme="1"/>
        <rFont val="Arial"/>
        <family val="2"/>
      </rPr>
      <t>389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</si>
  <si>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r>
      <rPr>
        <sz val="10"/>
        <color theme="1"/>
        <rFont val="微软雅黑"/>
        <family val="2"/>
        <charset val="134"/>
      </rPr>
      <t>方太</t>
    </r>
    <r>
      <rPr>
        <sz val="10"/>
        <color theme="1"/>
        <rFont val="Arial"/>
        <family val="2"/>
      </rPr>
      <t>EH40QE+FC11BE</t>
    </r>
    <r>
      <rPr>
        <sz val="10"/>
        <color theme="1"/>
        <rFont val="微软雅黑"/>
        <family val="2"/>
        <charset val="134"/>
      </rPr>
      <t>（淘宝旗舰店</t>
    </r>
    <r>
      <rPr>
        <sz val="10"/>
        <color theme="1"/>
        <rFont val="Arial"/>
        <family val="2"/>
      </rPr>
      <t>4099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</si>
  <si>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t>海尔 BCD-579WE</t>
    <phoneticPr fontId="1" type="noConversion"/>
  </si>
  <si>
    <t>格力 KFR-72LW（京东价）</t>
    <phoneticPr fontId="1" type="noConversion"/>
  </si>
  <si>
    <t>美的 KFR-35GW （京东价格）</t>
    <phoneticPr fontId="1" type="noConversion"/>
  </si>
  <si>
    <t>LG 55LA6500</t>
    <phoneticPr fontId="1" type="noConversion"/>
  </si>
  <si>
    <t>九牧36182-131（苏宁易购价）</t>
    <phoneticPr fontId="1" type="noConversion"/>
  </si>
  <si>
    <t>家具</t>
    <phoneticPr fontId="1" type="noConversion"/>
  </si>
  <si>
    <r>
      <rPr>
        <sz val="10"/>
        <color theme="1"/>
        <rFont val="微软雅黑"/>
        <family val="2"/>
        <charset val="134"/>
      </rPr>
      <t>沙发 单人位</t>
    </r>
    <phoneticPr fontId="1" type="noConversion"/>
  </si>
  <si>
    <t>沙发 双人位</t>
    <phoneticPr fontId="1" type="noConversion"/>
  </si>
  <si>
    <t>沙发 三人位</t>
    <phoneticPr fontId="1" type="noConversion"/>
  </si>
  <si>
    <t>折扣</t>
    <phoneticPr fontId="1" type="noConversion"/>
  </si>
  <si>
    <t>大茶几</t>
    <phoneticPr fontId="1" type="noConversion"/>
  </si>
  <si>
    <t>餐桌</t>
    <phoneticPr fontId="1" type="noConversion"/>
  </si>
  <si>
    <t>台湾沙克 1350*800*740     1304</t>
    <phoneticPr fontId="1" type="noConversion"/>
  </si>
  <si>
    <t>台湾沙克 450*430*800      245-A</t>
    <phoneticPr fontId="1" type="noConversion"/>
  </si>
  <si>
    <t>台湾沙克 2240*1910*1060  11号</t>
    <phoneticPr fontId="1" type="noConversion"/>
  </si>
  <si>
    <t>床头柜（2个）</t>
    <phoneticPr fontId="1" type="noConversion"/>
  </si>
  <si>
    <t>台湾沙克 520*440*530     1号</t>
    <phoneticPr fontId="1" type="noConversion"/>
  </si>
  <si>
    <t>台湾沙克 700*485*1175    7号</t>
    <phoneticPr fontId="1" type="noConversion"/>
  </si>
  <si>
    <t>牛皮实木床1.8M</t>
    <phoneticPr fontId="1" type="noConversion"/>
  </si>
  <si>
    <t>台湾沙克 2000*630*2200   10号</t>
    <phoneticPr fontId="1" type="noConversion"/>
  </si>
  <si>
    <t>台湾沙克 2240*1610       6号</t>
    <phoneticPr fontId="1" type="noConversion"/>
  </si>
  <si>
    <t>台湾沙克 500*430*520     5号</t>
    <phoneticPr fontId="1" type="noConversion"/>
  </si>
  <si>
    <t>家具</t>
  </si>
  <si>
    <t>家电</t>
  </si>
  <si>
    <t>空调（3P 柜式）</t>
    <phoneticPr fontId="1" type="noConversion"/>
  </si>
  <si>
    <t>电视（55寸）</t>
    <phoneticPr fontId="1" type="noConversion"/>
  </si>
  <si>
    <t>实木移门衣柜</t>
    <phoneticPr fontId="1" type="noConversion"/>
  </si>
  <si>
    <t>六斗柜</t>
    <phoneticPr fontId="1" type="noConversion"/>
  </si>
  <si>
    <t>实木门（含五金）</t>
    <phoneticPr fontId="1" type="noConversion"/>
  </si>
  <si>
    <t>至乐</t>
    <phoneticPr fontId="1" type="noConversion"/>
  </si>
  <si>
    <t>窗帘（大阳台、3卧室）</t>
    <phoneticPr fontId="1" type="noConversion"/>
  </si>
  <si>
    <t>品牌待定</t>
    <phoneticPr fontId="1" type="noConversion"/>
  </si>
  <si>
    <t>床头柜 (2个)</t>
    <phoneticPr fontId="1" type="noConversion"/>
  </si>
  <si>
    <t>实木门（含五金）</t>
    <phoneticPr fontId="1" type="noConversion"/>
  </si>
  <si>
    <t>硬装</t>
    <phoneticPr fontId="1" type="noConversion"/>
  </si>
  <si>
    <t>实木窗框</t>
    <phoneticPr fontId="1" type="noConversion"/>
  </si>
  <si>
    <t>分类</t>
    <phoneticPr fontId="1" type="noConversion"/>
  </si>
  <si>
    <t>软装</t>
  </si>
  <si>
    <r>
      <rPr>
        <sz val="10"/>
        <color theme="1"/>
        <rFont val="微软雅黑"/>
        <family val="2"/>
        <charset val="134"/>
      </rPr>
      <t>都芳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软雅黑"/>
        <family val="2"/>
        <charset val="134"/>
      </rPr>
      <t>钻石或者全新铂内墙漆（天猫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软雅黑"/>
        <family val="2"/>
        <charset val="134"/>
      </rPr>
      <t>居然之家）</t>
    </r>
    <phoneticPr fontId="1" type="noConversion"/>
  </si>
  <si>
    <t>实木床高箱1.5M</t>
    <phoneticPr fontId="1" type="noConversion"/>
  </si>
  <si>
    <t>淘宝</t>
    <phoneticPr fontId="1" type="noConversion"/>
  </si>
  <si>
    <t>餐桌（6把椅子）</t>
    <phoneticPr fontId="1" type="noConversion"/>
  </si>
  <si>
    <t>韩国白鸟DS740</t>
    <phoneticPr fontId="1" type="noConversion"/>
  </si>
  <si>
    <t>韩国白鸟HJ9003</t>
    <phoneticPr fontId="1" type="noConversion"/>
  </si>
  <si>
    <t>欧亚美家居广场</t>
    <phoneticPr fontId="1" type="noConversion"/>
  </si>
  <si>
    <t xml:space="preserve">上海领贤装潢设计有限公司                   </t>
  </si>
  <si>
    <t xml:space="preserve">   客户姓名：                   装潢地址：  锦绣华都29号1601室         公司地址：周东路412号</t>
    <phoneticPr fontId="13" type="noConversion"/>
  </si>
  <si>
    <t xml:space="preserve">   联系电话：                        装修面积：                                 公司电话：13585612229</t>
    <phoneticPr fontId="13" type="noConversion"/>
  </si>
  <si>
    <t>编号</t>
  </si>
  <si>
    <t>项目名称</t>
  </si>
  <si>
    <t>明细分类</t>
  </si>
  <si>
    <t>单位</t>
  </si>
  <si>
    <t>数量</t>
  </si>
  <si>
    <t>主辅材料费</t>
  </si>
  <si>
    <t>合价</t>
  </si>
  <si>
    <t>人工费</t>
  </si>
  <si>
    <t>（主材名称、品牌、等级、规格）</t>
  </si>
  <si>
    <t>主材</t>
  </si>
  <si>
    <t>辅料</t>
    <phoneticPr fontId="13" type="noConversion"/>
  </si>
  <si>
    <t>单价</t>
  </si>
  <si>
    <t>一</t>
  </si>
  <si>
    <t>厨房：5.38</t>
    <phoneticPr fontId="13" type="noConversion"/>
  </si>
  <si>
    <t>地砖（5.38加 5%损耗）</t>
    <phoneticPr fontId="13" type="noConversion"/>
  </si>
  <si>
    <t>300*300地砖水泥（海螺）、黄沙（主材自购）</t>
    <phoneticPr fontId="13" type="noConversion"/>
  </si>
  <si>
    <t>地面找平</t>
  </si>
  <si>
    <t>（海螺）水泥、黄沙</t>
  </si>
  <si>
    <t>墙砖</t>
  </si>
  <si>
    <t>300*450墙砖水泥（海螺）、黄沙（主材自购）</t>
    <phoneticPr fontId="13" type="noConversion"/>
  </si>
  <si>
    <t>墙砖45度拼角</t>
  </si>
  <si>
    <t>项</t>
  </si>
  <si>
    <t xml:space="preserve">墙地面瓷砖用填缝剂勾缝(缝宽1.5-4mm)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</si>
  <si>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伟伯填缝剂</t>
  </si>
  <si>
    <t>吊顶</t>
  </si>
  <si>
    <t>铝扣板</t>
  </si>
  <si>
    <t>吊顶角线</t>
  </si>
  <si>
    <t>m</t>
  </si>
  <si>
    <t>料理台柜体</t>
    <phoneticPr fontId="13" type="noConversion"/>
  </si>
  <si>
    <t>料理台台面</t>
    <phoneticPr fontId="13" type="noConversion"/>
  </si>
  <si>
    <t>石英石</t>
    <phoneticPr fontId="13" type="noConversion"/>
  </si>
  <si>
    <t>橱柜门板</t>
    <phoneticPr fontId="13" type="noConversion"/>
  </si>
  <si>
    <t>实木门板</t>
    <phoneticPr fontId="13" type="noConversion"/>
  </si>
  <si>
    <t>水龙头</t>
  </si>
  <si>
    <t>单柄水龙头3件套(客户自购)</t>
  </si>
  <si>
    <t>套</t>
  </si>
  <si>
    <t>水槽</t>
  </si>
  <si>
    <t>不锈钢双斗水槽(客户自购)</t>
  </si>
  <si>
    <t>只</t>
  </si>
  <si>
    <t>下水配件</t>
  </si>
  <si>
    <t>九牧三角阀、PVC管</t>
  </si>
  <si>
    <t>门槛石</t>
  </si>
  <si>
    <t>中国黑大理石</t>
  </si>
  <si>
    <t>块</t>
  </si>
  <si>
    <t>门套(双面)</t>
    <phoneticPr fontId="13" type="noConversion"/>
  </si>
  <si>
    <t>烤漆门套</t>
    <phoneticPr fontId="13" type="noConversion"/>
  </si>
  <si>
    <t>套装门</t>
    <phoneticPr fontId="13" type="noConversion"/>
  </si>
  <si>
    <t>烤漆套装门移门</t>
    <phoneticPr fontId="13" type="noConversion"/>
  </si>
  <si>
    <t>门套打底</t>
    <phoneticPr fontId="13" type="noConversion"/>
  </si>
  <si>
    <t>细木工板 龙骨等</t>
    <phoneticPr fontId="13" type="noConversion"/>
  </si>
  <si>
    <t>轨道</t>
    <phoneticPr fontId="13" type="noConversion"/>
  </si>
  <si>
    <t>移门轨道</t>
    <phoneticPr fontId="13" type="noConversion"/>
  </si>
  <si>
    <t>副</t>
  </si>
  <si>
    <t>10厘钢化玻璃</t>
    <phoneticPr fontId="13" type="noConversion"/>
  </si>
  <si>
    <t>砌墙</t>
    <phoneticPr fontId="13" type="noConversion"/>
  </si>
  <si>
    <t>黄沙、水泥、红砖</t>
    <phoneticPr fontId="13" type="noConversion"/>
  </si>
  <si>
    <t>墙面处理</t>
    <phoneticPr fontId="13" type="noConversion"/>
  </si>
  <si>
    <t>贴墙砖处</t>
    <phoneticPr fontId="13" type="noConversion"/>
  </si>
  <si>
    <t>小计</t>
    <phoneticPr fontId="13" type="noConversion"/>
  </si>
  <si>
    <t>二</t>
  </si>
  <si>
    <t>卫生间：(4.26平方)</t>
    <phoneticPr fontId="13" type="noConversion"/>
  </si>
  <si>
    <t>地砖（4.26加 5%损耗）</t>
    <phoneticPr fontId="13" type="noConversion"/>
  </si>
  <si>
    <t>300*300地砖水泥（海螺）、黄沙（主材自购）</t>
    <phoneticPr fontId="13" type="noConversion"/>
  </si>
  <si>
    <t>300*450墙砖砖水泥（海螺）、黄沙（主材自购）</t>
    <phoneticPr fontId="13" type="noConversion"/>
  </si>
  <si>
    <t>刷防水</t>
  </si>
  <si>
    <t>东方雨虹防水沙浆（离地30CM高)</t>
    <phoneticPr fontId="13" type="noConversion"/>
  </si>
  <si>
    <t>遍</t>
  </si>
  <si>
    <t>淋浴房钢化玻璃</t>
  </si>
  <si>
    <t>钢化玻璃</t>
  </si>
  <si>
    <t>淋浴房挡水边</t>
  </si>
  <si>
    <t>淋浴房玻璃搁板</t>
    <phoneticPr fontId="13" type="noConversion"/>
  </si>
  <si>
    <t>8厘钢化玻璃</t>
    <phoneticPr fontId="13" type="noConversion"/>
  </si>
  <si>
    <t>项</t>
    <phoneticPr fontId="13" type="noConversion"/>
  </si>
  <si>
    <t>台盆</t>
    <phoneticPr fontId="13" type="noConversion"/>
  </si>
  <si>
    <t>业主自购</t>
  </si>
  <si>
    <t>黄沙、水泥、红砖</t>
    <phoneticPr fontId="13" type="noConversion"/>
  </si>
  <si>
    <t>台盆柜贴砖</t>
    <phoneticPr fontId="13" type="noConversion"/>
  </si>
  <si>
    <t>300*450墙砖砖水泥（海螺）、黄沙（主材自购）</t>
    <phoneticPr fontId="13" type="noConversion"/>
  </si>
  <si>
    <t>台盆柜门板</t>
    <phoneticPr fontId="13" type="noConversion"/>
  </si>
  <si>
    <t>实木门板</t>
    <phoneticPr fontId="13" type="noConversion"/>
  </si>
  <si>
    <t>套装门</t>
    <phoneticPr fontId="13" type="noConversion"/>
  </si>
  <si>
    <t>烤漆套装门移门</t>
    <phoneticPr fontId="13" type="noConversion"/>
  </si>
  <si>
    <t>套</t>
    <phoneticPr fontId="13" type="noConversion"/>
  </si>
  <si>
    <t>门套打底</t>
    <phoneticPr fontId="13" type="noConversion"/>
  </si>
  <si>
    <t>细木工板 龙骨等</t>
    <phoneticPr fontId="13" type="noConversion"/>
  </si>
  <si>
    <t>轨道</t>
    <phoneticPr fontId="13" type="noConversion"/>
  </si>
  <si>
    <t>移门轨道</t>
    <phoneticPr fontId="13" type="noConversion"/>
  </si>
  <si>
    <t>副</t>
    <phoneticPr fontId="13" type="noConversion"/>
  </si>
  <si>
    <t>马桶</t>
  </si>
  <si>
    <t>砌墙</t>
    <phoneticPr fontId="13" type="noConversion"/>
  </si>
  <si>
    <t>削单墙</t>
    <phoneticPr fontId="13" type="noConversion"/>
  </si>
  <si>
    <t>小计</t>
    <phoneticPr fontId="13" type="noConversion"/>
  </si>
  <si>
    <t>三</t>
  </si>
  <si>
    <t>客、餐厅及过道：(35.8平方)</t>
    <phoneticPr fontId="13" type="noConversion"/>
  </si>
  <si>
    <t>实木地板（35.8加5%损耗）</t>
    <phoneticPr fontId="13" type="noConversion"/>
  </si>
  <si>
    <t>自购（厂家安装）</t>
    <phoneticPr fontId="13" type="noConversion"/>
  </si>
  <si>
    <t>踢脚线</t>
  </si>
  <si>
    <t>自购与地板配套</t>
    <phoneticPr fontId="13" type="noConversion"/>
  </si>
  <si>
    <t>墙面乳胶漆</t>
  </si>
  <si>
    <t>多乐士净味五合一（一底两面）</t>
    <phoneticPr fontId="13" type="noConversion"/>
  </si>
  <si>
    <t>墙面基层处理</t>
  </si>
  <si>
    <t>牛皮纸/中南801胶水</t>
  </si>
  <si>
    <t>墙面批嵌</t>
  </si>
  <si>
    <t>熟胶粉、砒墙腻籽、砂皮等</t>
    <phoneticPr fontId="13" type="noConversion"/>
  </si>
  <si>
    <t>石膏板造型吊顶</t>
  </si>
  <si>
    <t>龙骨+石膏板</t>
  </si>
  <si>
    <t>窗帘箱</t>
    <phoneticPr fontId="13" type="noConversion"/>
  </si>
  <si>
    <t>细木工板等</t>
    <phoneticPr fontId="13" type="noConversion"/>
  </si>
  <si>
    <t>m</t>
    <phoneticPr fontId="13" type="noConversion"/>
  </si>
  <si>
    <t>进户门套（单面）</t>
    <phoneticPr fontId="13" type="noConversion"/>
  </si>
  <si>
    <t>烤漆门套</t>
    <phoneticPr fontId="13" type="noConversion"/>
  </si>
  <si>
    <t>拱形门洞</t>
    <phoneticPr fontId="13" type="noConversion"/>
  </si>
  <si>
    <t>鞋柜</t>
    <phoneticPr fontId="13" type="noConversion"/>
  </si>
  <si>
    <t>生态免漆板</t>
    <phoneticPr fontId="13" type="noConversion"/>
  </si>
  <si>
    <t>鞋柜门板</t>
    <phoneticPr fontId="13" type="noConversion"/>
  </si>
  <si>
    <t>门板镂空</t>
    <phoneticPr fontId="13" type="noConversion"/>
  </si>
  <si>
    <t>扇</t>
    <phoneticPr fontId="13" type="noConversion"/>
  </si>
  <si>
    <t>餐厅背景墙造型</t>
    <phoneticPr fontId="13" type="noConversion"/>
  </si>
  <si>
    <t>石膏板 细木工板等</t>
    <phoneticPr fontId="13" type="noConversion"/>
  </si>
  <si>
    <t xml:space="preserve">硅藻泥 </t>
    <phoneticPr fontId="13" type="noConversion"/>
  </si>
  <si>
    <t>四</t>
  </si>
  <si>
    <t>主卧室：(12.84平方)</t>
    <phoneticPr fontId="13" type="noConversion"/>
  </si>
  <si>
    <t>实木地板（12.84加5%损耗）</t>
    <phoneticPr fontId="13" type="noConversion"/>
  </si>
  <si>
    <t>墙顶面乳胶漆</t>
  </si>
  <si>
    <t>墙顶面基层处理</t>
  </si>
  <si>
    <t>墙顶面批嵌</t>
  </si>
  <si>
    <t>烤漆套装门</t>
    <phoneticPr fontId="13" type="noConversion"/>
  </si>
  <si>
    <t>窗台大理石（宽）</t>
    <phoneticPr fontId="13" type="noConversion"/>
  </si>
  <si>
    <t>人造米黄大理石</t>
  </si>
  <si>
    <t>大理石磨边</t>
  </si>
  <si>
    <t>磨单边</t>
  </si>
  <si>
    <t>五</t>
    <phoneticPr fontId="13" type="noConversion"/>
  </si>
  <si>
    <t>次卧室：(10.77平方)</t>
    <phoneticPr fontId="13" type="noConversion"/>
  </si>
  <si>
    <t>实木地板（10.77加5%损耗）</t>
    <phoneticPr fontId="13" type="noConversion"/>
  </si>
  <si>
    <t>窗台大理石</t>
  </si>
  <si>
    <t>六</t>
    <phoneticPr fontId="13" type="noConversion"/>
  </si>
  <si>
    <t>大阳台：(9.92平方)</t>
    <phoneticPr fontId="13" type="noConversion"/>
  </si>
  <si>
    <t>地砖（11.92加 5%损耗）</t>
    <phoneticPr fontId="13" type="noConversion"/>
  </si>
  <si>
    <t>300*300地砖水泥（海螺）、黄沙（主材自购）</t>
    <phoneticPr fontId="13" type="noConversion"/>
  </si>
  <si>
    <t>顶面乳胶漆</t>
    <phoneticPr fontId="13" type="noConversion"/>
  </si>
  <si>
    <t>多乐干净味五合一（一底两面）</t>
    <phoneticPr fontId="13" type="noConversion"/>
  </si>
  <si>
    <t>墙砖</t>
    <phoneticPr fontId="13" type="noConversion"/>
  </si>
  <si>
    <t>低柜</t>
    <phoneticPr fontId="13" type="noConversion"/>
  </si>
  <si>
    <t>环保生态板(195cm*100cm)深度51cm</t>
    <phoneticPr fontId="13" type="noConversion"/>
  </si>
  <si>
    <t>低柜台面</t>
    <phoneticPr fontId="13" type="noConversion"/>
  </si>
  <si>
    <t>石英石</t>
    <phoneticPr fontId="13" type="noConversion"/>
  </si>
  <si>
    <t>低柜门板</t>
    <phoneticPr fontId="13" type="noConversion"/>
  </si>
  <si>
    <t>晶刚板柜门</t>
    <phoneticPr fontId="13" type="noConversion"/>
  </si>
  <si>
    <t>门套(单面)</t>
    <phoneticPr fontId="13" type="noConversion"/>
  </si>
  <si>
    <t>细木工板框架饰面板饰面</t>
  </si>
  <si>
    <t>七</t>
    <phoneticPr fontId="13" type="noConversion"/>
  </si>
  <si>
    <t>儿童房：(6.63平方)</t>
    <phoneticPr fontId="13" type="noConversion"/>
  </si>
  <si>
    <t>实木地板（6.63加5%损耗）</t>
    <phoneticPr fontId="13" type="noConversion"/>
  </si>
  <si>
    <t>窗台大理石(宽)</t>
    <phoneticPr fontId="13" type="noConversion"/>
  </si>
  <si>
    <t>十</t>
    <phoneticPr fontId="13" type="noConversion"/>
  </si>
  <si>
    <t>水路排放及其它:</t>
  </si>
  <si>
    <t>1.5mm2电线</t>
  </si>
  <si>
    <t>熊猫牌原有基础上增加</t>
    <phoneticPr fontId="13" type="noConversion"/>
  </si>
  <si>
    <t>2.5mm2电线</t>
  </si>
  <si>
    <t>开关插座面板</t>
  </si>
  <si>
    <t>西门子远景豪华型大盖板（含线盒）（按实计算）</t>
  </si>
  <si>
    <t>弱电排放</t>
  </si>
  <si>
    <t>安普有线电视、电话、网络线</t>
  </si>
  <si>
    <t>电视线PVC穿线管</t>
  </si>
  <si>
    <t>pvc管</t>
  </si>
  <si>
    <t>改下水管</t>
  </si>
  <si>
    <t>PVC穿线管</t>
  </si>
  <si>
    <t>爱康牌</t>
  </si>
  <si>
    <t>根</t>
  </si>
  <si>
    <t>PPR水管</t>
  </si>
  <si>
    <t>上海皮尔萨PP-R水管</t>
    <phoneticPr fontId="13" type="noConversion"/>
  </si>
  <si>
    <t>PPR水管接头</t>
  </si>
  <si>
    <t>配套直接、三通、过桥等（均价）</t>
    <phoneticPr fontId="13" type="noConversion"/>
  </si>
  <si>
    <t>煤气管</t>
  </si>
  <si>
    <t>煤气专用管（厨柜现场做需预埋煤气管）</t>
  </si>
  <si>
    <t>灯具及小五金安装</t>
  </si>
  <si>
    <t>开槽</t>
  </si>
  <si>
    <t>所有开槽处墙面处理</t>
  </si>
  <si>
    <t>拉法基网格绷带胶水</t>
  </si>
  <si>
    <t>一次性损耗品</t>
  </si>
  <si>
    <t>冲气钻头、切割片、铁锹、扫把</t>
  </si>
  <si>
    <t>封管道</t>
  </si>
  <si>
    <t>地漏</t>
  </si>
  <si>
    <t>潜水艇地漏</t>
    <phoneticPr fontId="13" type="noConversion"/>
  </si>
  <si>
    <t>封阳台</t>
  </si>
  <si>
    <t>1.4厚铝合金双层钢化玻璃（按实计算）</t>
    <phoneticPr fontId="13" type="noConversion"/>
  </si>
  <si>
    <t>敲墙  打洞</t>
    <phoneticPr fontId="13" type="noConversion"/>
  </si>
  <si>
    <t>不含混凝土切割（垃圾装袋放到楼下）（小区指定敲墙）</t>
    <phoneticPr fontId="13" type="noConversion"/>
  </si>
  <si>
    <t>材料搬运费</t>
  </si>
  <si>
    <t>不含业主购买的</t>
  </si>
  <si>
    <t>房内保温层修补</t>
    <phoneticPr fontId="13" type="noConversion"/>
  </si>
  <si>
    <t>十一</t>
    <phoneticPr fontId="13" type="noConversion"/>
  </si>
  <si>
    <t>管理费5%、</t>
    <phoneticPr fontId="13" type="noConversion"/>
  </si>
  <si>
    <t>十二</t>
  </si>
  <si>
    <t>设计费</t>
  </si>
  <si>
    <t>十三</t>
  </si>
  <si>
    <t>税金3.41%</t>
  </si>
  <si>
    <t>十五</t>
    <phoneticPr fontId="13" type="noConversion"/>
  </si>
  <si>
    <t>共计</t>
  </si>
  <si>
    <t>十六</t>
    <phoneticPr fontId="13" type="noConversion"/>
  </si>
  <si>
    <t>合同总价</t>
  </si>
  <si>
    <t>总计：</t>
  </si>
  <si>
    <t>注：</t>
  </si>
  <si>
    <t>此预算价不含3.41%的税金；</t>
  </si>
  <si>
    <t>所有灯具、锁具、灶具、脱排、热水器、卫小五金等自购；拆除窗户抵拆除费</t>
  </si>
  <si>
    <t>未签订施工合同前，客户不得将预算表带出公司，谢谢合作！</t>
  </si>
  <si>
    <t>甲方（签字）：</t>
  </si>
  <si>
    <t>乙方（签字）：</t>
  </si>
  <si>
    <t>日期：</t>
  </si>
  <si>
    <r>
      <rPr>
        <sz val="10"/>
        <color theme="1"/>
        <rFont val="微软雅黑"/>
        <family val="2"/>
        <charset val="134"/>
      </rPr>
      <t>能率</t>
    </r>
    <r>
      <rPr>
        <sz val="10"/>
        <color theme="1"/>
        <rFont val="Arial"/>
        <family val="2"/>
      </rPr>
      <t>GQ-1680AFE 13L</t>
    </r>
    <r>
      <rPr>
        <sz val="10"/>
        <color theme="1"/>
        <rFont val="微软雅黑"/>
        <family val="2"/>
        <charset val="134"/>
      </rPr>
      <t>恒温</t>
    </r>
    <phoneticPr fontId="1" type="noConversion"/>
  </si>
  <si>
    <t>同福易家丽</t>
    <phoneticPr fontId="1" type="noConversion"/>
  </si>
  <si>
    <t>罗马</t>
    <phoneticPr fontId="1" type="noConversion"/>
  </si>
  <si>
    <t>罗马瓷砖</t>
    <phoneticPr fontId="1" type="noConversion"/>
  </si>
  <si>
    <t>罗马瓷砖</t>
    <phoneticPr fontId="1" type="noConversion"/>
  </si>
  <si>
    <t>罗马瓷砖（88元/平方）</t>
    <phoneticPr fontId="1" type="noConversion"/>
  </si>
  <si>
    <t>师傅推荐商家</t>
    <phoneticPr fontId="1" type="noConversion"/>
  </si>
  <si>
    <t>师傅推荐商家</t>
    <phoneticPr fontId="1" type="noConversion"/>
  </si>
  <si>
    <t>碗篮/平篮/调味篮</t>
    <phoneticPr fontId="1" type="noConversion"/>
  </si>
  <si>
    <r>
      <rPr>
        <sz val="10"/>
        <color theme="1"/>
        <rFont val="宋体"/>
        <family val="3"/>
        <charset val="134"/>
      </rPr>
      <t>能率</t>
    </r>
    <r>
      <rPr>
        <sz val="10"/>
        <color theme="1"/>
        <rFont val="Arial"/>
        <family val="2"/>
      </rPr>
      <t>GQ-1380FE 13L</t>
    </r>
    <r>
      <rPr>
        <sz val="10"/>
        <color theme="1"/>
        <rFont val="宋体"/>
        <family val="3"/>
        <charset val="134"/>
      </rPr>
      <t>恒温</t>
    </r>
    <phoneticPr fontId="1" type="noConversion"/>
  </si>
  <si>
    <t>临时性消费</t>
    <phoneticPr fontId="1" type="noConversion"/>
  </si>
  <si>
    <t>同福易家里</t>
    <phoneticPr fontId="1" type="noConversion"/>
  </si>
  <si>
    <r>
      <t>m</t>
    </r>
    <r>
      <rPr>
        <vertAlign val="superscript"/>
        <sz val="11"/>
        <rFont val="微软雅黑"/>
        <family val="2"/>
        <charset val="134"/>
      </rPr>
      <t>2</t>
    </r>
  </si>
  <si>
    <r>
      <t>m</t>
    </r>
    <r>
      <rPr>
        <vertAlign val="superscript"/>
        <sz val="11"/>
        <rFont val="微软雅黑"/>
        <family val="2"/>
        <charset val="134"/>
      </rPr>
      <t>2</t>
    </r>
    <phoneticPr fontId="13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</si>
  <si>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2</t>
    </r>
  </si>
  <si>
    <t>多乐士净味五合一（师傅推荐）</t>
    <phoneticPr fontId="1" type="noConversion"/>
  </si>
  <si>
    <t>盼盼（按实际结算）</t>
    <phoneticPr fontId="1" type="noConversion"/>
  </si>
  <si>
    <t>盼盼硅藻泥</t>
    <phoneticPr fontId="1" type="noConversion"/>
  </si>
  <si>
    <t>家具</t>
    <phoneticPr fontId="1" type="noConversion"/>
  </si>
  <si>
    <t>台湾沙克 1500*400  7号</t>
    <phoneticPr fontId="1" type="noConversion"/>
  </si>
  <si>
    <t>台湾沙克 1338*690*400    016</t>
    <phoneticPr fontId="1" type="noConversion"/>
  </si>
  <si>
    <t>台湾沙克 900*950*1050    037</t>
    <phoneticPr fontId="1" type="noConversion"/>
  </si>
  <si>
    <t>台湾沙克 1450*950*1050   037</t>
    <phoneticPr fontId="1" type="noConversion"/>
  </si>
  <si>
    <t>台湾沙克 1800*950*1050   037</t>
    <phoneticPr fontId="1" type="noConversion"/>
  </si>
  <si>
    <t>餐边柜</t>
    <phoneticPr fontId="1" type="noConversion"/>
  </si>
  <si>
    <t>电视柜 高柜</t>
    <phoneticPr fontId="1" type="noConversion"/>
  </si>
  <si>
    <t>电视柜 地柜</t>
    <phoneticPr fontId="1" type="noConversion"/>
  </si>
  <si>
    <t>电视柜 矮柜</t>
    <phoneticPr fontId="1" type="noConversion"/>
  </si>
  <si>
    <t>台湾沙克 700*390*1910    1017</t>
    <phoneticPr fontId="1" type="noConversion"/>
  </si>
  <si>
    <t>台湾沙克 1800*500*500    1017</t>
    <phoneticPr fontId="1" type="noConversion"/>
  </si>
  <si>
    <t>台湾沙克 2000*630*2300  5号</t>
    <phoneticPr fontId="1" type="noConversion"/>
  </si>
  <si>
    <t>衣柜</t>
    <phoneticPr fontId="1" type="noConversion"/>
  </si>
  <si>
    <t>儿童床</t>
    <phoneticPr fontId="1" type="noConversion"/>
  </si>
  <si>
    <t>左尚明舍</t>
    <phoneticPr fontId="1" type="noConversion"/>
  </si>
  <si>
    <t>凤铝 双层 钢化玻璃</t>
    <phoneticPr fontId="1" type="noConversion"/>
  </si>
  <si>
    <r>
      <rPr>
        <sz val="10"/>
        <color theme="1"/>
        <rFont val="宋体"/>
        <family val="3"/>
        <charset val="134"/>
      </rPr>
      <t>凤铝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双层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钢化玻璃</t>
    </r>
    <phoneticPr fontId="1" type="noConversion"/>
  </si>
  <si>
    <t>罗马瓷砖</t>
    <phoneticPr fontId="1" type="noConversion"/>
  </si>
  <si>
    <t>付款情况</t>
    <phoneticPr fontId="1" type="noConversion"/>
  </si>
  <si>
    <t>已付全款</t>
    <phoneticPr fontId="1" type="noConversion"/>
  </si>
  <si>
    <t>已付全款</t>
    <phoneticPr fontId="1" type="noConversion"/>
  </si>
  <si>
    <r>
      <rPr>
        <sz val="10"/>
        <color theme="1"/>
        <rFont val="宋体"/>
        <family val="3"/>
        <charset val="134"/>
      </rPr>
      <t>定金支付</t>
    </r>
    <r>
      <rPr>
        <sz val="10"/>
        <color theme="1"/>
        <rFont val="Arial"/>
        <family val="2"/>
      </rPr>
      <t>19000</t>
    </r>
    <r>
      <rPr>
        <sz val="10"/>
        <color theme="1"/>
        <rFont val="宋体"/>
        <family val="3"/>
        <charset val="134"/>
      </rPr>
      <t>多</t>
    </r>
    <phoneticPr fontId="1" type="noConversion"/>
  </si>
  <si>
    <t>不需安装</t>
    <phoneticPr fontId="1" type="noConversion"/>
  </si>
  <si>
    <t>洗衣机台盆</t>
    <phoneticPr fontId="1" type="noConversion"/>
  </si>
  <si>
    <t>敲墙及挖洞费用</t>
    <phoneticPr fontId="1" type="noConversion"/>
  </si>
  <si>
    <t>小区敲墙</t>
    <phoneticPr fontId="1" type="noConversion"/>
  </si>
  <si>
    <t>小区</t>
    <phoneticPr fontId="1" type="noConversion"/>
  </si>
  <si>
    <t>硬装</t>
    <phoneticPr fontId="1" type="noConversion"/>
  </si>
  <si>
    <t>安装煤气表</t>
    <phoneticPr fontId="1" type="noConversion"/>
  </si>
  <si>
    <t>煤气线路改造</t>
    <phoneticPr fontId="1" type="noConversion"/>
  </si>
  <si>
    <t>玻璃隔断（此项取消）</t>
    <phoneticPr fontId="13" type="noConversion"/>
  </si>
  <si>
    <t>砌台盆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</si>
</sst>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Tahoma"/>
      <family val="2"/>
    </font>
    <font>
      <b/>
      <sz val="10"/>
      <color theme="1"/>
      <name val="微软雅黑"/>
      <family val="2"/>
      <charset val="134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宋体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sz val="11"/>
      <color indexed="9"/>
      <name val="微软雅黑"/>
      <family val="2"/>
      <charset val="134"/>
    </font>
    <font>
      <b/>
      <i/>
      <sz val="11"/>
      <name val="微软雅黑"/>
      <family val="2"/>
      <charset val="134"/>
    </font>
    <font>
      <b/>
      <sz val="10"/>
      <color theme="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3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CDCFD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</borders>
  <cellStyleXfs count="2">
    <xf numFmtId="0" fontId="0" fillId="0" borderId="0"/>
    <xf numFmtId="0" fontId="14" fillId="0" borderId="0"/>
  </cellStyleXfs>
  <cellXfs count="119">
    <xf numFmtId="0" fontId="0" fillId="0" borderId="0" xfId="0"/>
    <xf numFmtId="0" fontId="2" fillId="2" borderId="2" xfId="0" applyFont="1" applyFill="1" applyBorder="1"/>
    <xf numFmtId="0" fontId="5" fillId="0" borderId="7" xfId="0" applyFont="1" applyBorder="1" applyAlignment="1">
      <alignment vertical="center"/>
    </xf>
    <xf numFmtId="0" fontId="5" fillId="0" borderId="0" xfId="0" applyFont="1"/>
    <xf numFmtId="0" fontId="8" fillId="2" borderId="11" xfId="0" applyFont="1" applyFill="1" applyBorder="1"/>
    <xf numFmtId="0" fontId="8" fillId="2" borderId="0" xfId="0" applyFont="1" applyFill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0" xfId="0" applyFont="1" applyFill="1" applyAlignment="1">
      <alignment horizontal="center"/>
    </xf>
    <xf numFmtId="0" fontId="8" fillId="0" borderId="2" xfId="0" applyFont="1" applyBorder="1"/>
    <xf numFmtId="0" fontId="1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0" fontId="12" fillId="2" borderId="2" xfId="0" applyFont="1" applyFill="1" applyBorder="1"/>
    <xf numFmtId="0" fontId="8" fillId="4" borderId="2" xfId="0" applyFont="1" applyFill="1" applyBorder="1"/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10" fillId="2" borderId="1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4" fontId="8" fillId="2" borderId="2" xfId="0" applyNumberFormat="1" applyFont="1" applyFill="1" applyBorder="1" applyAlignment="1">
      <alignment horizontal="right" vertical="center"/>
    </xf>
    <xf numFmtId="14" fontId="9" fillId="3" borderId="2" xfId="0" applyNumberFormat="1" applyFont="1" applyFill="1" applyBorder="1" applyAlignment="1">
      <alignment horizontal="right" vertical="center"/>
    </xf>
    <xf numFmtId="14" fontId="8" fillId="2" borderId="2" xfId="0" applyNumberFormat="1" applyFont="1" applyFill="1" applyBorder="1" applyAlignment="1">
      <alignment horizontal="right" vertical="center"/>
    </xf>
    <xf numFmtId="14" fontId="8" fillId="2" borderId="6" xfId="0" applyNumberFormat="1" applyFont="1" applyFill="1" applyBorder="1" applyAlignment="1">
      <alignment horizontal="right" vertical="center"/>
    </xf>
    <xf numFmtId="14" fontId="8" fillId="2" borderId="8" xfId="0" applyNumberFormat="1" applyFont="1" applyFill="1" applyBorder="1" applyAlignment="1">
      <alignment horizontal="right" vertical="center"/>
    </xf>
    <xf numFmtId="14" fontId="8" fillId="2" borderId="16" xfId="0" applyNumberFormat="1" applyFont="1" applyFill="1" applyBorder="1" applyAlignment="1">
      <alignment horizontal="right" vertical="center"/>
    </xf>
    <xf numFmtId="14" fontId="8" fillId="2" borderId="4" xfId="0" applyNumberFormat="1" applyFont="1" applyFill="1" applyBorder="1" applyAlignment="1">
      <alignment horizontal="right" vertical="center"/>
    </xf>
    <xf numFmtId="14" fontId="8" fillId="2" borderId="0" xfId="0" applyNumberFormat="1" applyFont="1" applyFill="1" applyAlignment="1">
      <alignment horizontal="right" vertical="center"/>
    </xf>
    <xf numFmtId="0" fontId="8" fillId="9" borderId="2" xfId="0" applyFont="1" applyFill="1" applyBorder="1"/>
    <xf numFmtId="0" fontId="8" fillId="2" borderId="6" xfId="0" applyFont="1" applyFill="1" applyBorder="1"/>
    <xf numFmtId="14" fontId="8" fillId="2" borderId="6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0" fontId="12" fillId="2" borderId="6" xfId="0" applyFont="1" applyFill="1" applyBorder="1"/>
    <xf numFmtId="0" fontId="2" fillId="4" borderId="2" xfId="0" applyFont="1" applyFill="1" applyBorder="1"/>
    <xf numFmtId="0" fontId="15" fillId="0" borderId="17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0" fillId="0" borderId="0" xfId="0" applyFont="1"/>
    <xf numFmtId="0" fontId="16" fillId="0" borderId="17" xfId="0" applyFont="1" applyFill="1" applyBorder="1" applyAlignment="1">
      <alignment vertical="center"/>
    </xf>
    <xf numFmtId="0" fontId="16" fillId="0" borderId="17" xfId="0" applyFont="1" applyFill="1" applyBorder="1" applyAlignment="1">
      <alignment vertical="center"/>
    </xf>
    <xf numFmtId="0" fontId="16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0" fontId="16" fillId="5" borderId="17" xfId="0" applyFont="1" applyFill="1" applyBorder="1" applyAlignment="1">
      <alignment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vertical="center" shrinkToFit="1"/>
    </xf>
    <xf numFmtId="0" fontId="16" fillId="0" borderId="17" xfId="0" applyFont="1" applyFill="1" applyBorder="1" applyAlignment="1">
      <alignment vertical="center" shrinkToFit="1"/>
    </xf>
    <xf numFmtId="0" fontId="16" fillId="6" borderId="17" xfId="0" applyFont="1" applyFill="1" applyBorder="1" applyAlignment="1">
      <alignment vertical="center"/>
    </xf>
    <xf numFmtId="0" fontId="16" fillId="6" borderId="17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vertical="center"/>
    </xf>
    <xf numFmtId="0" fontId="16" fillId="7" borderId="17" xfId="0" applyFont="1" applyFill="1" applyBorder="1" applyAlignment="1">
      <alignment vertical="center"/>
    </xf>
    <xf numFmtId="0" fontId="16" fillId="7" borderId="17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horizontal="center" vertical="center"/>
    </xf>
    <xf numFmtId="0" fontId="16" fillId="0" borderId="17" xfId="0" applyFont="1" applyBorder="1" applyAlignment="1">
      <alignment vertical="center"/>
    </xf>
    <xf numFmtId="0" fontId="16" fillId="0" borderId="17" xfId="0" applyFont="1" applyBorder="1" applyAlignment="1">
      <alignment vertical="center" shrinkToFit="1"/>
    </xf>
    <xf numFmtId="0" fontId="16" fillId="0" borderId="17" xfId="0" applyFont="1" applyBorder="1" applyAlignment="1">
      <alignment horizontal="center" vertical="center"/>
    </xf>
    <xf numFmtId="0" fontId="18" fillId="5" borderId="17" xfId="0" applyFont="1" applyFill="1" applyBorder="1" applyAlignment="1">
      <alignment vertical="center"/>
    </xf>
    <xf numFmtId="0" fontId="18" fillId="5" borderId="17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vertical="center" shrinkToFit="1"/>
    </xf>
    <xf numFmtId="0" fontId="21" fillId="0" borderId="17" xfId="0" applyFont="1" applyFill="1" applyBorder="1" applyAlignment="1">
      <alignment vertical="center"/>
    </xf>
    <xf numFmtId="0" fontId="16" fillId="0" borderId="17" xfId="0" applyFont="1" applyFill="1" applyBorder="1" applyAlignment="1">
      <alignment horizontal="left" vertical="center"/>
    </xf>
    <xf numFmtId="0" fontId="16" fillId="0" borderId="17" xfId="0" applyFont="1" applyFill="1" applyBorder="1" applyAlignment="1">
      <alignment horizontal="left" vertical="center"/>
    </xf>
    <xf numFmtId="0" fontId="16" fillId="0" borderId="2" xfId="1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12" fillId="4" borderId="2" xfId="0" applyFont="1" applyFill="1" applyBorder="1"/>
    <xf numFmtId="177" fontId="8" fillId="2" borderId="2" xfId="0" applyNumberFormat="1" applyFont="1" applyFill="1" applyBorder="1" applyAlignment="1">
      <alignment horizontal="right" vertical="center"/>
    </xf>
    <xf numFmtId="0" fontId="22" fillId="3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11" borderId="2" xfId="0" applyFont="1" applyFill="1" applyBorder="1"/>
    <xf numFmtId="0" fontId="2" fillId="9" borderId="2" xfId="0" applyFont="1" applyFill="1" applyBorder="1"/>
    <xf numFmtId="0" fontId="2" fillId="2" borderId="6" xfId="0" applyFont="1" applyFill="1" applyBorder="1"/>
    <xf numFmtId="0" fontId="8" fillId="2" borderId="21" xfId="0" applyFont="1" applyFill="1" applyBorder="1"/>
    <xf numFmtId="0" fontId="16" fillId="10" borderId="17" xfId="0" applyFont="1" applyFill="1" applyBorder="1" applyAlignment="1">
      <alignment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</cellXfs>
  <cellStyles count="2">
    <cellStyle name="常规" xfId="0" builtinId="0"/>
    <cellStyle name="常规_沙海公寓458弄1号10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F16" sqref="F16"/>
    </sheetView>
  </sheetViews>
  <sheetFormatPr defaultColWidth="8.875" defaultRowHeight="15" customHeight="1" x14ac:dyDescent="0.2"/>
  <cols>
    <col min="1" max="1" width="8.875" style="5"/>
    <col min="2" max="2" width="9.125" style="13" bestFit="1" customWidth="1"/>
    <col min="3" max="3" width="5.125" style="13" bestFit="1" customWidth="1"/>
    <col min="4" max="4" width="8" style="5" customWidth="1"/>
    <col min="5" max="5" width="27.625" style="5" bestFit="1" customWidth="1"/>
    <col min="6" max="6" width="34" style="5" customWidth="1"/>
    <col min="7" max="7" width="21.25" style="5" customWidth="1"/>
    <col min="8" max="8" width="7.125" style="5" customWidth="1"/>
    <col min="9" max="9" width="10" style="5" customWidth="1"/>
    <col min="10" max="10" width="9.375" style="5" customWidth="1"/>
    <col min="11" max="11" width="12.125" style="5" customWidth="1"/>
    <col min="12" max="12" width="7.5" style="64" customWidth="1"/>
    <col min="13" max="13" width="8" style="46" bestFit="1" customWidth="1"/>
    <col min="14" max="14" width="9.125" style="46" customWidth="1"/>
    <col min="15" max="15" width="13.25" style="5" customWidth="1"/>
    <col min="16" max="16" width="12.75" style="54" bestFit="1" customWidth="1"/>
    <col min="17" max="17" width="17.25" style="5" customWidth="1"/>
    <col min="18" max="16384" width="8.875" style="5"/>
  </cols>
  <sheetData>
    <row r="2" spans="2:17" ht="15" customHeight="1" x14ac:dyDescent="0.2">
      <c r="B2" s="31" t="s">
        <v>20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4"/>
    </row>
    <row r="3" spans="2:17" ht="15" customHeight="1" x14ac:dyDescent="0.2">
      <c r="B3" s="6" t="s">
        <v>21</v>
      </c>
      <c r="C3" s="7" t="s">
        <v>22</v>
      </c>
      <c r="D3" s="16" t="s">
        <v>137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15" t="s">
        <v>110</v>
      </c>
      <c r="M3" s="44" t="s">
        <v>30</v>
      </c>
      <c r="N3" s="7" t="s">
        <v>31</v>
      </c>
      <c r="O3" s="7" t="s">
        <v>32</v>
      </c>
      <c r="P3" s="48" t="s">
        <v>33</v>
      </c>
      <c r="Q3" s="105" t="s">
        <v>395</v>
      </c>
    </row>
    <row r="4" spans="2:17" ht="15" customHeight="1" x14ac:dyDescent="0.35">
      <c r="B4" s="24"/>
      <c r="C4" s="8">
        <v>1</v>
      </c>
      <c r="D4" s="9" t="s">
        <v>34</v>
      </c>
      <c r="E4" s="21" t="s">
        <v>36</v>
      </c>
      <c r="F4" s="9" t="s">
        <v>37</v>
      </c>
      <c r="G4" s="9" t="s">
        <v>143</v>
      </c>
      <c r="H4" s="9">
        <v>1</v>
      </c>
      <c r="I4" s="26">
        <v>1688</v>
      </c>
      <c r="J4" s="26">
        <v>1688</v>
      </c>
      <c r="K4" s="26">
        <v>1478</v>
      </c>
      <c r="L4" s="33">
        <v>1</v>
      </c>
      <c r="M4" s="33">
        <v>1478</v>
      </c>
      <c r="N4" s="33">
        <f>M4-J4</f>
        <v>-210</v>
      </c>
      <c r="O4" s="101" t="s">
        <v>141</v>
      </c>
      <c r="P4" s="47">
        <v>41710</v>
      </c>
      <c r="Q4" s="41" t="s">
        <v>396</v>
      </c>
    </row>
    <row r="5" spans="2:17" ht="15" customHeight="1" x14ac:dyDescent="0.35">
      <c r="B5" s="24"/>
      <c r="C5" s="8">
        <v>2</v>
      </c>
      <c r="D5" s="9" t="s">
        <v>34</v>
      </c>
      <c r="E5" s="21" t="s">
        <v>38</v>
      </c>
      <c r="F5" s="9" t="s">
        <v>39</v>
      </c>
      <c r="G5" s="9" t="s">
        <v>144</v>
      </c>
      <c r="H5" s="9">
        <v>1</v>
      </c>
      <c r="I5" s="26"/>
      <c r="J5" s="26"/>
      <c r="K5" s="26"/>
      <c r="L5" s="34"/>
      <c r="M5" s="34"/>
      <c r="N5" s="34"/>
      <c r="O5" s="43"/>
      <c r="P5" s="47"/>
      <c r="Q5" s="22"/>
    </row>
    <row r="6" spans="2:17" ht="15" customHeight="1" x14ac:dyDescent="0.35">
      <c r="B6" s="24"/>
      <c r="C6" s="8">
        <v>3</v>
      </c>
      <c r="D6" s="1" t="s">
        <v>0</v>
      </c>
      <c r="E6" s="9" t="s">
        <v>41</v>
      </c>
      <c r="F6" s="9" t="s">
        <v>100</v>
      </c>
      <c r="G6" s="9"/>
      <c r="H6" s="9">
        <v>1</v>
      </c>
      <c r="I6" s="9">
        <v>3799</v>
      </c>
      <c r="J6" s="9">
        <v>3799</v>
      </c>
      <c r="K6" s="9"/>
      <c r="L6" s="58"/>
      <c r="M6" s="17"/>
      <c r="N6" s="17"/>
      <c r="O6" s="9"/>
      <c r="P6" s="49"/>
      <c r="Q6" s="14"/>
    </row>
    <row r="7" spans="2:17" ht="15" customHeight="1" x14ac:dyDescent="0.35">
      <c r="B7" s="24"/>
      <c r="C7" s="8">
        <v>4</v>
      </c>
      <c r="D7" s="1" t="s">
        <v>0</v>
      </c>
      <c r="E7" s="9" t="s">
        <v>42</v>
      </c>
      <c r="F7" s="9" t="s">
        <v>99</v>
      </c>
      <c r="G7" s="9"/>
      <c r="H7" s="9">
        <v>1</v>
      </c>
      <c r="I7" s="9">
        <v>389</v>
      </c>
      <c r="J7" s="9">
        <v>389</v>
      </c>
      <c r="K7" s="9"/>
      <c r="L7" s="58"/>
      <c r="M7" s="17"/>
      <c r="N7" s="17"/>
      <c r="O7" s="9"/>
      <c r="P7" s="49"/>
      <c r="Q7" s="14"/>
    </row>
    <row r="8" spans="2:17" ht="15" customHeight="1" x14ac:dyDescent="0.35">
      <c r="B8" s="24"/>
      <c r="C8" s="8">
        <v>5</v>
      </c>
      <c r="D8" s="1" t="s">
        <v>0</v>
      </c>
      <c r="E8" s="21" t="s">
        <v>43</v>
      </c>
      <c r="F8" s="9" t="s">
        <v>358</v>
      </c>
      <c r="G8" s="9" t="s">
        <v>367</v>
      </c>
      <c r="H8" s="9">
        <v>1</v>
      </c>
      <c r="I8" s="9">
        <v>3000</v>
      </c>
      <c r="J8" s="9">
        <v>3000</v>
      </c>
      <c r="K8" s="9">
        <v>2680</v>
      </c>
      <c r="L8" s="58">
        <v>1</v>
      </c>
      <c r="M8" s="17">
        <v>2500</v>
      </c>
      <c r="N8" s="17">
        <f>M8-J8</f>
        <v>-500</v>
      </c>
      <c r="O8" s="20" t="s">
        <v>359</v>
      </c>
      <c r="P8" s="49">
        <v>41721</v>
      </c>
      <c r="Q8" s="8" t="s">
        <v>397</v>
      </c>
    </row>
    <row r="9" spans="2:17" ht="15" customHeight="1" x14ac:dyDescent="0.35">
      <c r="B9" s="24"/>
      <c r="C9" s="8">
        <v>6</v>
      </c>
      <c r="D9" s="9" t="s">
        <v>34</v>
      </c>
      <c r="E9" s="21" t="s">
        <v>44</v>
      </c>
      <c r="F9" s="37" t="s">
        <v>363</v>
      </c>
      <c r="G9" s="42" t="s">
        <v>360</v>
      </c>
      <c r="H9" s="27"/>
      <c r="I9" s="27"/>
      <c r="J9" s="26">
        <v>3000</v>
      </c>
      <c r="K9" s="33">
        <v>88</v>
      </c>
      <c r="L9" s="59"/>
      <c r="M9" s="33">
        <v>3000</v>
      </c>
      <c r="N9" s="33">
        <f>M9-J9</f>
        <v>0</v>
      </c>
      <c r="O9" s="42" t="s">
        <v>364</v>
      </c>
      <c r="P9" s="50">
        <v>41717</v>
      </c>
      <c r="Q9" s="108"/>
    </row>
    <row r="10" spans="2:17" ht="15" customHeight="1" x14ac:dyDescent="0.35">
      <c r="B10" s="24"/>
      <c r="C10" s="8">
        <v>7</v>
      </c>
      <c r="D10" s="9" t="s">
        <v>45</v>
      </c>
      <c r="E10" s="21" t="s">
        <v>46</v>
      </c>
      <c r="F10" s="38"/>
      <c r="G10" s="43"/>
      <c r="H10" s="29"/>
      <c r="I10" s="29"/>
      <c r="J10" s="26"/>
      <c r="K10" s="34"/>
      <c r="L10" s="60"/>
      <c r="M10" s="34"/>
      <c r="N10" s="34"/>
      <c r="O10" s="43"/>
      <c r="P10" s="51"/>
      <c r="Q10" s="107"/>
    </row>
    <row r="11" spans="2:17" ht="15" customHeight="1" x14ac:dyDescent="0.35">
      <c r="B11" s="24"/>
      <c r="C11" s="8">
        <v>8</v>
      </c>
      <c r="D11" s="9" t="s">
        <v>40</v>
      </c>
      <c r="E11" s="9" t="s">
        <v>47</v>
      </c>
      <c r="F11" s="1" t="s">
        <v>101</v>
      </c>
      <c r="G11" s="9"/>
      <c r="H11" s="9">
        <v>1</v>
      </c>
      <c r="I11" s="9">
        <v>4200</v>
      </c>
      <c r="J11" s="9">
        <v>4200</v>
      </c>
      <c r="K11" s="9"/>
      <c r="L11" s="58"/>
      <c r="M11" s="17"/>
      <c r="N11" s="17"/>
      <c r="O11" s="9"/>
      <c r="P11" s="49"/>
      <c r="Q11" s="10"/>
    </row>
    <row r="12" spans="2:17" ht="15" customHeight="1" x14ac:dyDescent="0.35">
      <c r="B12" s="24"/>
      <c r="C12" s="8">
        <v>9</v>
      </c>
      <c r="D12" s="9" t="s">
        <v>45</v>
      </c>
      <c r="E12" s="55" t="s">
        <v>48</v>
      </c>
      <c r="F12" s="9" t="s">
        <v>49</v>
      </c>
      <c r="G12" s="9"/>
      <c r="H12" s="9">
        <v>1</v>
      </c>
      <c r="I12" s="9">
        <v>3500</v>
      </c>
      <c r="J12" s="9">
        <v>3500</v>
      </c>
      <c r="K12" s="9"/>
      <c r="L12" s="58"/>
      <c r="M12" s="17"/>
      <c r="N12" s="17"/>
      <c r="O12" s="9"/>
      <c r="P12" s="49"/>
      <c r="Q12" s="10"/>
    </row>
    <row r="13" spans="2:17" ht="15" customHeight="1" x14ac:dyDescent="0.35">
      <c r="B13" s="25"/>
      <c r="C13" s="8">
        <v>10</v>
      </c>
      <c r="D13" s="9" t="s">
        <v>0</v>
      </c>
      <c r="E13" s="66" t="s">
        <v>366</v>
      </c>
      <c r="F13" s="20" t="s">
        <v>368</v>
      </c>
      <c r="G13" s="56"/>
      <c r="H13" s="9">
        <v>1</v>
      </c>
      <c r="I13" s="9"/>
      <c r="J13" s="9"/>
      <c r="K13" s="56">
        <v>1080</v>
      </c>
      <c r="L13" s="61"/>
      <c r="M13" s="18">
        <v>980</v>
      </c>
      <c r="N13" s="18">
        <v>0</v>
      </c>
      <c r="O13" s="65" t="s">
        <v>369</v>
      </c>
      <c r="P13" s="57">
        <v>41721</v>
      </c>
      <c r="Q13" s="109" t="s">
        <v>396</v>
      </c>
    </row>
    <row r="14" spans="2:17" ht="15" customHeight="1" x14ac:dyDescent="0.35">
      <c r="B14" s="23" t="s">
        <v>50</v>
      </c>
      <c r="C14" s="8">
        <v>11</v>
      </c>
      <c r="D14" s="9" t="s">
        <v>34</v>
      </c>
      <c r="E14" s="21" t="s">
        <v>44</v>
      </c>
      <c r="F14" s="37" t="s">
        <v>362</v>
      </c>
      <c r="G14" s="27"/>
      <c r="H14" s="9"/>
      <c r="I14" s="9"/>
      <c r="J14" s="26">
        <v>4000</v>
      </c>
      <c r="K14" s="27"/>
      <c r="L14" s="59"/>
      <c r="M14" s="33">
        <v>3000</v>
      </c>
      <c r="N14" s="33">
        <f>M14-J14</f>
        <v>-1000</v>
      </c>
      <c r="O14" s="42" t="s">
        <v>365</v>
      </c>
      <c r="P14" s="50">
        <v>41717</v>
      </c>
      <c r="Q14" s="10"/>
    </row>
    <row r="15" spans="2:17" ht="15" customHeight="1" x14ac:dyDescent="0.35">
      <c r="B15" s="24"/>
      <c r="C15" s="8">
        <v>12</v>
      </c>
      <c r="D15" s="9" t="s">
        <v>45</v>
      </c>
      <c r="E15" s="21" t="s">
        <v>46</v>
      </c>
      <c r="F15" s="38"/>
      <c r="G15" s="29"/>
      <c r="H15" s="9"/>
      <c r="I15" s="9"/>
      <c r="J15" s="26"/>
      <c r="K15" s="29"/>
      <c r="L15" s="60"/>
      <c r="M15" s="34"/>
      <c r="N15" s="34"/>
      <c r="O15" s="43"/>
      <c r="P15" s="51"/>
      <c r="Q15" s="10"/>
    </row>
    <row r="16" spans="2:17" ht="15" customHeight="1" x14ac:dyDescent="0.35">
      <c r="B16" s="24"/>
      <c r="C16" s="8">
        <v>13</v>
      </c>
      <c r="D16" s="9" t="s">
        <v>45</v>
      </c>
      <c r="E16" s="9" t="s">
        <v>52</v>
      </c>
      <c r="F16" s="9" t="s">
        <v>51</v>
      </c>
      <c r="G16" s="9"/>
      <c r="H16" s="9">
        <v>1</v>
      </c>
      <c r="I16" s="9">
        <v>1000</v>
      </c>
      <c r="J16" s="9">
        <v>1000</v>
      </c>
      <c r="K16" s="9"/>
      <c r="L16" s="58"/>
      <c r="M16" s="17"/>
      <c r="N16" s="17"/>
      <c r="O16" s="9"/>
      <c r="P16" s="49"/>
      <c r="Q16" s="10"/>
    </row>
    <row r="17" spans="2:17" ht="15" customHeight="1" x14ac:dyDescent="0.35">
      <c r="B17" s="24"/>
      <c r="C17" s="8">
        <v>14</v>
      </c>
      <c r="D17" s="9" t="s">
        <v>34</v>
      </c>
      <c r="E17" s="9" t="s">
        <v>53</v>
      </c>
      <c r="F17" s="1" t="s">
        <v>105</v>
      </c>
      <c r="G17" s="9"/>
      <c r="H17" s="9">
        <v>1</v>
      </c>
      <c r="I17" s="9">
        <v>769</v>
      </c>
      <c r="J17" s="9">
        <v>769</v>
      </c>
      <c r="K17" s="9"/>
      <c r="L17" s="58"/>
      <c r="M17" s="17"/>
      <c r="N17" s="17"/>
      <c r="O17" s="9"/>
      <c r="P17" s="49"/>
      <c r="Q17" s="10"/>
    </row>
    <row r="18" spans="2:17" ht="15" customHeight="1" x14ac:dyDescent="0.35">
      <c r="B18" s="24"/>
      <c r="C18" s="8">
        <v>15</v>
      </c>
      <c r="D18" s="9" t="s">
        <v>34</v>
      </c>
      <c r="E18" s="9" t="s">
        <v>54</v>
      </c>
      <c r="F18" s="9" t="s">
        <v>55</v>
      </c>
      <c r="G18" s="9"/>
      <c r="H18" s="9">
        <v>1</v>
      </c>
      <c r="I18" s="9">
        <v>1600</v>
      </c>
      <c r="J18" s="9">
        <v>1600</v>
      </c>
      <c r="K18" s="9"/>
      <c r="L18" s="58"/>
      <c r="M18" s="17"/>
      <c r="N18" s="17"/>
      <c r="O18" s="9"/>
      <c r="P18" s="49"/>
      <c r="Q18" s="10"/>
    </row>
    <row r="19" spans="2:17" ht="15" customHeight="1" x14ac:dyDescent="0.35">
      <c r="B19" s="24"/>
      <c r="C19" s="8">
        <v>16</v>
      </c>
      <c r="D19" s="9" t="s">
        <v>34</v>
      </c>
      <c r="E19" s="9" t="s">
        <v>56</v>
      </c>
      <c r="F19" s="9" t="s">
        <v>57</v>
      </c>
      <c r="G19" s="9"/>
      <c r="H19" s="9">
        <v>1</v>
      </c>
      <c r="I19" s="9">
        <v>800</v>
      </c>
      <c r="J19" s="9">
        <v>800</v>
      </c>
      <c r="K19" s="9"/>
      <c r="L19" s="58"/>
      <c r="M19" s="17"/>
      <c r="N19" s="17"/>
      <c r="O19" s="9"/>
      <c r="P19" s="49"/>
      <c r="Q19" s="10"/>
    </row>
    <row r="20" spans="2:17" ht="15" customHeight="1" x14ac:dyDescent="0.35">
      <c r="B20" s="24"/>
      <c r="C20" s="8">
        <v>17</v>
      </c>
      <c r="D20" s="9" t="s">
        <v>34</v>
      </c>
      <c r="E20" s="9" t="s">
        <v>58</v>
      </c>
      <c r="F20" s="9" t="s">
        <v>59</v>
      </c>
      <c r="G20" s="9"/>
      <c r="H20" s="9">
        <v>1</v>
      </c>
      <c r="I20" s="9">
        <v>600</v>
      </c>
      <c r="J20" s="9">
        <v>600</v>
      </c>
      <c r="K20" s="9"/>
      <c r="L20" s="58"/>
      <c r="M20" s="17"/>
      <c r="N20" s="17"/>
      <c r="O20" s="9"/>
      <c r="P20" s="49"/>
      <c r="Q20" s="10"/>
    </row>
    <row r="21" spans="2:17" ht="15" customHeight="1" x14ac:dyDescent="0.35">
      <c r="B21" s="24"/>
      <c r="C21" s="8">
        <v>18</v>
      </c>
      <c r="D21" s="9" t="s">
        <v>34</v>
      </c>
      <c r="E21" s="9" t="s">
        <v>60</v>
      </c>
      <c r="F21" s="9" t="s">
        <v>61</v>
      </c>
      <c r="G21" s="9"/>
      <c r="H21" s="9">
        <v>1</v>
      </c>
      <c r="I21" s="9">
        <v>350</v>
      </c>
      <c r="J21" s="9">
        <v>350</v>
      </c>
      <c r="K21" s="9"/>
      <c r="L21" s="58"/>
      <c r="M21" s="17"/>
      <c r="N21" s="17"/>
      <c r="O21" s="9"/>
      <c r="P21" s="49"/>
      <c r="Q21" s="10"/>
    </row>
    <row r="22" spans="2:17" ht="15" customHeight="1" x14ac:dyDescent="0.35">
      <c r="B22" s="24"/>
      <c r="C22" s="8">
        <v>19</v>
      </c>
      <c r="D22" s="9" t="s">
        <v>34</v>
      </c>
      <c r="E22" s="55" t="s">
        <v>62</v>
      </c>
      <c r="F22" s="9" t="s">
        <v>63</v>
      </c>
      <c r="G22" s="9"/>
      <c r="H22" s="9">
        <v>4</v>
      </c>
      <c r="I22" s="8" t="s">
        <v>5</v>
      </c>
      <c r="J22" s="9">
        <v>300</v>
      </c>
      <c r="K22" s="9"/>
      <c r="L22" s="58"/>
      <c r="M22" s="17"/>
      <c r="N22" s="17"/>
      <c r="O22" s="9"/>
      <c r="P22" s="49"/>
      <c r="Q22" s="10"/>
    </row>
    <row r="23" spans="2:17" ht="15" customHeight="1" x14ac:dyDescent="0.35">
      <c r="B23" s="25"/>
      <c r="C23" s="8">
        <v>20</v>
      </c>
      <c r="D23" s="9" t="s">
        <v>34</v>
      </c>
      <c r="E23" s="55" t="s">
        <v>64</v>
      </c>
      <c r="F23" s="9" t="s">
        <v>49</v>
      </c>
      <c r="G23" s="9"/>
      <c r="H23" s="9">
        <v>1</v>
      </c>
      <c r="I23" s="9">
        <v>1800</v>
      </c>
      <c r="J23" s="9">
        <v>1800</v>
      </c>
      <c r="K23" s="9"/>
      <c r="L23" s="58"/>
      <c r="M23" s="17"/>
      <c r="N23" s="17"/>
      <c r="O23" s="9"/>
      <c r="P23" s="49"/>
      <c r="Q23" s="10"/>
    </row>
    <row r="24" spans="2:17" ht="15" customHeight="1" x14ac:dyDescent="0.35">
      <c r="B24" s="23" t="s">
        <v>65</v>
      </c>
      <c r="C24" s="8">
        <v>21</v>
      </c>
      <c r="D24" s="9" t="s">
        <v>34</v>
      </c>
      <c r="E24" s="21" t="s">
        <v>66</v>
      </c>
      <c r="F24" s="1" t="s">
        <v>374</v>
      </c>
      <c r="G24" s="9"/>
      <c r="H24" s="9">
        <v>25.15</v>
      </c>
      <c r="I24" s="9">
        <v>200</v>
      </c>
      <c r="J24" s="9">
        <f>H24*I24</f>
        <v>5030</v>
      </c>
      <c r="K24" s="9">
        <v>118</v>
      </c>
      <c r="L24" s="58"/>
      <c r="M24" s="17"/>
      <c r="N24" s="17"/>
      <c r="O24" s="9"/>
      <c r="P24" s="49"/>
      <c r="Q24" s="10"/>
    </row>
    <row r="25" spans="2:17" ht="15" customHeight="1" x14ac:dyDescent="0.35">
      <c r="B25" s="24"/>
      <c r="C25" s="8">
        <v>22</v>
      </c>
      <c r="D25" s="9" t="s">
        <v>45</v>
      </c>
      <c r="E25" s="111" t="s">
        <v>67</v>
      </c>
      <c r="F25" s="9" t="s">
        <v>139</v>
      </c>
      <c r="G25" s="20" t="s">
        <v>373</v>
      </c>
      <c r="H25" s="9">
        <v>5</v>
      </c>
      <c r="I25" s="9">
        <v>1399</v>
      </c>
      <c r="J25" s="9">
        <f>I25*H25</f>
        <v>6995</v>
      </c>
      <c r="K25" s="9"/>
      <c r="L25" s="58"/>
      <c r="M25" s="17"/>
      <c r="N25" s="17"/>
      <c r="O25" s="9"/>
      <c r="P25" s="49"/>
      <c r="Q25" s="10"/>
    </row>
    <row r="26" spans="2:17" ht="15" customHeight="1" x14ac:dyDescent="0.35">
      <c r="B26" s="24"/>
      <c r="C26" s="8">
        <v>23</v>
      </c>
      <c r="D26" s="9" t="s">
        <v>34</v>
      </c>
      <c r="E26" s="9" t="s">
        <v>68</v>
      </c>
      <c r="F26" s="9" t="s">
        <v>61</v>
      </c>
      <c r="G26" s="9"/>
      <c r="H26" s="9">
        <v>1</v>
      </c>
      <c r="I26" s="9">
        <v>350</v>
      </c>
      <c r="J26" s="9">
        <v>350</v>
      </c>
      <c r="K26" s="9"/>
      <c r="L26" s="58"/>
      <c r="M26" s="17"/>
      <c r="N26" s="17"/>
      <c r="O26" s="9"/>
      <c r="P26" s="49"/>
      <c r="Q26" s="10"/>
    </row>
    <row r="27" spans="2:17" ht="15" customHeight="1" x14ac:dyDescent="0.35">
      <c r="B27" s="24"/>
      <c r="C27" s="8">
        <v>24</v>
      </c>
      <c r="D27" s="9" t="s">
        <v>34</v>
      </c>
      <c r="E27" s="9" t="s">
        <v>69</v>
      </c>
      <c r="F27" s="9" t="s">
        <v>70</v>
      </c>
      <c r="G27" s="20" t="s">
        <v>375</v>
      </c>
      <c r="H27" s="9">
        <v>8</v>
      </c>
      <c r="I27" s="9">
        <v>600</v>
      </c>
      <c r="J27" s="9">
        <f>I27*H27</f>
        <v>4800</v>
      </c>
      <c r="K27" s="9">
        <v>118</v>
      </c>
      <c r="L27" s="58"/>
      <c r="M27" s="17"/>
      <c r="N27" s="17"/>
      <c r="O27" s="9"/>
      <c r="P27" s="49"/>
      <c r="Q27" s="10"/>
    </row>
    <row r="28" spans="2:17" ht="15" customHeight="1" x14ac:dyDescent="0.35">
      <c r="B28" s="24"/>
      <c r="C28" s="8">
        <v>25</v>
      </c>
      <c r="D28" s="9" t="s">
        <v>34</v>
      </c>
      <c r="E28" s="9" t="s">
        <v>71</v>
      </c>
      <c r="F28" s="9" t="s">
        <v>35</v>
      </c>
      <c r="G28" s="9"/>
      <c r="H28" s="9">
        <v>67</v>
      </c>
      <c r="I28" s="9">
        <v>200</v>
      </c>
      <c r="J28" s="9">
        <f>I28*H28</f>
        <v>13400</v>
      </c>
      <c r="K28" s="9"/>
      <c r="L28" s="58"/>
      <c r="M28" s="17"/>
      <c r="N28" s="17"/>
      <c r="O28" s="9"/>
      <c r="P28" s="49"/>
      <c r="Q28" s="10"/>
    </row>
    <row r="29" spans="2:17" ht="15" customHeight="1" x14ac:dyDescent="0.35">
      <c r="B29" s="24"/>
      <c r="C29" s="8">
        <v>26</v>
      </c>
      <c r="D29" s="9" t="s">
        <v>45</v>
      </c>
      <c r="E29" s="9" t="s">
        <v>72</v>
      </c>
      <c r="F29" s="9" t="s">
        <v>49</v>
      </c>
      <c r="G29" s="9"/>
      <c r="H29" s="9"/>
      <c r="I29" s="9"/>
      <c r="J29" s="9">
        <v>3000</v>
      </c>
      <c r="K29" s="9"/>
      <c r="L29" s="58"/>
      <c r="M29" s="17"/>
      <c r="N29" s="17"/>
      <c r="O29" s="9"/>
      <c r="P29" s="49"/>
      <c r="Q29" s="10"/>
    </row>
    <row r="30" spans="2:17" ht="15" customHeight="1" x14ac:dyDescent="0.35">
      <c r="B30" s="24"/>
      <c r="C30" s="8">
        <v>27</v>
      </c>
      <c r="D30" s="9" t="s">
        <v>73</v>
      </c>
      <c r="E30" s="9" t="s">
        <v>74</v>
      </c>
      <c r="F30" s="9" t="s">
        <v>35</v>
      </c>
      <c r="G30" s="9"/>
      <c r="H30" s="9">
        <v>10</v>
      </c>
      <c r="I30" s="9"/>
      <c r="J30" s="9">
        <v>5000</v>
      </c>
      <c r="K30" s="9"/>
      <c r="L30" s="58"/>
      <c r="M30" s="17"/>
      <c r="N30" s="17"/>
      <c r="O30" s="9"/>
      <c r="P30" s="49"/>
      <c r="Q30" s="10"/>
    </row>
    <row r="31" spans="2:17" ht="15" customHeight="1" x14ac:dyDescent="0.35">
      <c r="B31" s="24"/>
      <c r="C31" s="8">
        <v>28</v>
      </c>
      <c r="D31" s="9" t="s">
        <v>75</v>
      </c>
      <c r="E31" s="21" t="s">
        <v>107</v>
      </c>
      <c r="F31" s="1" t="s">
        <v>379</v>
      </c>
      <c r="G31" s="9"/>
      <c r="H31" s="9">
        <v>1</v>
      </c>
      <c r="I31" s="9"/>
      <c r="J31" s="33">
        <v>15000</v>
      </c>
      <c r="K31" s="9">
        <v>4270</v>
      </c>
      <c r="L31" s="58">
        <v>0.441</v>
      </c>
      <c r="M31" s="17">
        <f>K31*L31</f>
        <v>1883.07</v>
      </c>
      <c r="N31" s="33"/>
      <c r="O31" s="30" t="s">
        <v>145</v>
      </c>
      <c r="P31" s="50">
        <v>41668</v>
      </c>
      <c r="Q31" s="106" t="s">
        <v>398</v>
      </c>
    </row>
    <row r="32" spans="2:17" ht="15" customHeight="1" x14ac:dyDescent="0.35">
      <c r="B32" s="24"/>
      <c r="C32" s="8">
        <v>29</v>
      </c>
      <c r="D32" s="1" t="s">
        <v>106</v>
      </c>
      <c r="E32" s="66" t="s">
        <v>108</v>
      </c>
      <c r="F32" s="1" t="s">
        <v>380</v>
      </c>
      <c r="G32" s="9"/>
      <c r="H32" s="9">
        <v>1</v>
      </c>
      <c r="I32" s="9"/>
      <c r="J32" s="39"/>
      <c r="K32" s="9">
        <v>11980</v>
      </c>
      <c r="L32" s="58">
        <v>0.441</v>
      </c>
      <c r="M32" s="17">
        <f>K32*L32</f>
        <v>5283.18</v>
      </c>
      <c r="N32" s="39"/>
      <c r="O32" s="28"/>
      <c r="P32" s="52"/>
      <c r="Q32" s="110"/>
    </row>
    <row r="33" spans="2:17" ht="15" customHeight="1" x14ac:dyDescent="0.35">
      <c r="B33" s="24"/>
      <c r="C33" s="8">
        <v>30</v>
      </c>
      <c r="D33" s="1" t="s">
        <v>106</v>
      </c>
      <c r="E33" s="66" t="s">
        <v>109</v>
      </c>
      <c r="F33" s="1" t="s">
        <v>381</v>
      </c>
      <c r="G33" s="9"/>
      <c r="H33" s="9">
        <v>1</v>
      </c>
      <c r="I33" s="9"/>
      <c r="J33" s="34"/>
      <c r="K33" s="9">
        <v>12880</v>
      </c>
      <c r="L33" s="58">
        <v>0.441</v>
      </c>
      <c r="M33" s="17">
        <f t="shared" ref="M33:M40" si="0">K33*L33</f>
        <v>5680.08</v>
      </c>
      <c r="N33" s="34"/>
      <c r="O33" s="28"/>
      <c r="P33" s="52"/>
      <c r="Q33" s="110"/>
    </row>
    <row r="34" spans="2:17" ht="15" customHeight="1" x14ac:dyDescent="0.35">
      <c r="B34" s="24"/>
      <c r="C34" s="8">
        <v>31</v>
      </c>
      <c r="D34" s="1" t="s">
        <v>123</v>
      </c>
      <c r="E34" s="66" t="s">
        <v>111</v>
      </c>
      <c r="F34" s="1" t="s">
        <v>378</v>
      </c>
      <c r="G34" s="9"/>
      <c r="H34" s="9">
        <v>1</v>
      </c>
      <c r="I34" s="9"/>
      <c r="J34" s="18">
        <v>2000</v>
      </c>
      <c r="K34" s="9">
        <v>10270</v>
      </c>
      <c r="L34" s="58">
        <v>0.441</v>
      </c>
      <c r="M34" s="17">
        <f t="shared" si="0"/>
        <v>4529.07</v>
      </c>
      <c r="N34" s="17"/>
      <c r="O34" s="28"/>
      <c r="P34" s="52"/>
      <c r="Q34" s="110"/>
    </row>
    <row r="35" spans="2:17" ht="15" customHeight="1" x14ac:dyDescent="0.35">
      <c r="B35" s="24"/>
      <c r="C35" s="8">
        <v>32</v>
      </c>
      <c r="D35" s="1" t="s">
        <v>123</v>
      </c>
      <c r="E35" s="66" t="s">
        <v>112</v>
      </c>
      <c r="F35" s="1" t="s">
        <v>113</v>
      </c>
      <c r="G35" s="9"/>
      <c r="H35" s="9">
        <v>1</v>
      </c>
      <c r="I35" s="9"/>
      <c r="J35" s="33">
        <v>6000</v>
      </c>
      <c r="K35" s="9">
        <v>6050</v>
      </c>
      <c r="L35" s="58">
        <v>0.441</v>
      </c>
      <c r="M35" s="17">
        <f>K35*L35</f>
        <v>2668.05</v>
      </c>
      <c r="N35" s="17"/>
      <c r="O35" s="28"/>
      <c r="P35" s="52"/>
      <c r="Q35" s="110"/>
    </row>
    <row r="36" spans="2:17" ht="15" customHeight="1" x14ac:dyDescent="0.35">
      <c r="B36" s="24"/>
      <c r="C36" s="8">
        <v>33</v>
      </c>
      <c r="D36" s="1" t="s">
        <v>106</v>
      </c>
      <c r="E36" s="66" t="s">
        <v>142</v>
      </c>
      <c r="F36" s="1" t="s">
        <v>114</v>
      </c>
      <c r="G36" s="9"/>
      <c r="H36" s="9">
        <v>6</v>
      </c>
      <c r="I36" s="9">
        <v>1610</v>
      </c>
      <c r="J36" s="34"/>
      <c r="K36" s="9">
        <f>I36*H36</f>
        <v>9660</v>
      </c>
      <c r="L36" s="58">
        <v>0.441</v>
      </c>
      <c r="M36" s="17">
        <f>K36*L36</f>
        <v>4260.0600000000004</v>
      </c>
      <c r="N36" s="17"/>
      <c r="O36" s="28"/>
      <c r="P36" s="52"/>
      <c r="Q36" s="110"/>
    </row>
    <row r="37" spans="2:17" ht="15" customHeight="1" x14ac:dyDescent="0.35">
      <c r="B37" s="24"/>
      <c r="C37" s="8">
        <v>34</v>
      </c>
      <c r="D37" s="1" t="s">
        <v>376</v>
      </c>
      <c r="E37" s="66" t="s">
        <v>382</v>
      </c>
      <c r="F37" s="1" t="s">
        <v>377</v>
      </c>
      <c r="G37" s="9"/>
      <c r="H37" s="9">
        <v>1</v>
      </c>
      <c r="I37" s="9"/>
      <c r="J37" s="19"/>
      <c r="K37" s="9">
        <v>11460</v>
      </c>
      <c r="L37" s="58">
        <v>0.441</v>
      </c>
      <c r="M37" s="17">
        <f>K37*L37</f>
        <v>5053.8599999999997</v>
      </c>
      <c r="N37" s="17"/>
      <c r="O37" s="28"/>
      <c r="P37" s="52"/>
      <c r="Q37" s="110"/>
    </row>
    <row r="38" spans="2:17" ht="15" customHeight="1" x14ac:dyDescent="0.35">
      <c r="B38" s="24"/>
      <c r="C38" s="8">
        <v>35</v>
      </c>
      <c r="D38" s="1" t="s">
        <v>106</v>
      </c>
      <c r="E38" s="66" t="s">
        <v>383</v>
      </c>
      <c r="F38" s="1" t="s">
        <v>386</v>
      </c>
      <c r="G38" s="9"/>
      <c r="H38" s="9">
        <v>1</v>
      </c>
      <c r="I38" s="9"/>
      <c r="J38" s="33">
        <v>6000</v>
      </c>
      <c r="K38" s="9">
        <v>15110</v>
      </c>
      <c r="L38" s="58">
        <v>0.441</v>
      </c>
      <c r="M38" s="17">
        <f t="shared" si="0"/>
        <v>6663.51</v>
      </c>
      <c r="N38" s="17"/>
      <c r="O38" s="28"/>
      <c r="P38" s="52"/>
      <c r="Q38" s="110"/>
    </row>
    <row r="39" spans="2:17" ht="15" customHeight="1" x14ac:dyDescent="0.35">
      <c r="B39" s="24"/>
      <c r="C39" s="8">
        <v>36</v>
      </c>
      <c r="D39" s="1" t="s">
        <v>106</v>
      </c>
      <c r="E39" s="66" t="s">
        <v>384</v>
      </c>
      <c r="F39" s="1" t="s">
        <v>387</v>
      </c>
      <c r="G39" s="9"/>
      <c r="H39" s="9">
        <v>1</v>
      </c>
      <c r="I39" s="9"/>
      <c r="J39" s="39"/>
      <c r="K39" s="9">
        <v>13100</v>
      </c>
      <c r="L39" s="58">
        <v>0.441</v>
      </c>
      <c r="M39" s="17">
        <f t="shared" si="0"/>
        <v>5777.1</v>
      </c>
      <c r="N39" s="17"/>
      <c r="O39" s="28"/>
      <c r="P39" s="52"/>
      <c r="Q39" s="110"/>
    </row>
    <row r="40" spans="2:17" ht="15" customHeight="1" x14ac:dyDescent="0.35">
      <c r="B40" s="24"/>
      <c r="C40" s="8">
        <v>37</v>
      </c>
      <c r="D40" s="1" t="s">
        <v>123</v>
      </c>
      <c r="E40" s="66" t="s">
        <v>385</v>
      </c>
      <c r="F40" s="1" t="s">
        <v>386</v>
      </c>
      <c r="G40" s="9"/>
      <c r="H40" s="9">
        <v>1</v>
      </c>
      <c r="I40" s="9"/>
      <c r="J40" s="34"/>
      <c r="K40" s="9">
        <v>7380</v>
      </c>
      <c r="L40" s="58">
        <v>0.441</v>
      </c>
      <c r="M40" s="17">
        <f t="shared" si="0"/>
        <v>3254.58</v>
      </c>
      <c r="N40" s="17"/>
      <c r="O40" s="29"/>
      <c r="P40" s="51"/>
      <c r="Q40" s="107"/>
    </row>
    <row r="41" spans="2:17" ht="15" customHeight="1" x14ac:dyDescent="0.35">
      <c r="B41" s="24"/>
      <c r="C41" s="8">
        <v>38</v>
      </c>
      <c r="D41" s="1" t="s">
        <v>124</v>
      </c>
      <c r="E41" s="1" t="s">
        <v>125</v>
      </c>
      <c r="F41" s="1" t="s">
        <v>102</v>
      </c>
      <c r="G41" s="9"/>
      <c r="H41" s="9">
        <v>1</v>
      </c>
      <c r="I41" s="9">
        <v>6990</v>
      </c>
      <c r="J41" s="9">
        <v>6990</v>
      </c>
      <c r="K41" s="9"/>
      <c r="L41" s="58"/>
      <c r="M41" s="17"/>
      <c r="N41" s="17"/>
      <c r="O41" s="9"/>
      <c r="P41" s="49"/>
      <c r="Q41" s="10"/>
    </row>
    <row r="42" spans="2:17" ht="15" customHeight="1" x14ac:dyDescent="0.35">
      <c r="B42" s="24"/>
      <c r="C42" s="8">
        <v>39</v>
      </c>
      <c r="D42" s="1" t="s">
        <v>124</v>
      </c>
      <c r="E42" s="1" t="s">
        <v>126</v>
      </c>
      <c r="F42" s="1" t="s">
        <v>104</v>
      </c>
      <c r="G42" s="9"/>
      <c r="H42" s="9">
        <v>1</v>
      </c>
      <c r="I42" s="9">
        <v>7699</v>
      </c>
      <c r="J42" s="9">
        <v>7699</v>
      </c>
      <c r="K42" s="9"/>
      <c r="L42" s="58"/>
      <c r="M42" s="17"/>
      <c r="N42" s="17"/>
      <c r="O42" s="9"/>
      <c r="P42" s="49"/>
      <c r="Q42" s="10"/>
    </row>
    <row r="43" spans="2:17" ht="15" customHeight="1" x14ac:dyDescent="0.35">
      <c r="B43" s="23" t="s">
        <v>76</v>
      </c>
      <c r="C43" s="8">
        <v>40</v>
      </c>
      <c r="D43" s="1" t="s">
        <v>123</v>
      </c>
      <c r="E43" s="66" t="s">
        <v>127</v>
      </c>
      <c r="F43" s="1" t="s">
        <v>120</v>
      </c>
      <c r="G43" s="9"/>
      <c r="H43" s="9">
        <v>1</v>
      </c>
      <c r="I43" s="9"/>
      <c r="J43" s="9">
        <v>8000</v>
      </c>
      <c r="K43" s="9">
        <v>31580</v>
      </c>
      <c r="L43" s="58">
        <v>0.44</v>
      </c>
      <c r="M43" s="17">
        <f t="shared" ref="M43:M47" si="1">K43*L43</f>
        <v>13895.2</v>
      </c>
      <c r="N43" s="17"/>
      <c r="O43" s="30" t="s">
        <v>145</v>
      </c>
      <c r="P43" s="50">
        <v>41668</v>
      </c>
      <c r="Q43" s="10"/>
    </row>
    <row r="44" spans="2:17" ht="15" customHeight="1" x14ac:dyDescent="0.35">
      <c r="B44" s="24"/>
      <c r="C44" s="8">
        <v>41</v>
      </c>
      <c r="D44" s="1" t="s">
        <v>123</v>
      </c>
      <c r="E44" s="66" t="s">
        <v>119</v>
      </c>
      <c r="F44" s="1" t="s">
        <v>115</v>
      </c>
      <c r="G44" s="9"/>
      <c r="H44" s="9">
        <v>1</v>
      </c>
      <c r="I44" s="9"/>
      <c r="J44" s="33">
        <v>12000</v>
      </c>
      <c r="K44" s="9">
        <v>19290</v>
      </c>
      <c r="L44" s="58">
        <v>0.44</v>
      </c>
      <c r="M44" s="17">
        <f t="shared" si="1"/>
        <v>8487.6</v>
      </c>
      <c r="N44" s="17"/>
      <c r="O44" s="28"/>
      <c r="P44" s="52"/>
      <c r="Q44" s="10"/>
    </row>
    <row r="45" spans="2:17" ht="15" customHeight="1" x14ac:dyDescent="0.35">
      <c r="B45" s="24"/>
      <c r="C45" s="8">
        <v>42</v>
      </c>
      <c r="D45" s="1" t="s">
        <v>106</v>
      </c>
      <c r="E45" s="66" t="s">
        <v>116</v>
      </c>
      <c r="F45" s="1" t="s">
        <v>117</v>
      </c>
      <c r="G45" s="9"/>
      <c r="H45" s="9">
        <v>2</v>
      </c>
      <c r="I45" s="9"/>
      <c r="J45" s="34"/>
      <c r="K45" s="9">
        <v>7980</v>
      </c>
      <c r="L45" s="58">
        <v>0.44</v>
      </c>
      <c r="M45" s="17">
        <f t="shared" si="1"/>
        <v>3511.2</v>
      </c>
      <c r="N45" s="17"/>
      <c r="O45" s="28"/>
      <c r="P45" s="52"/>
      <c r="Q45" s="10"/>
    </row>
    <row r="46" spans="2:17" ht="15" customHeight="1" x14ac:dyDescent="0.35">
      <c r="B46" s="24"/>
      <c r="C46" s="8">
        <v>43</v>
      </c>
      <c r="D46" s="1" t="s">
        <v>123</v>
      </c>
      <c r="E46" s="66" t="s">
        <v>128</v>
      </c>
      <c r="F46" s="1" t="s">
        <v>118</v>
      </c>
      <c r="G46" s="9"/>
      <c r="H46" s="9">
        <v>1</v>
      </c>
      <c r="I46" s="9"/>
      <c r="J46" s="9">
        <v>4000</v>
      </c>
      <c r="K46" s="9">
        <v>10750</v>
      </c>
      <c r="L46" s="58">
        <v>0.44</v>
      </c>
      <c r="M46" s="17">
        <f t="shared" si="1"/>
        <v>4730</v>
      </c>
      <c r="N46" s="17"/>
      <c r="O46" s="29"/>
      <c r="P46" s="51"/>
      <c r="Q46" s="10"/>
    </row>
    <row r="47" spans="2:17" ht="15" customHeight="1" x14ac:dyDescent="0.35">
      <c r="B47" s="24"/>
      <c r="C47" s="8">
        <v>44</v>
      </c>
      <c r="D47" s="1" t="s">
        <v>0</v>
      </c>
      <c r="E47" s="112" t="s">
        <v>129</v>
      </c>
      <c r="F47" s="1" t="s">
        <v>130</v>
      </c>
      <c r="G47" s="9"/>
      <c r="H47" s="9">
        <v>1</v>
      </c>
      <c r="I47" s="9"/>
      <c r="J47" s="9">
        <v>1800</v>
      </c>
      <c r="K47" s="9"/>
      <c r="L47" s="58"/>
      <c r="M47" s="17">
        <f t="shared" si="1"/>
        <v>0</v>
      </c>
      <c r="N47" s="17"/>
      <c r="O47" s="9"/>
      <c r="P47" s="49"/>
      <c r="Q47" s="10"/>
    </row>
    <row r="48" spans="2:17" ht="15" customHeight="1" x14ac:dyDescent="0.35">
      <c r="B48" s="24"/>
      <c r="C48" s="8">
        <v>45</v>
      </c>
      <c r="D48" s="9" t="s">
        <v>40</v>
      </c>
      <c r="E48" s="9" t="s">
        <v>78</v>
      </c>
      <c r="F48" s="1" t="s">
        <v>103</v>
      </c>
      <c r="G48" s="9"/>
      <c r="H48" s="9">
        <v>1</v>
      </c>
      <c r="I48" s="9"/>
      <c r="J48" s="9">
        <v>3399</v>
      </c>
      <c r="K48" s="9"/>
      <c r="L48" s="58"/>
      <c r="M48" s="17"/>
      <c r="N48" s="17"/>
      <c r="O48" s="9"/>
      <c r="P48" s="49"/>
      <c r="Q48" s="10"/>
    </row>
    <row r="49" spans="2:17" ht="15" customHeight="1" x14ac:dyDescent="0.35">
      <c r="B49" s="24"/>
      <c r="C49" s="8">
        <v>46</v>
      </c>
      <c r="D49" s="9" t="s">
        <v>45</v>
      </c>
      <c r="E49" s="9" t="s">
        <v>79</v>
      </c>
      <c r="F49" s="9" t="s">
        <v>80</v>
      </c>
      <c r="G49" s="20" t="s">
        <v>399</v>
      </c>
      <c r="H49" s="9">
        <v>1</v>
      </c>
      <c r="I49" s="9"/>
      <c r="J49" s="9">
        <v>1200</v>
      </c>
      <c r="K49" s="9"/>
      <c r="L49" s="58"/>
      <c r="M49" s="17"/>
      <c r="N49" s="17"/>
      <c r="O49" s="9"/>
      <c r="P49" s="49"/>
      <c r="Q49" s="10"/>
    </row>
    <row r="50" spans="2:17" ht="15" customHeight="1" x14ac:dyDescent="0.35">
      <c r="B50" s="25"/>
      <c r="C50" s="8">
        <v>47</v>
      </c>
      <c r="D50" s="1" t="s">
        <v>138</v>
      </c>
      <c r="E50" s="1" t="s">
        <v>131</v>
      </c>
      <c r="F50" s="1" t="s">
        <v>132</v>
      </c>
      <c r="G50" s="9"/>
      <c r="H50" s="9">
        <v>4</v>
      </c>
      <c r="I50" s="9"/>
      <c r="J50" s="9">
        <v>5000</v>
      </c>
      <c r="K50" s="9"/>
      <c r="L50" s="58"/>
      <c r="M50" s="17"/>
      <c r="N50" s="17"/>
      <c r="O50" s="9"/>
      <c r="P50" s="49"/>
      <c r="Q50" s="10"/>
    </row>
    <row r="51" spans="2:17" ht="15" customHeight="1" x14ac:dyDescent="0.35">
      <c r="B51" s="23" t="s">
        <v>82</v>
      </c>
      <c r="C51" s="8">
        <v>48</v>
      </c>
      <c r="D51" s="1" t="s">
        <v>123</v>
      </c>
      <c r="E51" s="66" t="s">
        <v>127</v>
      </c>
      <c r="F51" s="1" t="s">
        <v>388</v>
      </c>
      <c r="G51" s="9"/>
      <c r="H51" s="9">
        <v>1</v>
      </c>
      <c r="I51" s="9"/>
      <c r="J51" s="33">
        <v>7000</v>
      </c>
      <c r="K51" s="9">
        <v>23750</v>
      </c>
      <c r="L51" s="58">
        <v>0.44</v>
      </c>
      <c r="M51" s="17">
        <f t="shared" ref="M51" si="2">K51*L51</f>
        <v>10450</v>
      </c>
      <c r="N51" s="17"/>
      <c r="O51" s="30" t="s">
        <v>145</v>
      </c>
      <c r="P51" s="50">
        <v>41668</v>
      </c>
      <c r="Q51" s="10"/>
    </row>
    <row r="52" spans="2:17" ht="15" customHeight="1" x14ac:dyDescent="0.35">
      <c r="B52" s="24"/>
      <c r="C52" s="8">
        <v>49</v>
      </c>
      <c r="D52" s="1" t="s">
        <v>106</v>
      </c>
      <c r="E52" s="66" t="s">
        <v>140</v>
      </c>
      <c r="F52" s="1" t="s">
        <v>121</v>
      </c>
      <c r="G52" s="9"/>
      <c r="H52" s="9">
        <v>1</v>
      </c>
      <c r="I52" s="9"/>
      <c r="J52" s="34"/>
      <c r="K52" s="9">
        <v>18090</v>
      </c>
      <c r="L52" s="58">
        <v>0.44</v>
      </c>
      <c r="M52" s="17">
        <f t="shared" ref="M52:M53" si="3">K52*L52</f>
        <v>7959.6</v>
      </c>
      <c r="N52" s="17"/>
      <c r="O52" s="28"/>
      <c r="P52" s="52"/>
      <c r="Q52" s="10"/>
    </row>
    <row r="53" spans="2:17" ht="15" customHeight="1" x14ac:dyDescent="0.35">
      <c r="B53" s="24"/>
      <c r="C53" s="8">
        <v>50</v>
      </c>
      <c r="D53" s="1" t="s">
        <v>123</v>
      </c>
      <c r="E53" s="66" t="s">
        <v>133</v>
      </c>
      <c r="F53" s="1" t="s">
        <v>122</v>
      </c>
      <c r="G53" s="9"/>
      <c r="H53" s="9">
        <v>1</v>
      </c>
      <c r="I53" s="9"/>
      <c r="J53" s="9">
        <v>8000</v>
      </c>
      <c r="K53" s="9">
        <v>7240</v>
      </c>
      <c r="L53" s="58">
        <v>0.44</v>
      </c>
      <c r="M53" s="17">
        <f t="shared" si="3"/>
        <v>3185.6</v>
      </c>
      <c r="N53" s="17"/>
      <c r="O53" s="29"/>
      <c r="P53" s="51"/>
      <c r="Q53" s="10"/>
    </row>
    <row r="54" spans="2:17" ht="15" customHeight="1" x14ac:dyDescent="0.35">
      <c r="B54" s="24"/>
      <c r="C54" s="8">
        <v>51</v>
      </c>
      <c r="D54" s="1" t="s">
        <v>0</v>
      </c>
      <c r="E54" s="1" t="s">
        <v>134</v>
      </c>
      <c r="F54" s="1" t="s">
        <v>130</v>
      </c>
      <c r="G54" s="9"/>
      <c r="H54" s="9">
        <v>1</v>
      </c>
      <c r="I54" s="9"/>
      <c r="J54" s="9">
        <v>1800</v>
      </c>
      <c r="K54" s="9"/>
      <c r="L54" s="58"/>
      <c r="M54" s="17"/>
      <c r="N54" s="17"/>
      <c r="O54" s="9"/>
      <c r="P54" s="49"/>
      <c r="Q54" s="10"/>
    </row>
    <row r="55" spans="2:17" ht="15" customHeight="1" x14ac:dyDescent="0.35">
      <c r="B55" s="25"/>
      <c r="C55" s="8">
        <v>52</v>
      </c>
      <c r="D55" s="1" t="s">
        <v>135</v>
      </c>
      <c r="E55" s="1" t="s">
        <v>136</v>
      </c>
      <c r="F55" s="1" t="s">
        <v>130</v>
      </c>
      <c r="G55" s="20" t="s">
        <v>399</v>
      </c>
      <c r="H55" s="9">
        <v>1</v>
      </c>
      <c r="I55" s="9"/>
      <c r="J55" s="9">
        <v>1200</v>
      </c>
      <c r="K55" s="9"/>
      <c r="L55" s="58"/>
      <c r="M55" s="17"/>
      <c r="N55" s="17"/>
      <c r="O55" s="9"/>
      <c r="P55" s="49"/>
      <c r="Q55" s="10"/>
    </row>
    <row r="56" spans="2:17" ht="15" customHeight="1" x14ac:dyDescent="0.35">
      <c r="B56" s="23" t="s">
        <v>83</v>
      </c>
      <c r="C56" s="8">
        <v>53</v>
      </c>
      <c r="D56" s="9" t="s">
        <v>75</v>
      </c>
      <c r="E56" s="66" t="s">
        <v>390</v>
      </c>
      <c r="F56" s="101" t="s">
        <v>84</v>
      </c>
      <c r="G56" s="42" t="s">
        <v>391</v>
      </c>
      <c r="H56" s="9">
        <v>1</v>
      </c>
      <c r="I56" s="9"/>
      <c r="J56" s="33">
        <v>15000</v>
      </c>
      <c r="K56" s="9"/>
      <c r="L56" s="58"/>
      <c r="M56" s="33">
        <v>15000</v>
      </c>
      <c r="N56" s="17"/>
      <c r="O56" s="9"/>
      <c r="P56" s="49"/>
      <c r="Q56" s="10"/>
    </row>
    <row r="57" spans="2:17" ht="15" customHeight="1" x14ac:dyDescent="0.2">
      <c r="B57" s="24"/>
      <c r="C57" s="8">
        <v>54</v>
      </c>
      <c r="D57" s="20" t="s">
        <v>376</v>
      </c>
      <c r="E57" s="103" t="s">
        <v>389</v>
      </c>
      <c r="F57" s="102"/>
      <c r="G57" s="43"/>
      <c r="H57" s="9">
        <v>1</v>
      </c>
      <c r="I57" s="9"/>
      <c r="J57" s="39"/>
      <c r="K57" s="9"/>
      <c r="L57" s="58"/>
      <c r="M57" s="34"/>
      <c r="N57" s="17"/>
      <c r="O57" s="9"/>
      <c r="P57" s="49"/>
      <c r="Q57" s="10"/>
    </row>
    <row r="58" spans="2:17" ht="15" customHeight="1" x14ac:dyDescent="0.35">
      <c r="B58" s="24"/>
      <c r="C58" s="8">
        <v>55</v>
      </c>
      <c r="D58" s="9" t="s">
        <v>75</v>
      </c>
      <c r="E58" s="9" t="s">
        <v>85</v>
      </c>
      <c r="F58" s="43"/>
      <c r="G58" s="9"/>
      <c r="H58" s="9">
        <v>1</v>
      </c>
      <c r="I58" s="9"/>
      <c r="J58" s="34"/>
      <c r="K58" s="9"/>
      <c r="L58" s="58"/>
      <c r="M58" s="17"/>
      <c r="N58" s="17"/>
      <c r="O58" s="9"/>
      <c r="P58" s="49"/>
      <c r="Q58" s="10"/>
    </row>
    <row r="59" spans="2:17" ht="15" customHeight="1" x14ac:dyDescent="0.35">
      <c r="B59" s="24"/>
      <c r="C59" s="8">
        <v>56</v>
      </c>
      <c r="D59" s="9" t="s">
        <v>45</v>
      </c>
      <c r="E59" s="9" t="s">
        <v>79</v>
      </c>
      <c r="F59" s="9" t="s">
        <v>49</v>
      </c>
      <c r="G59" s="20" t="s">
        <v>399</v>
      </c>
      <c r="H59" s="9">
        <v>1</v>
      </c>
      <c r="I59" s="9"/>
      <c r="J59" s="9">
        <v>1200</v>
      </c>
      <c r="K59" s="9"/>
      <c r="L59" s="58"/>
      <c r="M59" s="17"/>
      <c r="N59" s="17"/>
      <c r="O59" s="9"/>
      <c r="P59" s="49"/>
      <c r="Q59" s="10"/>
    </row>
    <row r="60" spans="2:17" ht="15" customHeight="1" x14ac:dyDescent="0.35">
      <c r="B60" s="25"/>
      <c r="C60" s="8">
        <v>57</v>
      </c>
      <c r="D60" s="9" t="s">
        <v>45</v>
      </c>
      <c r="E60" s="9" t="s">
        <v>77</v>
      </c>
      <c r="F60" s="9" t="s">
        <v>49</v>
      </c>
      <c r="G60" s="9"/>
      <c r="H60" s="9">
        <v>1</v>
      </c>
      <c r="I60" s="9"/>
      <c r="J60" s="9">
        <v>1800</v>
      </c>
      <c r="K60" s="9"/>
      <c r="L60" s="58"/>
      <c r="M60" s="17"/>
      <c r="N60" s="17"/>
      <c r="O60" s="9"/>
      <c r="P60" s="49"/>
      <c r="Q60" s="10"/>
    </row>
    <row r="61" spans="2:17" ht="15" customHeight="1" x14ac:dyDescent="0.35">
      <c r="B61" s="23" t="s">
        <v>86</v>
      </c>
      <c r="C61" s="8">
        <v>58</v>
      </c>
      <c r="D61" s="9" t="s">
        <v>34</v>
      </c>
      <c r="E61" s="21" t="s">
        <v>44</v>
      </c>
      <c r="F61" s="37" t="s">
        <v>361</v>
      </c>
      <c r="G61" s="42" t="s">
        <v>394</v>
      </c>
      <c r="H61" s="9"/>
      <c r="I61" s="9"/>
      <c r="J61" s="33">
        <v>3000</v>
      </c>
      <c r="K61" s="33"/>
      <c r="L61" s="62"/>
      <c r="M61" s="33">
        <v>1800</v>
      </c>
      <c r="N61" s="33">
        <f t="shared" ref="N61" si="4">M61-J61</f>
        <v>-1200</v>
      </c>
      <c r="O61" s="42" t="s">
        <v>364</v>
      </c>
      <c r="P61" s="50">
        <v>41713</v>
      </c>
      <c r="Q61" s="10"/>
    </row>
    <row r="62" spans="2:17" ht="15" customHeight="1" x14ac:dyDescent="0.35">
      <c r="B62" s="24"/>
      <c r="C62" s="8">
        <v>59</v>
      </c>
      <c r="D62" s="9" t="s">
        <v>34</v>
      </c>
      <c r="E62" s="21" t="s">
        <v>46</v>
      </c>
      <c r="F62" s="38"/>
      <c r="G62" s="43"/>
      <c r="H62" s="9"/>
      <c r="I62" s="9"/>
      <c r="J62" s="34"/>
      <c r="K62" s="34"/>
      <c r="L62" s="34"/>
      <c r="M62" s="34"/>
      <c r="N62" s="34"/>
      <c r="O62" s="43"/>
      <c r="P62" s="51"/>
      <c r="Q62" s="10"/>
    </row>
    <row r="63" spans="2:17" ht="15" customHeight="1" x14ac:dyDescent="0.35">
      <c r="B63" s="24"/>
      <c r="C63" s="8">
        <v>60</v>
      </c>
      <c r="D63" s="9" t="s">
        <v>34</v>
      </c>
      <c r="E63" s="21" t="s">
        <v>87</v>
      </c>
      <c r="F63" s="1" t="s">
        <v>392</v>
      </c>
      <c r="G63" s="9" t="s">
        <v>393</v>
      </c>
      <c r="H63" s="9">
        <v>10.5</v>
      </c>
      <c r="I63" s="9"/>
      <c r="J63" s="9">
        <v>4500</v>
      </c>
      <c r="K63" s="9">
        <v>360</v>
      </c>
      <c r="L63" s="58">
        <v>0.95240000000000002</v>
      </c>
      <c r="M63" s="104">
        <f>L63*K63*H63</f>
        <v>3600.0720000000001</v>
      </c>
      <c r="N63" s="104">
        <f>M63-J63</f>
        <v>-899.92799999999988</v>
      </c>
      <c r="O63" s="20" t="s">
        <v>364</v>
      </c>
      <c r="P63" s="49">
        <v>41720</v>
      </c>
      <c r="Q63" s="10"/>
    </row>
    <row r="64" spans="2:17" ht="15" customHeight="1" x14ac:dyDescent="0.35">
      <c r="B64" s="24"/>
      <c r="C64" s="8">
        <v>61</v>
      </c>
      <c r="D64" s="9" t="s">
        <v>34</v>
      </c>
      <c r="E64" s="55" t="s">
        <v>88</v>
      </c>
      <c r="F64" s="9" t="s">
        <v>49</v>
      </c>
      <c r="G64" s="9"/>
      <c r="H64" s="9">
        <v>1</v>
      </c>
      <c r="I64" s="9"/>
      <c r="J64" s="9">
        <v>4000</v>
      </c>
      <c r="K64" s="9"/>
      <c r="L64" s="58"/>
      <c r="M64" s="17"/>
      <c r="N64" s="17"/>
      <c r="O64" s="9"/>
      <c r="P64" s="49"/>
      <c r="Q64" s="10"/>
    </row>
    <row r="65" spans="2:17" ht="15" customHeight="1" x14ac:dyDescent="0.35">
      <c r="B65" s="24"/>
      <c r="C65" s="8">
        <v>62</v>
      </c>
      <c r="D65" s="9" t="s">
        <v>34</v>
      </c>
      <c r="E65" s="1" t="s">
        <v>400</v>
      </c>
      <c r="F65" s="9" t="s">
        <v>81</v>
      </c>
      <c r="G65" s="9"/>
      <c r="H65" s="9">
        <v>1</v>
      </c>
      <c r="I65" s="9"/>
      <c r="J65" s="9">
        <v>1500</v>
      </c>
      <c r="K65" s="9"/>
      <c r="L65" s="58"/>
      <c r="M65" s="17"/>
      <c r="N65" s="17"/>
      <c r="O65" s="9"/>
      <c r="P65" s="49"/>
      <c r="Q65" s="10"/>
    </row>
    <row r="66" spans="2:17" ht="15" customHeight="1" x14ac:dyDescent="0.35">
      <c r="B66" s="24"/>
      <c r="C66" s="8">
        <v>63</v>
      </c>
      <c r="D66" s="9" t="s">
        <v>40</v>
      </c>
      <c r="E66" s="9" t="s">
        <v>89</v>
      </c>
      <c r="F66" s="9" t="s">
        <v>90</v>
      </c>
      <c r="G66" s="9"/>
      <c r="H66" s="9">
        <v>2</v>
      </c>
      <c r="I66" s="9">
        <v>600</v>
      </c>
      <c r="J66" s="9">
        <f>I66*H66</f>
        <v>1200</v>
      </c>
      <c r="K66" s="9"/>
      <c r="L66" s="58"/>
      <c r="M66" s="17"/>
      <c r="N66" s="17"/>
      <c r="O66" s="9"/>
      <c r="P66" s="49"/>
      <c r="Q66" s="10"/>
    </row>
    <row r="67" spans="2:17" ht="15" customHeight="1" x14ac:dyDescent="0.35">
      <c r="B67" s="24"/>
      <c r="C67" s="8">
        <v>64</v>
      </c>
      <c r="D67" s="9" t="s">
        <v>45</v>
      </c>
      <c r="E67" s="9" t="s">
        <v>91</v>
      </c>
      <c r="F67" s="9" t="s">
        <v>92</v>
      </c>
      <c r="G67" s="9"/>
      <c r="H67" s="9">
        <v>1</v>
      </c>
      <c r="I67" s="9">
        <v>29</v>
      </c>
      <c r="J67" s="9">
        <v>29</v>
      </c>
      <c r="K67" s="9"/>
      <c r="L67" s="58"/>
      <c r="M67" s="17"/>
      <c r="N67" s="17"/>
      <c r="O67" s="9"/>
      <c r="P67" s="49"/>
      <c r="Q67" s="10"/>
    </row>
    <row r="68" spans="2:17" ht="15" customHeight="1" x14ac:dyDescent="0.35">
      <c r="B68" s="25"/>
      <c r="C68" s="8">
        <v>65</v>
      </c>
      <c r="D68" s="9" t="s">
        <v>93</v>
      </c>
      <c r="E68" s="9" t="s">
        <v>94</v>
      </c>
      <c r="F68" s="9" t="s">
        <v>92</v>
      </c>
      <c r="G68" s="9"/>
      <c r="H68" s="9">
        <v>1</v>
      </c>
      <c r="I68" s="9">
        <v>109</v>
      </c>
      <c r="J68" s="9">
        <v>109</v>
      </c>
      <c r="K68" s="9"/>
      <c r="L68" s="58"/>
      <c r="M68" s="17"/>
      <c r="N68" s="17"/>
      <c r="O68" s="9"/>
      <c r="P68" s="49"/>
      <c r="Q68" s="10"/>
    </row>
    <row r="69" spans="2:17" ht="15" customHeight="1" x14ac:dyDescent="0.35">
      <c r="B69" s="23" t="s">
        <v>95</v>
      </c>
      <c r="C69" s="8">
        <v>66</v>
      </c>
      <c r="D69" s="9" t="s">
        <v>45</v>
      </c>
      <c r="E69" s="9" t="s">
        <v>96</v>
      </c>
      <c r="F69" s="9"/>
      <c r="G69" s="9"/>
      <c r="H69" s="9"/>
      <c r="I69" s="9"/>
      <c r="J69" s="9">
        <v>20000</v>
      </c>
      <c r="K69" s="9"/>
      <c r="L69" s="58"/>
      <c r="M69" s="17"/>
      <c r="N69" s="17"/>
      <c r="O69" s="9"/>
      <c r="P69" s="49"/>
      <c r="Q69" s="10"/>
    </row>
    <row r="70" spans="2:17" ht="15" customHeight="1" x14ac:dyDescent="0.35">
      <c r="B70" s="24"/>
      <c r="C70" s="8">
        <v>67</v>
      </c>
      <c r="D70" s="9" t="s">
        <v>45</v>
      </c>
      <c r="E70" s="9" t="s">
        <v>97</v>
      </c>
      <c r="F70" s="9"/>
      <c r="G70" s="9"/>
      <c r="H70" s="9"/>
      <c r="I70" s="9"/>
      <c r="J70" s="9">
        <v>50000</v>
      </c>
      <c r="K70" s="9"/>
      <c r="L70" s="58"/>
      <c r="M70" s="17"/>
      <c r="N70" s="17"/>
      <c r="O70" s="9"/>
      <c r="P70" s="49"/>
      <c r="Q70" s="10"/>
    </row>
    <row r="71" spans="2:17" ht="15" customHeight="1" x14ac:dyDescent="0.35">
      <c r="B71" s="24"/>
      <c r="C71" s="8">
        <v>68</v>
      </c>
      <c r="D71" s="9" t="s">
        <v>45</v>
      </c>
      <c r="E71" s="1" t="s">
        <v>401</v>
      </c>
      <c r="F71" s="20" t="s">
        <v>402</v>
      </c>
      <c r="G71" s="9"/>
      <c r="H71" s="9"/>
      <c r="I71" s="9"/>
      <c r="J71" s="9">
        <v>2000</v>
      </c>
      <c r="K71" s="9"/>
      <c r="L71" s="58"/>
      <c r="M71" s="17">
        <v>5000</v>
      </c>
      <c r="N71" s="17">
        <f>M71-J71</f>
        <v>3000</v>
      </c>
      <c r="O71" s="20" t="s">
        <v>403</v>
      </c>
      <c r="P71" s="49">
        <v>41722</v>
      </c>
      <c r="Q71" s="10"/>
    </row>
    <row r="72" spans="2:17" ht="15" customHeight="1" x14ac:dyDescent="0.35">
      <c r="B72" s="24"/>
      <c r="C72" s="8">
        <v>69</v>
      </c>
      <c r="D72" s="65" t="s">
        <v>404</v>
      </c>
      <c r="E72" s="113" t="s">
        <v>405</v>
      </c>
      <c r="F72" s="65"/>
      <c r="G72" s="56"/>
      <c r="H72" s="56"/>
      <c r="I72" s="56"/>
      <c r="J72" s="56">
        <v>880</v>
      </c>
      <c r="K72" s="56"/>
      <c r="L72" s="61"/>
      <c r="M72" s="18">
        <v>880</v>
      </c>
      <c r="N72" s="18"/>
      <c r="O72" s="65"/>
      <c r="P72" s="57">
        <v>41706</v>
      </c>
      <c r="Q72" s="114"/>
    </row>
    <row r="73" spans="2:17" ht="15" customHeight="1" x14ac:dyDescent="0.35">
      <c r="B73" s="25"/>
      <c r="C73" s="8">
        <v>70</v>
      </c>
      <c r="D73" s="65" t="s">
        <v>404</v>
      </c>
      <c r="E73" s="113" t="s">
        <v>406</v>
      </c>
      <c r="F73" s="65"/>
      <c r="G73" s="56"/>
      <c r="H73" s="56"/>
      <c r="I73" s="56"/>
      <c r="J73" s="56">
        <v>200</v>
      </c>
      <c r="K73" s="56"/>
      <c r="L73" s="61"/>
      <c r="M73" s="18">
        <v>200</v>
      </c>
      <c r="N73" s="18"/>
      <c r="O73" s="65"/>
      <c r="P73" s="57">
        <v>41715</v>
      </c>
      <c r="Q73" s="114"/>
    </row>
    <row r="74" spans="2:17" ht="15" customHeight="1" x14ac:dyDescent="0.35">
      <c r="B74" s="35" t="s">
        <v>98</v>
      </c>
      <c r="C74" s="36"/>
      <c r="D74" s="36"/>
      <c r="E74" s="36"/>
      <c r="F74" s="36"/>
      <c r="G74" s="36"/>
      <c r="H74" s="36"/>
      <c r="I74" s="11"/>
      <c r="J74" s="11">
        <f>SUM(J4:J70)</f>
        <v>268796</v>
      </c>
      <c r="K74" s="11"/>
      <c r="L74" s="63"/>
      <c r="M74" s="45">
        <f>SUM(M4:M73)</f>
        <v>134709.83200000002</v>
      </c>
      <c r="N74" s="45"/>
      <c r="O74" s="11"/>
      <c r="P74" s="53"/>
      <c r="Q74" s="12"/>
    </row>
  </sheetData>
  <autoFilter ref="A3:P74"/>
  <mergeCells count="66">
    <mergeCell ref="Q9:Q10"/>
    <mergeCell ref="Q31:Q40"/>
    <mergeCell ref="B69:B73"/>
    <mergeCell ref="P61:P62"/>
    <mergeCell ref="P9:P10"/>
    <mergeCell ref="P14:P15"/>
    <mergeCell ref="B4:B13"/>
    <mergeCell ref="H9:H10"/>
    <mergeCell ref="I9:I10"/>
    <mergeCell ref="K9:K10"/>
    <mergeCell ref="L9:L10"/>
    <mergeCell ref="M56:M57"/>
    <mergeCell ref="G56:G57"/>
    <mergeCell ref="G61:G62"/>
    <mergeCell ref="O14:O15"/>
    <mergeCell ref="O9:O10"/>
    <mergeCell ref="K61:K62"/>
    <mergeCell ref="L61:L62"/>
    <mergeCell ref="M61:M62"/>
    <mergeCell ref="N61:N62"/>
    <mergeCell ref="O61:O62"/>
    <mergeCell ref="B74:H74"/>
    <mergeCell ref="I4:I5"/>
    <mergeCell ref="J4:J5"/>
    <mergeCell ref="F9:F10"/>
    <mergeCell ref="J9:J10"/>
    <mergeCell ref="F14:F15"/>
    <mergeCell ref="J14:J15"/>
    <mergeCell ref="F56:F58"/>
    <mergeCell ref="J56:J58"/>
    <mergeCell ref="F61:F62"/>
    <mergeCell ref="J61:J62"/>
    <mergeCell ref="J31:J33"/>
    <mergeCell ref="J35:J36"/>
    <mergeCell ref="J38:J40"/>
    <mergeCell ref="J44:J45"/>
    <mergeCell ref="B51:B55"/>
    <mergeCell ref="B56:B60"/>
    <mergeCell ref="B61:B68"/>
    <mergeCell ref="B2:P2"/>
    <mergeCell ref="J51:J52"/>
    <mergeCell ref="O51:O53"/>
    <mergeCell ref="P51:P53"/>
    <mergeCell ref="G9:G10"/>
    <mergeCell ref="G14:G15"/>
    <mergeCell ref="M9:M10"/>
    <mergeCell ref="N9:N10"/>
    <mergeCell ref="M14:M15"/>
    <mergeCell ref="K14:K15"/>
    <mergeCell ref="L14:L15"/>
    <mergeCell ref="N14:N15"/>
    <mergeCell ref="Q4:Q5"/>
    <mergeCell ref="B14:B23"/>
    <mergeCell ref="B24:B42"/>
    <mergeCell ref="B43:B50"/>
    <mergeCell ref="L4:L5"/>
    <mergeCell ref="K4:K5"/>
    <mergeCell ref="M4:M5"/>
    <mergeCell ref="N4:N5"/>
    <mergeCell ref="O4:O5"/>
    <mergeCell ref="P4:P5"/>
    <mergeCell ref="N31:N33"/>
    <mergeCell ref="O31:O40"/>
    <mergeCell ref="P31:P40"/>
    <mergeCell ref="O43:O46"/>
    <mergeCell ref="P43:P46"/>
  </mergeCells>
  <phoneticPr fontId="1" type="noConversion"/>
  <dataValidations count="1">
    <dataValidation type="list" allowBlank="1" showInputMessage="1" showErrorMessage="1" sqref="D4:D73">
      <formula1>"硬装,家具,家电,灯具,软装"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61" workbookViewId="0">
      <selection activeCell="B83" sqref="B83"/>
    </sheetView>
  </sheetViews>
  <sheetFormatPr defaultRowHeight="13.5" x14ac:dyDescent="0.15"/>
  <cols>
    <col min="1" max="1" width="9" style="69"/>
    <col min="2" max="2" width="22" style="69" customWidth="1"/>
    <col min="3" max="3" width="28.875" style="69" customWidth="1"/>
    <col min="4" max="16384" width="9" style="69"/>
  </cols>
  <sheetData>
    <row r="1" spans="1:11" ht="16.5" x14ac:dyDescent="0.1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16.5" x14ac:dyDescent="0.15">
      <c r="A2" s="70" t="s">
        <v>147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ht="16.5" x14ac:dyDescent="0.15">
      <c r="A3" s="70" t="s">
        <v>148</v>
      </c>
      <c r="B3" s="70"/>
      <c r="C3" s="70"/>
      <c r="D3" s="70"/>
      <c r="E3" s="70"/>
      <c r="F3" s="70"/>
      <c r="G3" s="70"/>
      <c r="H3" s="70"/>
      <c r="I3" s="70"/>
      <c r="J3" s="70"/>
      <c r="K3" s="71"/>
    </row>
    <row r="4" spans="1:11" ht="16.5" x14ac:dyDescent="0.15">
      <c r="A4" s="72" t="s">
        <v>149</v>
      </c>
      <c r="B4" s="72" t="s">
        <v>150</v>
      </c>
      <c r="C4" s="68" t="s">
        <v>151</v>
      </c>
      <c r="D4" s="72" t="s">
        <v>152</v>
      </c>
      <c r="E4" s="72" t="s">
        <v>153</v>
      </c>
      <c r="F4" s="72" t="s">
        <v>154</v>
      </c>
      <c r="G4" s="72"/>
      <c r="H4" s="72" t="s">
        <v>155</v>
      </c>
      <c r="I4" s="68" t="s">
        <v>156</v>
      </c>
      <c r="J4" s="72" t="s">
        <v>155</v>
      </c>
      <c r="K4" s="68"/>
    </row>
    <row r="5" spans="1:11" ht="16.5" x14ac:dyDescent="0.15">
      <c r="A5" s="72"/>
      <c r="B5" s="72"/>
      <c r="C5" s="68" t="s">
        <v>157</v>
      </c>
      <c r="D5" s="72"/>
      <c r="E5" s="72"/>
      <c r="F5" s="68" t="s">
        <v>158</v>
      </c>
      <c r="G5" s="68" t="s">
        <v>159</v>
      </c>
      <c r="H5" s="72"/>
      <c r="I5" s="68" t="s">
        <v>160</v>
      </c>
      <c r="J5" s="72"/>
      <c r="K5" s="68"/>
    </row>
    <row r="6" spans="1:11" ht="15" x14ac:dyDescent="0.15">
      <c r="A6" s="73" t="s">
        <v>161</v>
      </c>
      <c r="B6" s="73" t="s">
        <v>162</v>
      </c>
      <c r="C6" s="73"/>
      <c r="D6" s="73"/>
      <c r="E6" s="73"/>
      <c r="F6" s="73"/>
      <c r="G6" s="73"/>
      <c r="H6" s="73"/>
      <c r="I6" s="73"/>
      <c r="J6" s="73"/>
      <c r="K6" s="73"/>
    </row>
    <row r="7" spans="1:11" ht="18.75" x14ac:dyDescent="0.15">
      <c r="A7" s="74">
        <v>1</v>
      </c>
      <c r="B7" s="74" t="s">
        <v>163</v>
      </c>
      <c r="C7" s="74" t="s">
        <v>164</v>
      </c>
      <c r="D7" s="75" t="s">
        <v>370</v>
      </c>
      <c r="E7" s="75">
        <v>5.65</v>
      </c>
      <c r="F7" s="75">
        <v>0</v>
      </c>
      <c r="G7" s="75">
        <v>28</v>
      </c>
      <c r="H7" s="75">
        <f t="shared" ref="H7:H13" si="0">E7*(F7+G7)</f>
        <v>158.20000000000002</v>
      </c>
      <c r="I7" s="75">
        <v>30</v>
      </c>
      <c r="J7" s="75">
        <f t="shared" ref="J7:J23" si="1">E7*I7</f>
        <v>169.5</v>
      </c>
      <c r="K7" s="75"/>
    </row>
    <row r="8" spans="1:11" ht="18.75" x14ac:dyDescent="0.15">
      <c r="A8" s="74">
        <v>2</v>
      </c>
      <c r="B8" s="74" t="s">
        <v>165</v>
      </c>
      <c r="C8" s="76" t="s">
        <v>166</v>
      </c>
      <c r="D8" s="75" t="s">
        <v>370</v>
      </c>
      <c r="E8" s="75">
        <v>5.38</v>
      </c>
      <c r="F8" s="75">
        <v>10</v>
      </c>
      <c r="G8" s="75">
        <v>5</v>
      </c>
      <c r="H8" s="75">
        <f>E8*(F8+G8)</f>
        <v>80.7</v>
      </c>
      <c r="I8" s="75">
        <v>15</v>
      </c>
      <c r="J8" s="75">
        <f t="shared" si="1"/>
        <v>80.7</v>
      </c>
      <c r="K8" s="75"/>
    </row>
    <row r="9" spans="1:11" ht="18.75" x14ac:dyDescent="0.15">
      <c r="A9" s="74">
        <v>3</v>
      </c>
      <c r="B9" s="74" t="s">
        <v>167</v>
      </c>
      <c r="C9" s="74" t="s">
        <v>168</v>
      </c>
      <c r="D9" s="74" t="s">
        <v>371</v>
      </c>
      <c r="E9" s="75">
        <v>24.72</v>
      </c>
      <c r="F9" s="75">
        <v>0</v>
      </c>
      <c r="G9" s="75">
        <v>28</v>
      </c>
      <c r="H9" s="75">
        <f t="shared" si="0"/>
        <v>692.16</v>
      </c>
      <c r="I9" s="75">
        <v>30</v>
      </c>
      <c r="J9" s="75">
        <f t="shared" si="1"/>
        <v>741.59999999999991</v>
      </c>
      <c r="K9" s="75"/>
    </row>
    <row r="10" spans="1:11" ht="16.5" x14ac:dyDescent="0.15">
      <c r="A10" s="74">
        <v>4</v>
      </c>
      <c r="B10" s="71" t="s">
        <v>169</v>
      </c>
      <c r="C10" s="77"/>
      <c r="D10" s="68" t="s">
        <v>170</v>
      </c>
      <c r="E10" s="68">
        <v>1</v>
      </c>
      <c r="F10" s="68">
        <v>0</v>
      </c>
      <c r="G10" s="68">
        <v>0</v>
      </c>
      <c r="H10" s="68">
        <f t="shared" si="0"/>
        <v>0</v>
      </c>
      <c r="I10" s="68">
        <v>200</v>
      </c>
      <c r="J10" s="68">
        <f t="shared" si="1"/>
        <v>200</v>
      </c>
      <c r="K10" s="68"/>
    </row>
    <row r="11" spans="1:11" ht="82.5" x14ac:dyDescent="0.15">
      <c r="A11" s="74">
        <v>5</v>
      </c>
      <c r="B11" s="99" t="s">
        <v>171</v>
      </c>
      <c r="C11" s="99" t="s">
        <v>172</v>
      </c>
      <c r="D11" s="68" t="s">
        <v>370</v>
      </c>
      <c r="E11" s="68">
        <f>E7+E9</f>
        <v>30.369999999999997</v>
      </c>
      <c r="F11" s="68">
        <v>1</v>
      </c>
      <c r="G11" s="68">
        <v>1</v>
      </c>
      <c r="H11" s="68">
        <f t="shared" si="0"/>
        <v>60.739999999999995</v>
      </c>
      <c r="I11" s="68">
        <v>2</v>
      </c>
      <c r="J11" s="68">
        <f t="shared" si="1"/>
        <v>60.739999999999995</v>
      </c>
      <c r="K11" s="68"/>
    </row>
    <row r="12" spans="1:11" ht="18.75" x14ac:dyDescent="0.15">
      <c r="A12" s="74">
        <v>6</v>
      </c>
      <c r="B12" s="71" t="s">
        <v>173</v>
      </c>
      <c r="C12" s="71" t="s">
        <v>174</v>
      </c>
      <c r="D12" s="68" t="s">
        <v>370</v>
      </c>
      <c r="E12" s="68">
        <v>5.38</v>
      </c>
      <c r="F12" s="68">
        <v>68</v>
      </c>
      <c r="G12" s="68">
        <v>30</v>
      </c>
      <c r="H12" s="68">
        <f t="shared" si="0"/>
        <v>527.24</v>
      </c>
      <c r="I12" s="68">
        <v>30</v>
      </c>
      <c r="J12" s="68">
        <f t="shared" si="1"/>
        <v>161.4</v>
      </c>
      <c r="K12" s="68"/>
    </row>
    <row r="13" spans="1:11" ht="16.5" x14ac:dyDescent="0.15">
      <c r="A13" s="74">
        <v>7</v>
      </c>
      <c r="B13" s="71" t="s">
        <v>175</v>
      </c>
      <c r="C13" s="71"/>
      <c r="D13" s="68" t="s">
        <v>176</v>
      </c>
      <c r="E13" s="68">
        <v>12.02</v>
      </c>
      <c r="F13" s="68">
        <v>10</v>
      </c>
      <c r="G13" s="68">
        <v>0</v>
      </c>
      <c r="H13" s="68">
        <f t="shared" si="0"/>
        <v>120.19999999999999</v>
      </c>
      <c r="I13" s="68">
        <v>0</v>
      </c>
      <c r="J13" s="68">
        <f t="shared" si="1"/>
        <v>0</v>
      </c>
      <c r="K13" s="68"/>
    </row>
    <row r="14" spans="1:11" ht="16.5" x14ac:dyDescent="0.15">
      <c r="A14" s="74">
        <v>8</v>
      </c>
      <c r="B14" s="74" t="s">
        <v>177</v>
      </c>
      <c r="C14" s="78"/>
      <c r="D14" s="75" t="s">
        <v>176</v>
      </c>
      <c r="E14" s="75">
        <v>4.55</v>
      </c>
      <c r="F14" s="75">
        <v>260</v>
      </c>
      <c r="G14" s="75">
        <v>35</v>
      </c>
      <c r="H14" s="75">
        <f>E14*(F14+G14)</f>
        <v>1342.25</v>
      </c>
      <c r="I14" s="75">
        <v>150</v>
      </c>
      <c r="J14" s="75">
        <f>E14*I14</f>
        <v>682.5</v>
      </c>
      <c r="K14" s="75"/>
    </row>
    <row r="15" spans="1:11" ht="16.5" x14ac:dyDescent="0.15">
      <c r="A15" s="74">
        <v>9</v>
      </c>
      <c r="B15" s="74" t="s">
        <v>178</v>
      </c>
      <c r="C15" s="78" t="s">
        <v>179</v>
      </c>
      <c r="D15" s="75" t="s">
        <v>176</v>
      </c>
      <c r="E15" s="75">
        <v>4.55</v>
      </c>
      <c r="F15" s="75">
        <v>350</v>
      </c>
      <c r="G15" s="75">
        <v>10</v>
      </c>
      <c r="H15" s="75">
        <f>E15*(F15+G15)</f>
        <v>1638</v>
      </c>
      <c r="I15" s="75">
        <v>20</v>
      </c>
      <c r="J15" s="75">
        <f>E15*I15</f>
        <v>91</v>
      </c>
      <c r="K15" s="75"/>
    </row>
    <row r="16" spans="1:11" ht="18.75" x14ac:dyDescent="0.15">
      <c r="A16" s="74">
        <v>10</v>
      </c>
      <c r="B16" s="74" t="s">
        <v>180</v>
      </c>
      <c r="C16" s="78" t="s">
        <v>181</v>
      </c>
      <c r="D16" s="75" t="s">
        <v>370</v>
      </c>
      <c r="E16" s="75">
        <v>4</v>
      </c>
      <c r="F16" s="75">
        <v>650</v>
      </c>
      <c r="G16" s="75">
        <v>35</v>
      </c>
      <c r="H16" s="75">
        <f>E16*(F16+G16)</f>
        <v>2740</v>
      </c>
      <c r="I16" s="75">
        <v>30</v>
      </c>
      <c r="J16" s="75">
        <f>E16*I16</f>
        <v>120</v>
      </c>
      <c r="K16" s="75"/>
    </row>
    <row r="17" spans="1:11" ht="16.5" x14ac:dyDescent="0.15">
      <c r="A17" s="74">
        <v>11</v>
      </c>
      <c r="B17" s="115" t="s">
        <v>182</v>
      </c>
      <c r="C17" s="71" t="s">
        <v>183</v>
      </c>
      <c r="D17" s="68" t="s">
        <v>184</v>
      </c>
      <c r="E17" s="68">
        <v>1</v>
      </c>
      <c r="F17" s="68">
        <v>0</v>
      </c>
      <c r="G17" s="68">
        <v>20</v>
      </c>
      <c r="H17" s="68">
        <f t="shared" ref="H17:H22" si="2">E17*(F17+G17)</f>
        <v>20</v>
      </c>
      <c r="I17" s="68">
        <v>50</v>
      </c>
      <c r="J17" s="68">
        <f t="shared" si="1"/>
        <v>50</v>
      </c>
      <c r="K17" s="68"/>
    </row>
    <row r="18" spans="1:11" ht="16.5" x14ac:dyDescent="0.15">
      <c r="A18" s="74">
        <v>12</v>
      </c>
      <c r="B18" s="115" t="s">
        <v>185</v>
      </c>
      <c r="C18" s="71" t="s">
        <v>186</v>
      </c>
      <c r="D18" s="68" t="s">
        <v>187</v>
      </c>
      <c r="E18" s="68">
        <v>1</v>
      </c>
      <c r="F18" s="68">
        <v>0</v>
      </c>
      <c r="G18" s="68">
        <v>50</v>
      </c>
      <c r="H18" s="68">
        <f t="shared" si="2"/>
        <v>50</v>
      </c>
      <c r="I18" s="68">
        <v>50</v>
      </c>
      <c r="J18" s="68">
        <f t="shared" si="1"/>
        <v>50</v>
      </c>
      <c r="K18" s="68"/>
    </row>
    <row r="19" spans="1:11" ht="16.5" x14ac:dyDescent="0.15">
      <c r="A19" s="74">
        <v>13</v>
      </c>
      <c r="B19" s="71" t="s">
        <v>188</v>
      </c>
      <c r="C19" s="71" t="s">
        <v>189</v>
      </c>
      <c r="D19" s="68" t="s">
        <v>170</v>
      </c>
      <c r="E19" s="68">
        <v>1</v>
      </c>
      <c r="F19" s="68">
        <v>100</v>
      </c>
      <c r="G19" s="68">
        <v>10</v>
      </c>
      <c r="H19" s="68">
        <f t="shared" si="2"/>
        <v>110</v>
      </c>
      <c r="I19" s="68">
        <v>50</v>
      </c>
      <c r="J19" s="68">
        <f t="shared" si="1"/>
        <v>50</v>
      </c>
      <c r="K19" s="68"/>
    </row>
    <row r="20" spans="1:11" ht="16.5" x14ac:dyDescent="0.15">
      <c r="A20" s="74">
        <v>14</v>
      </c>
      <c r="B20" s="71" t="s">
        <v>190</v>
      </c>
      <c r="C20" s="71" t="s">
        <v>191</v>
      </c>
      <c r="D20" s="68" t="s">
        <v>192</v>
      </c>
      <c r="E20" s="68">
        <v>2</v>
      </c>
      <c r="F20" s="68">
        <v>100</v>
      </c>
      <c r="G20" s="68">
        <v>20</v>
      </c>
      <c r="H20" s="68">
        <f t="shared" si="2"/>
        <v>240</v>
      </c>
      <c r="I20" s="68">
        <v>10</v>
      </c>
      <c r="J20" s="68">
        <f t="shared" si="1"/>
        <v>20</v>
      </c>
      <c r="K20" s="68"/>
    </row>
    <row r="21" spans="1:11" ht="16.5" x14ac:dyDescent="0.15">
      <c r="A21" s="74">
        <v>15</v>
      </c>
      <c r="B21" s="74" t="s">
        <v>193</v>
      </c>
      <c r="C21" s="74" t="s">
        <v>194</v>
      </c>
      <c r="D21" s="79" t="s">
        <v>176</v>
      </c>
      <c r="E21" s="75">
        <v>5.9</v>
      </c>
      <c r="F21" s="75">
        <v>120</v>
      </c>
      <c r="G21" s="75">
        <v>10</v>
      </c>
      <c r="H21" s="75">
        <f t="shared" si="2"/>
        <v>767</v>
      </c>
      <c r="I21" s="75">
        <v>10</v>
      </c>
      <c r="J21" s="75">
        <f t="shared" si="1"/>
        <v>59</v>
      </c>
      <c r="K21" s="80"/>
    </row>
    <row r="22" spans="1:11" ht="18.75" x14ac:dyDescent="0.15">
      <c r="A22" s="74">
        <v>16</v>
      </c>
      <c r="B22" s="74" t="s">
        <v>195</v>
      </c>
      <c r="C22" s="74" t="s">
        <v>196</v>
      </c>
      <c r="D22" s="75" t="s">
        <v>370</v>
      </c>
      <c r="E22" s="75">
        <v>3</v>
      </c>
      <c r="F22" s="75">
        <v>300</v>
      </c>
      <c r="G22" s="75">
        <v>10</v>
      </c>
      <c r="H22" s="75">
        <f t="shared" si="2"/>
        <v>930</v>
      </c>
      <c r="I22" s="75">
        <v>30</v>
      </c>
      <c r="J22" s="75">
        <f t="shared" si="1"/>
        <v>90</v>
      </c>
      <c r="K22" s="75"/>
    </row>
    <row r="23" spans="1:11" ht="16.5" x14ac:dyDescent="0.15">
      <c r="A23" s="74">
        <v>17</v>
      </c>
      <c r="B23" s="74" t="s">
        <v>197</v>
      </c>
      <c r="C23" s="74" t="s">
        <v>198</v>
      </c>
      <c r="D23" s="75" t="s">
        <v>170</v>
      </c>
      <c r="E23" s="75">
        <v>1</v>
      </c>
      <c r="F23" s="75">
        <v>80</v>
      </c>
      <c r="G23" s="75">
        <v>0</v>
      </c>
      <c r="H23" s="75">
        <f>E23*(F23+G23)</f>
        <v>80</v>
      </c>
      <c r="I23" s="75">
        <v>50</v>
      </c>
      <c r="J23" s="75">
        <f t="shared" si="1"/>
        <v>50</v>
      </c>
      <c r="K23" s="75"/>
    </row>
    <row r="24" spans="1:11" ht="16.5" x14ac:dyDescent="0.15">
      <c r="A24" s="74">
        <v>18</v>
      </c>
      <c r="B24" s="74" t="s">
        <v>199</v>
      </c>
      <c r="C24" s="74" t="s">
        <v>200</v>
      </c>
      <c r="D24" s="75" t="s">
        <v>201</v>
      </c>
      <c r="E24" s="75">
        <v>2</v>
      </c>
      <c r="F24" s="75">
        <v>150</v>
      </c>
      <c r="G24" s="75">
        <v>5</v>
      </c>
      <c r="H24" s="75">
        <f>E24*(F24+G24)</f>
        <v>310</v>
      </c>
      <c r="I24" s="75">
        <v>30</v>
      </c>
      <c r="J24" s="75">
        <f>E24*I24</f>
        <v>60</v>
      </c>
      <c r="K24" s="75"/>
    </row>
    <row r="25" spans="1:11" ht="18.75" x14ac:dyDescent="0.15">
      <c r="A25" s="74">
        <v>19</v>
      </c>
      <c r="B25" s="115" t="s">
        <v>407</v>
      </c>
      <c r="C25" s="71" t="s">
        <v>202</v>
      </c>
      <c r="D25" s="68" t="s">
        <v>370</v>
      </c>
      <c r="E25" s="68">
        <v>2.1</v>
      </c>
      <c r="F25" s="68">
        <v>260</v>
      </c>
      <c r="G25" s="68">
        <v>20</v>
      </c>
      <c r="H25" s="68">
        <f>E25*(F25+G25)</f>
        <v>588</v>
      </c>
      <c r="I25" s="68">
        <v>50</v>
      </c>
      <c r="J25" s="68">
        <f>E25*I25</f>
        <v>105</v>
      </c>
      <c r="K25" s="68"/>
    </row>
    <row r="26" spans="1:11" ht="18.75" x14ac:dyDescent="0.15">
      <c r="A26" s="74">
        <v>20</v>
      </c>
      <c r="B26" s="74" t="s">
        <v>203</v>
      </c>
      <c r="C26" s="74" t="s">
        <v>204</v>
      </c>
      <c r="D26" s="75" t="s">
        <v>370</v>
      </c>
      <c r="E26" s="75">
        <v>8</v>
      </c>
      <c r="F26" s="75">
        <v>70</v>
      </c>
      <c r="G26" s="75">
        <v>40</v>
      </c>
      <c r="H26" s="75">
        <f>E26*(F26+G26)</f>
        <v>880</v>
      </c>
      <c r="I26" s="75">
        <v>60</v>
      </c>
      <c r="J26" s="75">
        <f>E26*I26</f>
        <v>480</v>
      </c>
      <c r="K26" s="75"/>
    </row>
    <row r="27" spans="1:11" ht="16.5" x14ac:dyDescent="0.15">
      <c r="A27" s="74">
        <v>21</v>
      </c>
      <c r="B27" s="71" t="s">
        <v>205</v>
      </c>
      <c r="C27" s="71" t="s">
        <v>206</v>
      </c>
      <c r="D27" s="68" t="s">
        <v>170</v>
      </c>
      <c r="E27" s="68">
        <v>1</v>
      </c>
      <c r="F27" s="68">
        <v>100</v>
      </c>
      <c r="G27" s="68">
        <v>0</v>
      </c>
      <c r="H27" s="68">
        <f>E27*(F27+G27)</f>
        <v>100</v>
      </c>
      <c r="I27" s="68">
        <v>200</v>
      </c>
      <c r="J27" s="68">
        <f>E27*I27</f>
        <v>200</v>
      </c>
      <c r="K27" s="68"/>
    </row>
    <row r="28" spans="1:11" ht="16.5" x14ac:dyDescent="0.15">
      <c r="A28" s="81" t="s">
        <v>207</v>
      </c>
      <c r="B28" s="82"/>
      <c r="C28" s="82"/>
      <c r="D28" s="83"/>
      <c r="E28" s="83"/>
      <c r="F28" s="83"/>
      <c r="G28" s="83"/>
      <c r="H28" s="83">
        <f>SUM(H7:H27)</f>
        <v>11434.49</v>
      </c>
      <c r="I28" s="83"/>
      <c r="J28" s="83">
        <f>SUM(J7:J27)</f>
        <v>3521.44</v>
      </c>
      <c r="K28" s="83"/>
    </row>
    <row r="29" spans="1:11" ht="16.5" x14ac:dyDescent="0.15">
      <c r="A29" s="84" t="s">
        <v>208</v>
      </c>
      <c r="B29" s="73" t="s">
        <v>209</v>
      </c>
      <c r="C29" s="73"/>
      <c r="D29" s="73"/>
      <c r="E29" s="73"/>
      <c r="F29" s="73"/>
      <c r="G29" s="73"/>
      <c r="H29" s="68"/>
      <c r="I29" s="73"/>
      <c r="J29" s="68"/>
      <c r="K29" s="68"/>
    </row>
    <row r="30" spans="1:11" ht="18.75" x14ac:dyDescent="0.15">
      <c r="A30" s="74">
        <v>1</v>
      </c>
      <c r="B30" s="74" t="s">
        <v>210</v>
      </c>
      <c r="C30" s="74" t="s">
        <v>211</v>
      </c>
      <c r="D30" s="75" t="s">
        <v>370</v>
      </c>
      <c r="E30" s="75">
        <v>4.47</v>
      </c>
      <c r="F30" s="75">
        <v>0</v>
      </c>
      <c r="G30" s="75">
        <v>28</v>
      </c>
      <c r="H30" s="75">
        <f t="shared" ref="H30:H51" si="3">E30*(F30+G30)</f>
        <v>125.16</v>
      </c>
      <c r="I30" s="75">
        <v>30</v>
      </c>
      <c r="J30" s="75">
        <f t="shared" ref="J30:J51" si="4">E30*I30</f>
        <v>134.1</v>
      </c>
      <c r="K30" s="68"/>
    </row>
    <row r="31" spans="1:11" ht="18.75" x14ac:dyDescent="0.15">
      <c r="A31" s="74">
        <v>2</v>
      </c>
      <c r="B31" s="74" t="s">
        <v>167</v>
      </c>
      <c r="C31" s="74" t="s">
        <v>212</v>
      </c>
      <c r="D31" s="75" t="s">
        <v>370</v>
      </c>
      <c r="E31" s="75">
        <v>22.9</v>
      </c>
      <c r="F31" s="75">
        <v>0</v>
      </c>
      <c r="G31" s="75">
        <v>28</v>
      </c>
      <c r="H31" s="75">
        <f t="shared" si="3"/>
        <v>641.19999999999993</v>
      </c>
      <c r="I31" s="75">
        <v>30</v>
      </c>
      <c r="J31" s="75">
        <f t="shared" si="4"/>
        <v>687</v>
      </c>
      <c r="K31" s="68"/>
    </row>
    <row r="32" spans="1:11" ht="16.5" x14ac:dyDescent="0.15">
      <c r="A32" s="74">
        <v>3</v>
      </c>
      <c r="B32" s="71" t="s">
        <v>169</v>
      </c>
      <c r="C32" s="77"/>
      <c r="D32" s="68" t="s">
        <v>170</v>
      </c>
      <c r="E32" s="68">
        <v>1</v>
      </c>
      <c r="F32" s="68">
        <v>0</v>
      </c>
      <c r="G32" s="68">
        <v>0</v>
      </c>
      <c r="H32" s="68">
        <f t="shared" si="3"/>
        <v>0</v>
      </c>
      <c r="I32" s="68">
        <v>400</v>
      </c>
      <c r="J32" s="68">
        <f t="shared" si="4"/>
        <v>400</v>
      </c>
      <c r="K32" s="68"/>
    </row>
    <row r="33" spans="1:11" ht="82.5" x14ac:dyDescent="0.15">
      <c r="A33" s="74">
        <v>4</v>
      </c>
      <c r="B33" s="100" t="s">
        <v>171</v>
      </c>
      <c r="C33" s="100" t="s">
        <v>172</v>
      </c>
      <c r="D33" s="68" t="s">
        <v>370</v>
      </c>
      <c r="E33" s="68">
        <f>E30+E31</f>
        <v>27.369999999999997</v>
      </c>
      <c r="F33" s="68">
        <v>1</v>
      </c>
      <c r="G33" s="68">
        <v>1</v>
      </c>
      <c r="H33" s="68">
        <f t="shared" si="3"/>
        <v>54.739999999999995</v>
      </c>
      <c r="I33" s="68">
        <v>2</v>
      </c>
      <c r="J33" s="68">
        <f t="shared" si="4"/>
        <v>54.739999999999995</v>
      </c>
      <c r="K33" s="68"/>
    </row>
    <row r="34" spans="1:11" ht="18.75" x14ac:dyDescent="0.15">
      <c r="A34" s="74">
        <v>5</v>
      </c>
      <c r="B34" s="71" t="s">
        <v>165</v>
      </c>
      <c r="C34" s="77" t="s">
        <v>166</v>
      </c>
      <c r="D34" s="68" t="s">
        <v>370</v>
      </c>
      <c r="E34" s="68">
        <v>4.26</v>
      </c>
      <c r="F34" s="68">
        <v>10</v>
      </c>
      <c r="G34" s="68">
        <v>5</v>
      </c>
      <c r="H34" s="68">
        <f t="shared" si="3"/>
        <v>63.9</v>
      </c>
      <c r="I34" s="68">
        <v>15</v>
      </c>
      <c r="J34" s="68">
        <f t="shared" si="4"/>
        <v>63.9</v>
      </c>
      <c r="K34" s="68"/>
    </row>
    <row r="35" spans="1:11" ht="16.5" x14ac:dyDescent="0.15">
      <c r="A35" s="74">
        <v>6</v>
      </c>
      <c r="B35" s="77" t="s">
        <v>213</v>
      </c>
      <c r="C35" s="71" t="s">
        <v>214</v>
      </c>
      <c r="D35" s="68" t="s">
        <v>215</v>
      </c>
      <c r="E35" s="68">
        <v>2</v>
      </c>
      <c r="F35" s="68">
        <v>200</v>
      </c>
      <c r="G35" s="68">
        <v>10</v>
      </c>
      <c r="H35" s="68">
        <f t="shared" si="3"/>
        <v>420</v>
      </c>
      <c r="I35" s="68">
        <v>50</v>
      </c>
      <c r="J35" s="68">
        <f t="shared" si="4"/>
        <v>100</v>
      </c>
      <c r="K35" s="68"/>
    </row>
    <row r="36" spans="1:11" ht="18.75" x14ac:dyDescent="0.15">
      <c r="A36" s="74">
        <v>7</v>
      </c>
      <c r="B36" s="71" t="s">
        <v>173</v>
      </c>
      <c r="C36" s="71" t="s">
        <v>174</v>
      </c>
      <c r="D36" s="68" t="s">
        <v>370</v>
      </c>
      <c r="E36" s="68">
        <v>4.26</v>
      </c>
      <c r="F36" s="68">
        <v>68</v>
      </c>
      <c r="G36" s="68">
        <v>30</v>
      </c>
      <c r="H36" s="68">
        <f t="shared" si="3"/>
        <v>417.47999999999996</v>
      </c>
      <c r="I36" s="68">
        <v>30</v>
      </c>
      <c r="J36" s="68">
        <f t="shared" si="4"/>
        <v>127.8</v>
      </c>
      <c r="K36" s="68"/>
    </row>
    <row r="37" spans="1:11" ht="16.5" x14ac:dyDescent="0.15">
      <c r="A37" s="74">
        <v>8</v>
      </c>
      <c r="B37" s="71" t="s">
        <v>175</v>
      </c>
      <c r="C37" s="71"/>
      <c r="D37" s="68" t="s">
        <v>176</v>
      </c>
      <c r="E37" s="68">
        <v>9.76</v>
      </c>
      <c r="F37" s="68">
        <v>10</v>
      </c>
      <c r="G37" s="68">
        <v>0</v>
      </c>
      <c r="H37" s="68">
        <f t="shared" si="3"/>
        <v>97.6</v>
      </c>
      <c r="I37" s="68">
        <v>0</v>
      </c>
      <c r="J37" s="68">
        <f t="shared" si="4"/>
        <v>0</v>
      </c>
      <c r="K37" s="68"/>
    </row>
    <row r="38" spans="1:11" ht="18.75" x14ac:dyDescent="0.15">
      <c r="A38" s="74">
        <v>9</v>
      </c>
      <c r="B38" s="71" t="s">
        <v>216</v>
      </c>
      <c r="C38" s="71" t="s">
        <v>217</v>
      </c>
      <c r="D38" s="68" t="s">
        <v>370</v>
      </c>
      <c r="E38" s="68">
        <v>3.04</v>
      </c>
      <c r="F38" s="68">
        <v>240</v>
      </c>
      <c r="G38" s="68">
        <v>20</v>
      </c>
      <c r="H38" s="68">
        <f t="shared" si="3"/>
        <v>790.4</v>
      </c>
      <c r="I38" s="68">
        <v>10</v>
      </c>
      <c r="J38" s="68">
        <f t="shared" si="4"/>
        <v>30.4</v>
      </c>
      <c r="K38" s="68"/>
    </row>
    <row r="39" spans="1:11" ht="16.5" x14ac:dyDescent="0.15">
      <c r="A39" s="74">
        <v>10</v>
      </c>
      <c r="B39" s="71" t="s">
        <v>218</v>
      </c>
      <c r="C39" s="71" t="s">
        <v>191</v>
      </c>
      <c r="D39" s="68" t="s">
        <v>192</v>
      </c>
      <c r="E39" s="68">
        <v>1</v>
      </c>
      <c r="F39" s="68">
        <v>200</v>
      </c>
      <c r="G39" s="68">
        <v>10</v>
      </c>
      <c r="H39" s="68">
        <f t="shared" si="3"/>
        <v>210</v>
      </c>
      <c r="I39" s="68">
        <v>20</v>
      </c>
      <c r="J39" s="68">
        <f t="shared" si="4"/>
        <v>20</v>
      </c>
      <c r="K39" s="68"/>
    </row>
    <row r="40" spans="1:11" ht="16.5" x14ac:dyDescent="0.15">
      <c r="A40" s="74">
        <v>11</v>
      </c>
      <c r="B40" s="71" t="s">
        <v>219</v>
      </c>
      <c r="C40" s="71" t="s">
        <v>220</v>
      </c>
      <c r="D40" s="68" t="s">
        <v>221</v>
      </c>
      <c r="E40" s="68">
        <v>1</v>
      </c>
      <c r="F40" s="68">
        <v>150</v>
      </c>
      <c r="G40" s="68">
        <v>20</v>
      </c>
      <c r="H40" s="68">
        <f>E40*(F40+G40)</f>
        <v>170</v>
      </c>
      <c r="I40" s="68">
        <v>50</v>
      </c>
      <c r="J40" s="68">
        <f>E40*I40</f>
        <v>50</v>
      </c>
      <c r="K40" s="68"/>
    </row>
    <row r="41" spans="1:11" ht="16.5" x14ac:dyDescent="0.15">
      <c r="A41" s="74">
        <v>12</v>
      </c>
      <c r="B41" s="71" t="s">
        <v>190</v>
      </c>
      <c r="C41" s="71" t="s">
        <v>191</v>
      </c>
      <c r="D41" s="68" t="s">
        <v>192</v>
      </c>
      <c r="E41" s="68">
        <v>1</v>
      </c>
      <c r="F41" s="68">
        <v>100</v>
      </c>
      <c r="G41" s="68">
        <v>20</v>
      </c>
      <c r="H41" s="68">
        <f t="shared" si="3"/>
        <v>120</v>
      </c>
      <c r="I41" s="68">
        <v>10</v>
      </c>
      <c r="J41" s="68">
        <f t="shared" si="4"/>
        <v>10</v>
      </c>
      <c r="K41" s="68"/>
    </row>
    <row r="42" spans="1:11" ht="16.5" x14ac:dyDescent="0.15">
      <c r="A42" s="74">
        <v>13</v>
      </c>
      <c r="B42" s="71" t="s">
        <v>222</v>
      </c>
      <c r="C42" s="71" t="s">
        <v>223</v>
      </c>
      <c r="D42" s="68" t="s">
        <v>170</v>
      </c>
      <c r="E42" s="68">
        <v>1</v>
      </c>
      <c r="F42" s="68">
        <v>0</v>
      </c>
      <c r="G42" s="68">
        <v>30</v>
      </c>
      <c r="H42" s="68">
        <f t="shared" si="3"/>
        <v>30</v>
      </c>
      <c r="I42" s="68">
        <v>50</v>
      </c>
      <c r="J42" s="68">
        <f t="shared" si="4"/>
        <v>50</v>
      </c>
      <c r="K42" s="116">
        <f>SUM(J42:J45)+SUM(H42:H45)</f>
        <v>2809.5</v>
      </c>
    </row>
    <row r="43" spans="1:11" ht="16.5" x14ac:dyDescent="0.15">
      <c r="A43" s="74">
        <v>14</v>
      </c>
      <c r="B43" s="115" t="s">
        <v>408</v>
      </c>
      <c r="C43" s="71" t="s">
        <v>224</v>
      </c>
      <c r="D43" s="68" t="s">
        <v>170</v>
      </c>
      <c r="E43" s="68">
        <v>1</v>
      </c>
      <c r="F43" s="68">
        <v>700</v>
      </c>
      <c r="G43" s="68">
        <v>100</v>
      </c>
      <c r="H43" s="68">
        <f t="shared" si="3"/>
        <v>800</v>
      </c>
      <c r="I43" s="68">
        <v>600</v>
      </c>
      <c r="J43" s="68">
        <f t="shared" si="4"/>
        <v>600</v>
      </c>
      <c r="K43" s="117"/>
    </row>
    <row r="44" spans="1:11" ht="16.5" x14ac:dyDescent="0.15">
      <c r="A44" s="74">
        <v>15</v>
      </c>
      <c r="B44" s="115" t="s">
        <v>225</v>
      </c>
      <c r="C44" s="71" t="s">
        <v>226</v>
      </c>
      <c r="D44" s="68" t="s">
        <v>170</v>
      </c>
      <c r="E44" s="68">
        <v>1</v>
      </c>
      <c r="F44" s="68">
        <v>0</v>
      </c>
      <c r="G44" s="68">
        <v>0</v>
      </c>
      <c r="H44" s="68">
        <f t="shared" si="3"/>
        <v>0</v>
      </c>
      <c r="I44" s="68">
        <v>400</v>
      </c>
      <c r="J44" s="68">
        <f t="shared" si="4"/>
        <v>400</v>
      </c>
      <c r="K44" s="117"/>
    </row>
    <row r="45" spans="1:11" ht="18.75" x14ac:dyDescent="0.15">
      <c r="A45" s="74">
        <v>16</v>
      </c>
      <c r="B45" s="115" t="s">
        <v>227</v>
      </c>
      <c r="C45" s="71" t="s">
        <v>228</v>
      </c>
      <c r="D45" s="68" t="s">
        <v>370</v>
      </c>
      <c r="E45" s="68">
        <v>1.3</v>
      </c>
      <c r="F45" s="68">
        <v>650</v>
      </c>
      <c r="G45" s="68">
        <v>35</v>
      </c>
      <c r="H45" s="68">
        <f t="shared" si="3"/>
        <v>890.5</v>
      </c>
      <c r="I45" s="68">
        <v>30</v>
      </c>
      <c r="J45" s="68">
        <f t="shared" si="4"/>
        <v>39</v>
      </c>
      <c r="K45" s="118"/>
    </row>
    <row r="46" spans="1:11" ht="16.5" x14ac:dyDescent="0.15">
      <c r="A46" s="74">
        <v>17</v>
      </c>
      <c r="B46" s="74" t="s">
        <v>229</v>
      </c>
      <c r="C46" s="74" t="s">
        <v>230</v>
      </c>
      <c r="D46" s="75" t="s">
        <v>231</v>
      </c>
      <c r="E46" s="75">
        <v>1</v>
      </c>
      <c r="F46" s="75">
        <v>1500</v>
      </c>
      <c r="G46" s="75">
        <v>50</v>
      </c>
      <c r="H46" s="75">
        <f t="shared" si="3"/>
        <v>1550</v>
      </c>
      <c r="I46" s="75">
        <v>50</v>
      </c>
      <c r="J46" s="75">
        <f t="shared" si="4"/>
        <v>50</v>
      </c>
      <c r="K46" s="75"/>
    </row>
    <row r="47" spans="1:11" ht="16.5" x14ac:dyDescent="0.15">
      <c r="A47" s="74">
        <v>18</v>
      </c>
      <c r="B47" s="74" t="s">
        <v>232</v>
      </c>
      <c r="C47" s="74" t="s">
        <v>233</v>
      </c>
      <c r="D47" s="75" t="s">
        <v>170</v>
      </c>
      <c r="E47" s="75">
        <v>1</v>
      </c>
      <c r="F47" s="75">
        <v>80</v>
      </c>
      <c r="G47" s="75">
        <v>0</v>
      </c>
      <c r="H47" s="75">
        <f t="shared" si="3"/>
        <v>80</v>
      </c>
      <c r="I47" s="75">
        <v>50</v>
      </c>
      <c r="J47" s="75">
        <f t="shared" si="4"/>
        <v>50</v>
      </c>
      <c r="K47" s="75"/>
    </row>
    <row r="48" spans="1:11" ht="16.5" x14ac:dyDescent="0.15">
      <c r="A48" s="74">
        <v>19</v>
      </c>
      <c r="B48" s="71" t="s">
        <v>234</v>
      </c>
      <c r="C48" s="71" t="s">
        <v>235</v>
      </c>
      <c r="D48" s="68" t="s">
        <v>236</v>
      </c>
      <c r="E48" s="68">
        <v>1</v>
      </c>
      <c r="F48" s="68">
        <v>150</v>
      </c>
      <c r="G48" s="68">
        <v>5</v>
      </c>
      <c r="H48" s="68">
        <f t="shared" si="3"/>
        <v>155</v>
      </c>
      <c r="I48" s="68">
        <v>30</v>
      </c>
      <c r="J48" s="68">
        <f t="shared" si="4"/>
        <v>30</v>
      </c>
      <c r="K48" s="68"/>
    </row>
    <row r="49" spans="1:12" ht="16.5" x14ac:dyDescent="0.15">
      <c r="A49" s="74">
        <v>20</v>
      </c>
      <c r="B49" s="115" t="s">
        <v>237</v>
      </c>
      <c r="C49" s="71" t="s">
        <v>223</v>
      </c>
      <c r="D49" s="68" t="s">
        <v>187</v>
      </c>
      <c r="E49" s="68">
        <v>1</v>
      </c>
      <c r="F49" s="68">
        <v>0</v>
      </c>
      <c r="G49" s="68">
        <v>30</v>
      </c>
      <c r="H49" s="68">
        <f t="shared" si="3"/>
        <v>30</v>
      </c>
      <c r="I49" s="68">
        <v>50</v>
      </c>
      <c r="J49" s="68">
        <f t="shared" si="4"/>
        <v>50</v>
      </c>
      <c r="K49" s="85"/>
    </row>
    <row r="50" spans="1:12" ht="16.5" x14ac:dyDescent="0.15">
      <c r="A50" s="74">
        <v>21</v>
      </c>
      <c r="B50" s="71" t="s">
        <v>188</v>
      </c>
      <c r="C50" s="71" t="s">
        <v>189</v>
      </c>
      <c r="D50" s="68" t="s">
        <v>170</v>
      </c>
      <c r="E50" s="68">
        <v>1</v>
      </c>
      <c r="F50" s="68">
        <v>100</v>
      </c>
      <c r="G50" s="68">
        <v>10</v>
      </c>
      <c r="H50" s="68">
        <f t="shared" si="3"/>
        <v>110</v>
      </c>
      <c r="I50" s="68">
        <v>30</v>
      </c>
      <c r="J50" s="68">
        <f t="shared" si="4"/>
        <v>30</v>
      </c>
      <c r="K50" s="86"/>
    </row>
    <row r="51" spans="1:12" ht="18.75" x14ac:dyDescent="0.15">
      <c r="A51" s="74">
        <v>22</v>
      </c>
      <c r="B51" s="74" t="s">
        <v>238</v>
      </c>
      <c r="C51" s="74" t="s">
        <v>224</v>
      </c>
      <c r="D51" s="75" t="s">
        <v>370</v>
      </c>
      <c r="E51" s="75">
        <v>4.4000000000000004</v>
      </c>
      <c r="F51" s="75">
        <v>70</v>
      </c>
      <c r="G51" s="75">
        <v>40</v>
      </c>
      <c r="H51" s="75">
        <f t="shared" si="3"/>
        <v>484.00000000000006</v>
      </c>
      <c r="I51" s="75">
        <v>60</v>
      </c>
      <c r="J51" s="75">
        <f t="shared" si="4"/>
        <v>264</v>
      </c>
      <c r="K51" s="74"/>
    </row>
    <row r="52" spans="1:12" ht="16.5" x14ac:dyDescent="0.15">
      <c r="A52" s="74">
        <v>23</v>
      </c>
      <c r="B52" s="74" t="s">
        <v>239</v>
      </c>
      <c r="C52" s="74"/>
      <c r="D52" s="68" t="s">
        <v>170</v>
      </c>
      <c r="E52" s="75">
        <v>1</v>
      </c>
      <c r="F52" s="75">
        <v>0</v>
      </c>
      <c r="G52" s="75">
        <v>0</v>
      </c>
      <c r="H52" s="75">
        <f>E52*(F52+G52)</f>
        <v>0</v>
      </c>
      <c r="I52" s="75">
        <v>200</v>
      </c>
      <c r="J52" s="75">
        <f>E52*I52</f>
        <v>200</v>
      </c>
      <c r="K52" s="74"/>
    </row>
    <row r="53" spans="1:12" ht="16.5" x14ac:dyDescent="0.15">
      <c r="A53" s="82" t="s">
        <v>240</v>
      </c>
      <c r="B53" s="82"/>
      <c r="C53" s="82"/>
      <c r="D53" s="83"/>
      <c r="E53" s="83"/>
      <c r="F53" s="83"/>
      <c r="G53" s="83"/>
      <c r="H53" s="83">
        <f>SUM(H30:H52)</f>
        <v>7239.98</v>
      </c>
      <c r="I53" s="83"/>
      <c r="J53" s="83">
        <f>SUM(J30:J52)</f>
        <v>3440.94</v>
      </c>
      <c r="K53" s="82"/>
    </row>
    <row r="54" spans="1:12" ht="16.5" x14ac:dyDescent="0.15">
      <c r="A54" s="84" t="s">
        <v>241</v>
      </c>
      <c r="B54" s="73" t="s">
        <v>242</v>
      </c>
      <c r="C54" s="73"/>
      <c r="D54" s="85"/>
      <c r="E54" s="85"/>
      <c r="F54" s="85"/>
      <c r="G54" s="73"/>
      <c r="H54" s="68"/>
      <c r="I54" s="85"/>
      <c r="J54" s="68"/>
      <c r="K54" s="68"/>
    </row>
    <row r="55" spans="1:12" ht="18.75" x14ac:dyDescent="0.15">
      <c r="A55" s="74">
        <v>1</v>
      </c>
      <c r="B55" s="115" t="s">
        <v>243</v>
      </c>
      <c r="C55" s="71" t="s">
        <v>244</v>
      </c>
      <c r="D55" s="88" t="s">
        <v>370</v>
      </c>
      <c r="E55" s="88">
        <v>37.590000000000003</v>
      </c>
      <c r="F55" s="88">
        <v>0</v>
      </c>
      <c r="G55" s="88">
        <v>0</v>
      </c>
      <c r="H55" s="68">
        <f t="shared" ref="H55:H60" si="5">E55*(F55+G55)</f>
        <v>0</v>
      </c>
      <c r="I55" s="88">
        <v>0</v>
      </c>
      <c r="J55" s="68">
        <f t="shared" ref="J55:J60" si="6">E55*I55</f>
        <v>0</v>
      </c>
      <c r="K55" s="68"/>
    </row>
    <row r="56" spans="1:12" ht="16.5" x14ac:dyDescent="0.15">
      <c r="A56" s="74">
        <v>2</v>
      </c>
      <c r="B56" s="71" t="s">
        <v>245</v>
      </c>
      <c r="C56" s="71" t="s">
        <v>246</v>
      </c>
      <c r="D56" s="68" t="s">
        <v>176</v>
      </c>
      <c r="E56" s="68">
        <v>31.9</v>
      </c>
      <c r="F56" s="68">
        <v>0</v>
      </c>
      <c r="G56" s="68">
        <v>0</v>
      </c>
      <c r="H56" s="68">
        <f t="shared" si="5"/>
        <v>0</v>
      </c>
      <c r="I56" s="68">
        <v>0</v>
      </c>
      <c r="J56" s="68">
        <f t="shared" si="6"/>
        <v>0</v>
      </c>
      <c r="K56" s="75"/>
    </row>
    <row r="57" spans="1:12" ht="18.75" x14ac:dyDescent="0.15">
      <c r="A57" s="74">
        <v>3</v>
      </c>
      <c r="B57" s="74" t="s">
        <v>247</v>
      </c>
      <c r="C57" s="74" t="s">
        <v>248</v>
      </c>
      <c r="D57" s="75" t="s">
        <v>370</v>
      </c>
      <c r="E57" s="75">
        <v>121.93</v>
      </c>
      <c r="F57" s="75">
        <v>14</v>
      </c>
      <c r="G57" s="75">
        <v>1</v>
      </c>
      <c r="H57" s="75">
        <f t="shared" si="5"/>
        <v>1828.95</v>
      </c>
      <c r="I57" s="75">
        <v>4</v>
      </c>
      <c r="J57" s="75">
        <f t="shared" si="6"/>
        <v>487.72</v>
      </c>
      <c r="K57" s="68"/>
      <c r="L57" s="69">
        <f>H57+J57+H73+J73+H84+J84+H95+J95+H105+J105</f>
        <v>5279.71</v>
      </c>
    </row>
    <row r="58" spans="1:12" ht="18.75" x14ac:dyDescent="0.15">
      <c r="A58" s="74">
        <v>4</v>
      </c>
      <c r="B58" s="71" t="s">
        <v>249</v>
      </c>
      <c r="C58" s="71" t="s">
        <v>250</v>
      </c>
      <c r="D58" s="68" t="s">
        <v>370</v>
      </c>
      <c r="E58" s="68">
        <v>121.93</v>
      </c>
      <c r="F58" s="68">
        <v>2</v>
      </c>
      <c r="G58" s="68">
        <v>1</v>
      </c>
      <c r="H58" s="68">
        <f t="shared" si="5"/>
        <v>365.79</v>
      </c>
      <c r="I58" s="68">
        <v>3</v>
      </c>
      <c r="J58" s="68">
        <f t="shared" si="6"/>
        <v>365.79</v>
      </c>
      <c r="K58" s="68"/>
    </row>
    <row r="59" spans="1:12" ht="18.75" x14ac:dyDescent="0.15">
      <c r="A59" s="74">
        <v>5</v>
      </c>
      <c r="B59" s="71" t="s">
        <v>251</v>
      </c>
      <c r="C59" s="71" t="s">
        <v>252</v>
      </c>
      <c r="D59" s="68" t="s">
        <v>370</v>
      </c>
      <c r="E59" s="68">
        <v>121.93</v>
      </c>
      <c r="F59" s="68">
        <v>5</v>
      </c>
      <c r="G59" s="68">
        <v>2</v>
      </c>
      <c r="H59" s="68">
        <f t="shared" si="5"/>
        <v>853.51</v>
      </c>
      <c r="I59" s="68">
        <v>8</v>
      </c>
      <c r="J59" s="68">
        <f t="shared" si="6"/>
        <v>975.44</v>
      </c>
      <c r="K59" s="68"/>
    </row>
    <row r="60" spans="1:12" ht="18.75" x14ac:dyDescent="0.15">
      <c r="A60" s="74">
        <v>6</v>
      </c>
      <c r="B60" s="71" t="s">
        <v>253</v>
      </c>
      <c r="C60" s="71" t="s">
        <v>254</v>
      </c>
      <c r="D60" s="68" t="s">
        <v>370</v>
      </c>
      <c r="E60" s="68">
        <v>20</v>
      </c>
      <c r="F60" s="68">
        <v>55</v>
      </c>
      <c r="G60" s="68">
        <v>25</v>
      </c>
      <c r="H60" s="68">
        <f t="shared" si="5"/>
        <v>1600</v>
      </c>
      <c r="I60" s="68">
        <v>50</v>
      </c>
      <c r="J60" s="68">
        <f t="shared" si="6"/>
        <v>1000</v>
      </c>
      <c r="K60" s="68"/>
    </row>
    <row r="61" spans="1:12" ht="16.5" x14ac:dyDescent="0.15">
      <c r="A61" s="74">
        <v>7</v>
      </c>
      <c r="B61" s="71" t="s">
        <v>255</v>
      </c>
      <c r="C61" s="71" t="s">
        <v>256</v>
      </c>
      <c r="D61" s="68" t="s">
        <v>257</v>
      </c>
      <c r="E61" s="68">
        <v>4</v>
      </c>
      <c r="F61" s="68">
        <v>45</v>
      </c>
      <c r="G61" s="68">
        <v>10</v>
      </c>
      <c r="H61" s="68">
        <f>E61*(F61+G61)</f>
        <v>220</v>
      </c>
      <c r="I61" s="68">
        <v>25</v>
      </c>
      <c r="J61" s="68">
        <f>E61*I61</f>
        <v>100</v>
      </c>
      <c r="K61" s="68"/>
    </row>
    <row r="62" spans="1:12" ht="16.5" x14ac:dyDescent="0.15">
      <c r="A62" s="74">
        <v>8</v>
      </c>
      <c r="B62" s="71" t="s">
        <v>258</v>
      </c>
      <c r="C62" s="71" t="s">
        <v>259</v>
      </c>
      <c r="D62" s="68" t="s">
        <v>176</v>
      </c>
      <c r="E62" s="68">
        <v>5.5</v>
      </c>
      <c r="F62" s="68">
        <v>120</v>
      </c>
      <c r="G62" s="68">
        <v>10</v>
      </c>
      <c r="H62" s="68">
        <f t="shared" ref="H62:H68" si="7">E62*(F62+G62)</f>
        <v>715</v>
      </c>
      <c r="I62" s="68">
        <v>10</v>
      </c>
      <c r="J62" s="68">
        <f t="shared" ref="J62:J68" si="8">E62*I62</f>
        <v>55</v>
      </c>
      <c r="K62" s="68"/>
    </row>
    <row r="63" spans="1:12" ht="16.5" x14ac:dyDescent="0.15">
      <c r="A63" s="74">
        <v>9</v>
      </c>
      <c r="B63" s="71" t="s">
        <v>260</v>
      </c>
      <c r="C63" s="71"/>
      <c r="D63" s="68" t="s">
        <v>221</v>
      </c>
      <c r="E63" s="68">
        <v>1</v>
      </c>
      <c r="F63" s="68">
        <v>180</v>
      </c>
      <c r="G63" s="68">
        <v>55</v>
      </c>
      <c r="H63" s="68">
        <f t="shared" si="7"/>
        <v>235</v>
      </c>
      <c r="I63" s="68">
        <v>100</v>
      </c>
      <c r="J63" s="68">
        <f t="shared" si="8"/>
        <v>100</v>
      </c>
      <c r="K63" s="86"/>
    </row>
    <row r="64" spans="1:12" ht="18.75" x14ac:dyDescent="0.15">
      <c r="A64" s="74">
        <v>10</v>
      </c>
      <c r="B64" s="71" t="s">
        <v>261</v>
      </c>
      <c r="C64" s="71" t="s">
        <v>262</v>
      </c>
      <c r="D64" s="68" t="s">
        <v>370</v>
      </c>
      <c r="E64" s="68">
        <v>2.5499999999999998</v>
      </c>
      <c r="F64" s="68">
        <v>350</v>
      </c>
      <c r="G64" s="68">
        <v>45</v>
      </c>
      <c r="H64" s="68">
        <f t="shared" si="7"/>
        <v>1007.2499999999999</v>
      </c>
      <c r="I64" s="68">
        <v>160</v>
      </c>
      <c r="J64" s="68">
        <f t="shared" si="8"/>
        <v>408</v>
      </c>
      <c r="K64" s="68"/>
    </row>
    <row r="65" spans="1:11" ht="18.75" x14ac:dyDescent="0.15">
      <c r="A65" s="74">
        <v>11</v>
      </c>
      <c r="B65" s="71" t="s">
        <v>263</v>
      </c>
      <c r="C65" s="71" t="s">
        <v>228</v>
      </c>
      <c r="D65" s="68" t="s">
        <v>370</v>
      </c>
      <c r="E65" s="68">
        <v>2</v>
      </c>
      <c r="F65" s="68">
        <v>650</v>
      </c>
      <c r="G65" s="68">
        <v>30</v>
      </c>
      <c r="H65" s="68">
        <f>E65*(F65+G65)</f>
        <v>1360</v>
      </c>
      <c r="I65" s="68">
        <v>30</v>
      </c>
      <c r="J65" s="68">
        <f>E65*I65</f>
        <v>60</v>
      </c>
      <c r="K65" s="68"/>
    </row>
    <row r="66" spans="1:11" ht="16.5" x14ac:dyDescent="0.15">
      <c r="A66" s="74">
        <v>12</v>
      </c>
      <c r="B66" s="71" t="s">
        <v>263</v>
      </c>
      <c r="C66" s="71" t="s">
        <v>264</v>
      </c>
      <c r="D66" s="68" t="s">
        <v>265</v>
      </c>
      <c r="E66" s="68">
        <v>3</v>
      </c>
      <c r="F66" s="68">
        <v>150</v>
      </c>
      <c r="G66" s="68">
        <v>0</v>
      </c>
      <c r="H66" s="68">
        <f>E66*(F66+G66)</f>
        <v>450</v>
      </c>
      <c r="I66" s="68">
        <v>0</v>
      </c>
      <c r="J66" s="68">
        <f>E66*I66</f>
        <v>0</v>
      </c>
      <c r="K66" s="68"/>
    </row>
    <row r="67" spans="1:11" ht="16.5" x14ac:dyDescent="0.15">
      <c r="A67" s="74">
        <v>13</v>
      </c>
      <c r="B67" s="71" t="s">
        <v>266</v>
      </c>
      <c r="C67" s="71" t="s">
        <v>267</v>
      </c>
      <c r="D67" s="68" t="s">
        <v>221</v>
      </c>
      <c r="E67" s="68">
        <v>1</v>
      </c>
      <c r="F67" s="68">
        <v>500</v>
      </c>
      <c r="G67" s="68">
        <v>50</v>
      </c>
      <c r="H67" s="68">
        <f t="shared" si="7"/>
        <v>550</v>
      </c>
      <c r="I67" s="68">
        <v>300</v>
      </c>
      <c r="J67" s="68">
        <f t="shared" si="8"/>
        <v>300</v>
      </c>
      <c r="K67" s="68"/>
    </row>
    <row r="68" spans="1:11" ht="18.75" x14ac:dyDescent="0.15">
      <c r="A68" s="74">
        <v>14</v>
      </c>
      <c r="B68" s="74" t="s">
        <v>266</v>
      </c>
      <c r="C68" s="74" t="s">
        <v>268</v>
      </c>
      <c r="D68" s="75" t="s">
        <v>370</v>
      </c>
      <c r="E68" s="75">
        <v>3.6</v>
      </c>
      <c r="F68" s="75">
        <v>280</v>
      </c>
      <c r="G68" s="75">
        <v>0</v>
      </c>
      <c r="H68" s="75">
        <f t="shared" si="7"/>
        <v>1008</v>
      </c>
      <c r="I68" s="75">
        <v>50</v>
      </c>
      <c r="J68" s="75">
        <f t="shared" si="8"/>
        <v>180</v>
      </c>
      <c r="K68" s="75"/>
    </row>
    <row r="69" spans="1:11" ht="16.5" x14ac:dyDescent="0.15">
      <c r="A69" s="82" t="s">
        <v>240</v>
      </c>
      <c r="B69" s="82"/>
      <c r="C69" s="82"/>
      <c r="D69" s="83"/>
      <c r="E69" s="83"/>
      <c r="F69" s="83"/>
      <c r="G69" s="83"/>
      <c r="H69" s="83">
        <f>SUM(H55:H68)</f>
        <v>10193.5</v>
      </c>
      <c r="I69" s="83"/>
      <c r="J69" s="83">
        <f>SUM(J55:J68)</f>
        <v>4031.95</v>
      </c>
      <c r="K69" s="83"/>
    </row>
    <row r="70" spans="1:11" ht="16.5" x14ac:dyDescent="0.15">
      <c r="A70" s="84" t="s">
        <v>269</v>
      </c>
      <c r="B70" s="73" t="s">
        <v>270</v>
      </c>
      <c r="C70" s="71"/>
      <c r="D70" s="85"/>
      <c r="E70" s="85"/>
      <c r="F70" s="85"/>
      <c r="G70" s="85"/>
      <c r="H70" s="68"/>
      <c r="I70" s="85"/>
      <c r="J70" s="68"/>
      <c r="K70" s="68"/>
    </row>
    <row r="71" spans="1:11" ht="18.75" x14ac:dyDescent="0.15">
      <c r="A71" s="74">
        <v>1</v>
      </c>
      <c r="B71" s="87" t="s">
        <v>271</v>
      </c>
      <c r="C71" s="71" t="s">
        <v>244</v>
      </c>
      <c r="D71" s="88" t="s">
        <v>370</v>
      </c>
      <c r="E71" s="88">
        <v>13.48</v>
      </c>
      <c r="F71" s="88">
        <v>0</v>
      </c>
      <c r="G71" s="88">
        <v>0</v>
      </c>
      <c r="H71" s="68">
        <f t="shared" ref="H71:H76" si="9">E71*(F71+G71)</f>
        <v>0</v>
      </c>
      <c r="I71" s="88">
        <v>0</v>
      </c>
      <c r="J71" s="68">
        <f t="shared" ref="J71:J88" si="10">E71*I71</f>
        <v>0</v>
      </c>
      <c r="K71" s="68"/>
    </row>
    <row r="72" spans="1:11" ht="16.5" x14ac:dyDescent="0.15">
      <c r="A72" s="74">
        <v>2</v>
      </c>
      <c r="B72" s="71" t="s">
        <v>245</v>
      </c>
      <c r="C72" s="71" t="s">
        <v>246</v>
      </c>
      <c r="D72" s="68" t="s">
        <v>176</v>
      </c>
      <c r="E72" s="68">
        <v>14.66</v>
      </c>
      <c r="F72" s="68">
        <v>0</v>
      </c>
      <c r="G72" s="68">
        <v>0</v>
      </c>
      <c r="H72" s="68">
        <f t="shared" si="9"/>
        <v>0</v>
      </c>
      <c r="I72" s="68">
        <v>0</v>
      </c>
      <c r="J72" s="68">
        <f t="shared" si="10"/>
        <v>0</v>
      </c>
      <c r="K72" s="68"/>
    </row>
    <row r="73" spans="1:11" ht="18.75" x14ac:dyDescent="0.15">
      <c r="A73" s="74">
        <v>3</v>
      </c>
      <c r="B73" s="74" t="s">
        <v>272</v>
      </c>
      <c r="C73" s="74" t="s">
        <v>248</v>
      </c>
      <c r="D73" s="75" t="s">
        <v>370</v>
      </c>
      <c r="E73" s="75">
        <v>54.64</v>
      </c>
      <c r="F73" s="75">
        <v>14</v>
      </c>
      <c r="G73" s="75">
        <v>1</v>
      </c>
      <c r="H73" s="75">
        <f t="shared" si="9"/>
        <v>819.6</v>
      </c>
      <c r="I73" s="75">
        <v>4</v>
      </c>
      <c r="J73" s="75">
        <f t="shared" si="10"/>
        <v>218.56</v>
      </c>
      <c r="K73" s="68"/>
    </row>
    <row r="74" spans="1:11" ht="18.75" x14ac:dyDescent="0.15">
      <c r="A74" s="74">
        <v>4</v>
      </c>
      <c r="B74" s="71" t="s">
        <v>273</v>
      </c>
      <c r="C74" s="71" t="s">
        <v>250</v>
      </c>
      <c r="D74" s="68" t="s">
        <v>370</v>
      </c>
      <c r="E74" s="68">
        <v>54.64</v>
      </c>
      <c r="F74" s="68">
        <v>2</v>
      </c>
      <c r="G74" s="68">
        <v>1</v>
      </c>
      <c r="H74" s="68">
        <f t="shared" si="9"/>
        <v>163.92000000000002</v>
      </c>
      <c r="I74" s="68">
        <v>3</v>
      </c>
      <c r="J74" s="68">
        <f t="shared" si="10"/>
        <v>163.92000000000002</v>
      </c>
      <c r="K74" s="68"/>
    </row>
    <row r="75" spans="1:11" ht="18.75" x14ac:dyDescent="0.15">
      <c r="A75" s="74">
        <v>5</v>
      </c>
      <c r="B75" s="71" t="s">
        <v>274</v>
      </c>
      <c r="C75" s="71" t="s">
        <v>252</v>
      </c>
      <c r="D75" s="68" t="s">
        <v>370</v>
      </c>
      <c r="E75" s="68">
        <v>54.64</v>
      </c>
      <c r="F75" s="68">
        <v>5</v>
      </c>
      <c r="G75" s="68">
        <v>2</v>
      </c>
      <c r="H75" s="68">
        <f t="shared" si="9"/>
        <v>382.48</v>
      </c>
      <c r="I75" s="68">
        <v>8</v>
      </c>
      <c r="J75" s="68">
        <f t="shared" si="10"/>
        <v>437.12</v>
      </c>
      <c r="K75" s="68"/>
    </row>
    <row r="76" spans="1:11" ht="16.5" x14ac:dyDescent="0.15">
      <c r="A76" s="74">
        <v>6</v>
      </c>
      <c r="B76" s="74" t="s">
        <v>229</v>
      </c>
      <c r="C76" s="74" t="s">
        <v>275</v>
      </c>
      <c r="D76" s="75" t="s">
        <v>231</v>
      </c>
      <c r="E76" s="75">
        <v>1</v>
      </c>
      <c r="F76" s="75">
        <v>1500</v>
      </c>
      <c r="G76" s="75">
        <v>50</v>
      </c>
      <c r="H76" s="75">
        <f t="shared" si="9"/>
        <v>1550</v>
      </c>
      <c r="I76" s="75">
        <v>50</v>
      </c>
      <c r="J76" s="75">
        <f t="shared" si="10"/>
        <v>50</v>
      </c>
      <c r="K76" s="75"/>
    </row>
    <row r="77" spans="1:11" ht="16.5" x14ac:dyDescent="0.15">
      <c r="A77" s="74">
        <v>7</v>
      </c>
      <c r="B77" s="74" t="s">
        <v>232</v>
      </c>
      <c r="C77" s="74" t="s">
        <v>233</v>
      </c>
      <c r="D77" s="75" t="s">
        <v>170</v>
      </c>
      <c r="E77" s="75">
        <v>1</v>
      </c>
      <c r="F77" s="75">
        <v>80</v>
      </c>
      <c r="G77" s="75">
        <v>0</v>
      </c>
      <c r="H77" s="75">
        <f>E77*(F77+G77)</f>
        <v>80</v>
      </c>
      <c r="I77" s="75">
        <v>50</v>
      </c>
      <c r="J77" s="75">
        <f t="shared" si="10"/>
        <v>50</v>
      </c>
      <c r="K77" s="75"/>
    </row>
    <row r="78" spans="1:11" ht="16.5" x14ac:dyDescent="0.15">
      <c r="A78" s="74">
        <v>8</v>
      </c>
      <c r="B78" s="71" t="s">
        <v>276</v>
      </c>
      <c r="C78" s="77" t="s">
        <v>277</v>
      </c>
      <c r="D78" s="68" t="s">
        <v>176</v>
      </c>
      <c r="E78" s="68">
        <v>1.9</v>
      </c>
      <c r="F78" s="68">
        <v>240</v>
      </c>
      <c r="G78" s="68">
        <v>20</v>
      </c>
      <c r="H78" s="68">
        <f t="shared" ref="H78:H87" si="11">E78*(F78+G78)</f>
        <v>494</v>
      </c>
      <c r="I78" s="68">
        <v>0</v>
      </c>
      <c r="J78" s="68">
        <f t="shared" si="10"/>
        <v>0</v>
      </c>
      <c r="K78" s="85"/>
    </row>
    <row r="79" spans="1:11" ht="16.5" x14ac:dyDescent="0.15">
      <c r="A79" s="74">
        <v>9</v>
      </c>
      <c r="B79" s="71" t="s">
        <v>278</v>
      </c>
      <c r="C79" s="71" t="s">
        <v>279</v>
      </c>
      <c r="D79" s="68" t="s">
        <v>176</v>
      </c>
      <c r="E79" s="68">
        <v>1.9</v>
      </c>
      <c r="F79" s="68">
        <v>30</v>
      </c>
      <c r="G79" s="68">
        <v>15</v>
      </c>
      <c r="H79" s="68">
        <f t="shared" si="11"/>
        <v>85.5</v>
      </c>
      <c r="I79" s="68">
        <v>0</v>
      </c>
      <c r="J79" s="68">
        <f t="shared" si="10"/>
        <v>0</v>
      </c>
      <c r="K79" s="68"/>
    </row>
    <row r="80" spans="1:11" ht="16.5" x14ac:dyDescent="0.15">
      <c r="A80" s="82" t="s">
        <v>240</v>
      </c>
      <c r="B80" s="82"/>
      <c r="C80" s="82"/>
      <c r="D80" s="83"/>
      <c r="E80" s="83"/>
      <c r="F80" s="83"/>
      <c r="G80" s="83"/>
      <c r="H80" s="83">
        <f>SUM(H71:H79)</f>
        <v>3575.5</v>
      </c>
      <c r="I80" s="83"/>
      <c r="J80" s="83">
        <f>SUM(J71:J79)</f>
        <v>919.6</v>
      </c>
      <c r="K80" s="83"/>
    </row>
    <row r="81" spans="1:11" ht="16.5" x14ac:dyDescent="0.15">
      <c r="A81" s="84" t="s">
        <v>280</v>
      </c>
      <c r="B81" s="73" t="s">
        <v>281</v>
      </c>
      <c r="C81" s="71"/>
      <c r="D81" s="85"/>
      <c r="E81" s="85"/>
      <c r="F81" s="85"/>
      <c r="G81" s="85"/>
      <c r="H81" s="68"/>
      <c r="I81" s="85"/>
      <c r="J81" s="68"/>
      <c r="K81" s="68"/>
    </row>
    <row r="82" spans="1:11" ht="18.75" x14ac:dyDescent="0.15">
      <c r="A82" s="74">
        <v>1</v>
      </c>
      <c r="B82" s="87" t="s">
        <v>282</v>
      </c>
      <c r="C82" s="71" t="s">
        <v>244</v>
      </c>
      <c r="D82" s="88" t="s">
        <v>370</v>
      </c>
      <c r="E82" s="88">
        <v>11.3</v>
      </c>
      <c r="F82" s="88">
        <v>0</v>
      </c>
      <c r="G82" s="88">
        <v>0</v>
      </c>
      <c r="H82" s="68">
        <f t="shared" si="11"/>
        <v>0</v>
      </c>
      <c r="I82" s="88">
        <v>0</v>
      </c>
      <c r="J82" s="68">
        <f t="shared" si="10"/>
        <v>0</v>
      </c>
      <c r="K82" s="68"/>
    </row>
    <row r="83" spans="1:11" ht="16.5" x14ac:dyDescent="0.15">
      <c r="A83" s="74">
        <v>2</v>
      </c>
      <c r="B83" s="71" t="s">
        <v>245</v>
      </c>
      <c r="C83" s="71" t="s">
        <v>246</v>
      </c>
      <c r="D83" s="68" t="s">
        <v>176</v>
      </c>
      <c r="E83" s="68">
        <v>14.12</v>
      </c>
      <c r="F83" s="68">
        <v>0</v>
      </c>
      <c r="G83" s="68">
        <v>0</v>
      </c>
      <c r="H83" s="68">
        <f t="shared" si="11"/>
        <v>0</v>
      </c>
      <c r="I83" s="68">
        <v>0</v>
      </c>
      <c r="J83" s="68">
        <f t="shared" si="10"/>
        <v>0</v>
      </c>
      <c r="K83" s="85"/>
    </row>
    <row r="84" spans="1:11" ht="18.75" x14ac:dyDescent="0.15">
      <c r="A84" s="74">
        <v>3</v>
      </c>
      <c r="B84" s="74" t="s">
        <v>272</v>
      </c>
      <c r="C84" s="74" t="s">
        <v>248</v>
      </c>
      <c r="D84" s="75" t="s">
        <v>370</v>
      </c>
      <c r="E84" s="75">
        <v>49.6</v>
      </c>
      <c r="F84" s="75">
        <v>14</v>
      </c>
      <c r="G84" s="75">
        <v>1</v>
      </c>
      <c r="H84" s="75">
        <f t="shared" si="11"/>
        <v>744</v>
      </c>
      <c r="I84" s="75">
        <v>4</v>
      </c>
      <c r="J84" s="75">
        <f t="shared" si="10"/>
        <v>198.4</v>
      </c>
      <c r="K84" s="68"/>
    </row>
    <row r="85" spans="1:11" ht="18.75" x14ac:dyDescent="0.15">
      <c r="A85" s="74">
        <v>4</v>
      </c>
      <c r="B85" s="71" t="s">
        <v>273</v>
      </c>
      <c r="C85" s="71" t="s">
        <v>250</v>
      </c>
      <c r="D85" s="68" t="s">
        <v>370</v>
      </c>
      <c r="E85" s="68">
        <v>49.6</v>
      </c>
      <c r="F85" s="68">
        <v>2</v>
      </c>
      <c r="G85" s="68">
        <v>1</v>
      </c>
      <c r="H85" s="68">
        <f t="shared" si="11"/>
        <v>148.80000000000001</v>
      </c>
      <c r="I85" s="68">
        <v>3</v>
      </c>
      <c r="J85" s="68">
        <f t="shared" si="10"/>
        <v>148.80000000000001</v>
      </c>
      <c r="K85" s="68"/>
    </row>
    <row r="86" spans="1:11" ht="18.75" x14ac:dyDescent="0.15">
      <c r="A86" s="74">
        <v>5</v>
      </c>
      <c r="B86" s="71" t="s">
        <v>274</v>
      </c>
      <c r="C86" s="71" t="s">
        <v>252</v>
      </c>
      <c r="D86" s="68" t="s">
        <v>370</v>
      </c>
      <c r="E86" s="68">
        <v>49.6</v>
      </c>
      <c r="F86" s="68">
        <v>5</v>
      </c>
      <c r="G86" s="68">
        <v>2</v>
      </c>
      <c r="H86" s="68">
        <f t="shared" si="11"/>
        <v>347.2</v>
      </c>
      <c r="I86" s="68">
        <v>8</v>
      </c>
      <c r="J86" s="68">
        <f t="shared" si="10"/>
        <v>396.8</v>
      </c>
      <c r="K86" s="68"/>
    </row>
    <row r="87" spans="1:11" ht="16.5" x14ac:dyDescent="0.15">
      <c r="A87" s="74">
        <v>6</v>
      </c>
      <c r="B87" s="74" t="s">
        <v>229</v>
      </c>
      <c r="C87" s="74" t="s">
        <v>275</v>
      </c>
      <c r="D87" s="75" t="s">
        <v>231</v>
      </c>
      <c r="E87" s="75">
        <v>1</v>
      </c>
      <c r="F87" s="75">
        <v>1500</v>
      </c>
      <c r="G87" s="75">
        <v>50</v>
      </c>
      <c r="H87" s="75">
        <f t="shared" si="11"/>
        <v>1550</v>
      </c>
      <c r="I87" s="75">
        <v>50</v>
      </c>
      <c r="J87" s="75">
        <f t="shared" si="10"/>
        <v>50</v>
      </c>
      <c r="K87" s="75"/>
    </row>
    <row r="88" spans="1:11" ht="16.5" x14ac:dyDescent="0.15">
      <c r="A88" s="74">
        <v>7</v>
      </c>
      <c r="B88" s="74" t="s">
        <v>232</v>
      </c>
      <c r="C88" s="74" t="s">
        <v>233</v>
      </c>
      <c r="D88" s="75" t="s">
        <v>170</v>
      </c>
      <c r="E88" s="75">
        <v>1</v>
      </c>
      <c r="F88" s="75">
        <v>80</v>
      </c>
      <c r="G88" s="75">
        <v>0</v>
      </c>
      <c r="H88" s="75">
        <f>E88*(F88+G88)</f>
        <v>80</v>
      </c>
      <c r="I88" s="75">
        <v>50</v>
      </c>
      <c r="J88" s="75">
        <f t="shared" si="10"/>
        <v>50</v>
      </c>
      <c r="K88" s="75"/>
    </row>
    <row r="89" spans="1:11" ht="16.5" x14ac:dyDescent="0.15">
      <c r="A89" s="74">
        <v>8</v>
      </c>
      <c r="B89" s="71" t="s">
        <v>283</v>
      </c>
      <c r="C89" s="77" t="s">
        <v>277</v>
      </c>
      <c r="D89" s="68" t="s">
        <v>176</v>
      </c>
      <c r="E89" s="68">
        <v>1.6</v>
      </c>
      <c r="F89" s="68">
        <v>120</v>
      </c>
      <c r="G89" s="68">
        <v>10</v>
      </c>
      <c r="H89" s="68">
        <f>E89*(F89+G89)</f>
        <v>208</v>
      </c>
      <c r="I89" s="68">
        <v>0</v>
      </c>
      <c r="J89" s="68">
        <f>E89*I89</f>
        <v>0</v>
      </c>
      <c r="K89" s="75"/>
    </row>
    <row r="90" spans="1:11" ht="16.5" x14ac:dyDescent="0.15">
      <c r="A90" s="74">
        <v>9</v>
      </c>
      <c r="B90" s="71" t="s">
        <v>278</v>
      </c>
      <c r="C90" s="71" t="s">
        <v>279</v>
      </c>
      <c r="D90" s="68" t="s">
        <v>176</v>
      </c>
      <c r="E90" s="68">
        <v>1.6</v>
      </c>
      <c r="F90" s="68">
        <v>30</v>
      </c>
      <c r="G90" s="68">
        <v>15</v>
      </c>
      <c r="H90" s="68">
        <f>E90*(F90+G90)</f>
        <v>72</v>
      </c>
      <c r="I90" s="68">
        <v>0</v>
      </c>
      <c r="J90" s="68">
        <f>E90*I90</f>
        <v>0</v>
      </c>
      <c r="K90" s="75"/>
    </row>
    <row r="91" spans="1:11" ht="16.5" x14ac:dyDescent="0.15">
      <c r="A91" s="82" t="s">
        <v>240</v>
      </c>
      <c r="B91" s="82"/>
      <c r="C91" s="82"/>
      <c r="D91" s="83"/>
      <c r="E91" s="83"/>
      <c r="F91" s="83"/>
      <c r="G91" s="83"/>
      <c r="H91" s="83">
        <f>SUM(H82:H90)</f>
        <v>3150</v>
      </c>
      <c r="I91" s="83"/>
      <c r="J91" s="83">
        <f>SUM(J82:J90)</f>
        <v>844</v>
      </c>
      <c r="K91" s="83"/>
    </row>
    <row r="92" spans="1:11" ht="16.5" x14ac:dyDescent="0.15">
      <c r="A92" s="84" t="s">
        <v>284</v>
      </c>
      <c r="B92" s="73" t="s">
        <v>285</v>
      </c>
      <c r="C92" s="73"/>
      <c r="D92" s="73"/>
      <c r="E92" s="73"/>
      <c r="F92" s="73"/>
      <c r="G92" s="73"/>
      <c r="H92" s="68"/>
      <c r="I92" s="73"/>
      <c r="J92" s="68"/>
      <c r="K92" s="68"/>
    </row>
    <row r="93" spans="1:11" ht="18.75" x14ac:dyDescent="0.15">
      <c r="A93" s="74">
        <v>1</v>
      </c>
      <c r="B93" s="76" t="s">
        <v>286</v>
      </c>
      <c r="C93" s="76" t="s">
        <v>287</v>
      </c>
      <c r="D93" s="75" t="s">
        <v>370</v>
      </c>
      <c r="E93" s="75">
        <v>12.52</v>
      </c>
      <c r="F93" s="75">
        <v>0</v>
      </c>
      <c r="G93" s="75">
        <v>28</v>
      </c>
      <c r="H93" s="75">
        <f t="shared" ref="H93:H111" si="12">E93*(F93+G93)</f>
        <v>350.56</v>
      </c>
      <c r="I93" s="75">
        <v>30</v>
      </c>
      <c r="J93" s="75">
        <f t="shared" ref="J93:J111" si="13">E93*I93</f>
        <v>375.59999999999997</v>
      </c>
      <c r="K93" s="68"/>
    </row>
    <row r="94" spans="1:11" ht="18.75" x14ac:dyDescent="0.15">
      <c r="A94" s="74">
        <v>2</v>
      </c>
      <c r="B94" s="74" t="s">
        <v>165</v>
      </c>
      <c r="C94" s="76" t="s">
        <v>166</v>
      </c>
      <c r="D94" s="75" t="s">
        <v>370</v>
      </c>
      <c r="E94" s="75">
        <v>9.92</v>
      </c>
      <c r="F94" s="75">
        <v>10</v>
      </c>
      <c r="G94" s="75">
        <v>5</v>
      </c>
      <c r="H94" s="75">
        <f t="shared" si="12"/>
        <v>148.80000000000001</v>
      </c>
      <c r="I94" s="75">
        <v>15</v>
      </c>
      <c r="J94" s="75">
        <f t="shared" si="13"/>
        <v>148.80000000000001</v>
      </c>
      <c r="K94" s="85"/>
    </row>
    <row r="95" spans="1:11" ht="16.5" x14ac:dyDescent="0.15">
      <c r="A95" s="74">
        <v>3</v>
      </c>
      <c r="B95" s="74" t="s">
        <v>288</v>
      </c>
      <c r="C95" s="74" t="s">
        <v>289</v>
      </c>
      <c r="D95" s="75" t="s">
        <v>170</v>
      </c>
      <c r="E95" s="75">
        <v>1</v>
      </c>
      <c r="F95" s="75">
        <v>100</v>
      </c>
      <c r="G95" s="75">
        <v>50</v>
      </c>
      <c r="H95" s="75">
        <f t="shared" si="12"/>
        <v>150</v>
      </c>
      <c r="I95" s="75">
        <v>150</v>
      </c>
      <c r="J95" s="75">
        <f t="shared" si="13"/>
        <v>150</v>
      </c>
      <c r="K95" s="68"/>
    </row>
    <row r="96" spans="1:11" ht="18.75" x14ac:dyDescent="0.15">
      <c r="A96" s="74">
        <v>4</v>
      </c>
      <c r="B96" s="74" t="s">
        <v>290</v>
      </c>
      <c r="C96" s="76" t="s">
        <v>168</v>
      </c>
      <c r="D96" s="75" t="s">
        <v>370</v>
      </c>
      <c r="E96" s="75">
        <v>14</v>
      </c>
      <c r="F96" s="75">
        <v>0</v>
      </c>
      <c r="G96" s="75">
        <v>28</v>
      </c>
      <c r="H96" s="75">
        <f t="shared" si="12"/>
        <v>392</v>
      </c>
      <c r="I96" s="75">
        <v>30</v>
      </c>
      <c r="J96" s="75">
        <f t="shared" si="13"/>
        <v>420</v>
      </c>
      <c r="K96" s="68"/>
    </row>
    <row r="97" spans="1:11" ht="18.75" x14ac:dyDescent="0.15">
      <c r="A97" s="74">
        <v>5</v>
      </c>
      <c r="B97" s="74" t="s">
        <v>291</v>
      </c>
      <c r="C97" s="74" t="s">
        <v>292</v>
      </c>
      <c r="D97" s="75" t="s">
        <v>370</v>
      </c>
      <c r="E97" s="75">
        <v>3.18</v>
      </c>
      <c r="F97" s="75">
        <v>260</v>
      </c>
      <c r="G97" s="75">
        <v>40</v>
      </c>
      <c r="H97" s="75">
        <f t="shared" si="12"/>
        <v>954</v>
      </c>
      <c r="I97" s="75">
        <v>160</v>
      </c>
      <c r="J97" s="75">
        <f t="shared" si="13"/>
        <v>508.8</v>
      </c>
      <c r="K97" s="68"/>
    </row>
    <row r="98" spans="1:11" ht="18.75" x14ac:dyDescent="0.15">
      <c r="A98" s="74">
        <v>6</v>
      </c>
      <c r="B98" s="74" t="s">
        <v>293</v>
      </c>
      <c r="C98" s="74" t="s">
        <v>294</v>
      </c>
      <c r="D98" s="75" t="s">
        <v>370</v>
      </c>
      <c r="E98" s="75">
        <v>3.18</v>
      </c>
      <c r="F98" s="75">
        <v>450</v>
      </c>
      <c r="G98" s="75">
        <v>0</v>
      </c>
      <c r="H98" s="75">
        <f t="shared" si="12"/>
        <v>1431</v>
      </c>
      <c r="I98" s="75">
        <v>0</v>
      </c>
      <c r="J98" s="75">
        <f t="shared" si="13"/>
        <v>0</v>
      </c>
      <c r="K98" s="68"/>
    </row>
    <row r="99" spans="1:11" ht="18.75" x14ac:dyDescent="0.15">
      <c r="A99" s="89">
        <v>7</v>
      </c>
      <c r="B99" s="89" t="s">
        <v>295</v>
      </c>
      <c r="C99" s="89" t="s">
        <v>296</v>
      </c>
      <c r="D99" s="90" t="s">
        <v>372</v>
      </c>
      <c r="E99" s="90">
        <v>3.18</v>
      </c>
      <c r="F99" s="90">
        <v>250</v>
      </c>
      <c r="G99" s="90">
        <v>30</v>
      </c>
      <c r="H99" s="90">
        <f t="shared" si="12"/>
        <v>890.40000000000009</v>
      </c>
      <c r="I99" s="90">
        <v>30</v>
      </c>
      <c r="J99" s="90">
        <f t="shared" si="13"/>
        <v>95.4</v>
      </c>
      <c r="K99" s="90"/>
    </row>
    <row r="100" spans="1:11" ht="16.5" x14ac:dyDescent="0.15">
      <c r="A100" s="74">
        <v>8</v>
      </c>
      <c r="B100" s="71" t="s">
        <v>297</v>
      </c>
      <c r="C100" s="71" t="s">
        <v>298</v>
      </c>
      <c r="D100" s="68" t="s">
        <v>176</v>
      </c>
      <c r="E100" s="68">
        <v>7</v>
      </c>
      <c r="F100" s="68">
        <v>100</v>
      </c>
      <c r="G100" s="68">
        <v>10</v>
      </c>
      <c r="H100" s="68">
        <f t="shared" si="12"/>
        <v>770</v>
      </c>
      <c r="I100" s="68">
        <v>10</v>
      </c>
      <c r="J100" s="68">
        <f t="shared" si="13"/>
        <v>70</v>
      </c>
      <c r="K100" s="68"/>
    </row>
    <row r="101" spans="1:11" ht="16.5" x14ac:dyDescent="0.15">
      <c r="A101" s="82" t="s">
        <v>240</v>
      </c>
      <c r="B101" s="82"/>
      <c r="C101" s="82"/>
      <c r="D101" s="91"/>
      <c r="E101" s="83"/>
      <c r="F101" s="83"/>
      <c r="G101" s="83"/>
      <c r="H101" s="83">
        <f>SUM(H93:H100)</f>
        <v>5086.76</v>
      </c>
      <c r="I101" s="83"/>
      <c r="J101" s="83">
        <f>SUM(J93:J100)</f>
        <v>1768.6000000000001</v>
      </c>
      <c r="K101" s="83"/>
    </row>
    <row r="102" spans="1:11" ht="16.5" x14ac:dyDescent="0.15">
      <c r="A102" s="84" t="s">
        <v>299</v>
      </c>
      <c r="B102" s="84" t="s">
        <v>300</v>
      </c>
      <c r="C102" s="74"/>
      <c r="D102" s="80"/>
      <c r="E102" s="80"/>
      <c r="F102" s="80"/>
      <c r="G102" s="80"/>
      <c r="H102" s="75"/>
      <c r="I102" s="80"/>
      <c r="J102" s="75"/>
      <c r="K102" s="68"/>
    </row>
    <row r="103" spans="1:11" ht="18.75" x14ac:dyDescent="0.15">
      <c r="A103" s="74">
        <v>1</v>
      </c>
      <c r="B103" s="87" t="s">
        <v>301</v>
      </c>
      <c r="C103" s="78" t="s">
        <v>244</v>
      </c>
      <c r="D103" s="75" t="s">
        <v>370</v>
      </c>
      <c r="E103" s="75">
        <v>6.96</v>
      </c>
      <c r="F103" s="75">
        <v>0</v>
      </c>
      <c r="G103" s="75">
        <v>0</v>
      </c>
      <c r="H103" s="75">
        <f t="shared" si="12"/>
        <v>0</v>
      </c>
      <c r="I103" s="75">
        <v>0</v>
      </c>
      <c r="J103" s="75">
        <f t="shared" si="13"/>
        <v>0</v>
      </c>
      <c r="K103" s="68"/>
    </row>
    <row r="104" spans="1:11" ht="16.5" x14ac:dyDescent="0.15">
      <c r="A104" s="74">
        <v>2</v>
      </c>
      <c r="B104" s="74" t="s">
        <v>245</v>
      </c>
      <c r="C104" s="92" t="s">
        <v>246</v>
      </c>
      <c r="D104" s="75" t="s">
        <v>176</v>
      </c>
      <c r="E104" s="75">
        <v>10.66</v>
      </c>
      <c r="F104" s="75">
        <v>0</v>
      </c>
      <c r="G104" s="75">
        <v>0</v>
      </c>
      <c r="H104" s="75">
        <f t="shared" si="12"/>
        <v>0</v>
      </c>
      <c r="I104" s="75">
        <v>0</v>
      </c>
      <c r="J104" s="75">
        <f t="shared" si="13"/>
        <v>0</v>
      </c>
      <c r="K104" s="68"/>
    </row>
    <row r="105" spans="1:11" ht="18.75" x14ac:dyDescent="0.15">
      <c r="A105" s="74">
        <v>3</v>
      </c>
      <c r="B105" s="74" t="s">
        <v>272</v>
      </c>
      <c r="C105" s="74" t="s">
        <v>289</v>
      </c>
      <c r="D105" s="75" t="s">
        <v>370</v>
      </c>
      <c r="E105" s="75">
        <v>35.92</v>
      </c>
      <c r="F105" s="75">
        <v>14</v>
      </c>
      <c r="G105" s="75">
        <v>1</v>
      </c>
      <c r="H105" s="75">
        <f t="shared" si="12"/>
        <v>538.80000000000007</v>
      </c>
      <c r="I105" s="75">
        <v>4</v>
      </c>
      <c r="J105" s="75">
        <f t="shared" si="13"/>
        <v>143.68</v>
      </c>
      <c r="K105" s="68"/>
    </row>
    <row r="106" spans="1:11" ht="18.75" x14ac:dyDescent="0.15">
      <c r="A106" s="74">
        <v>4</v>
      </c>
      <c r="B106" s="71" t="s">
        <v>273</v>
      </c>
      <c r="C106" s="71" t="s">
        <v>250</v>
      </c>
      <c r="D106" s="68" t="s">
        <v>370</v>
      </c>
      <c r="E106" s="75">
        <v>35.92</v>
      </c>
      <c r="F106" s="68">
        <v>2</v>
      </c>
      <c r="G106" s="68">
        <v>1</v>
      </c>
      <c r="H106" s="68">
        <f t="shared" si="12"/>
        <v>107.76</v>
      </c>
      <c r="I106" s="68">
        <v>3</v>
      </c>
      <c r="J106" s="68">
        <f t="shared" si="13"/>
        <v>107.76</v>
      </c>
      <c r="K106" s="68"/>
    </row>
    <row r="107" spans="1:11" ht="18.75" x14ac:dyDescent="0.15">
      <c r="A107" s="74">
        <v>5</v>
      </c>
      <c r="B107" s="71" t="s">
        <v>274</v>
      </c>
      <c r="C107" s="71" t="s">
        <v>252</v>
      </c>
      <c r="D107" s="68" t="s">
        <v>370</v>
      </c>
      <c r="E107" s="75">
        <v>35.92</v>
      </c>
      <c r="F107" s="68">
        <v>5</v>
      </c>
      <c r="G107" s="68">
        <v>2</v>
      </c>
      <c r="H107" s="68">
        <f t="shared" si="12"/>
        <v>251.44</v>
      </c>
      <c r="I107" s="68">
        <v>8</v>
      </c>
      <c r="J107" s="68">
        <f t="shared" si="13"/>
        <v>287.36</v>
      </c>
      <c r="K107" s="68"/>
    </row>
    <row r="108" spans="1:11" ht="16.5" x14ac:dyDescent="0.15">
      <c r="A108" s="74">
        <v>6</v>
      </c>
      <c r="B108" s="74" t="s">
        <v>229</v>
      </c>
      <c r="C108" s="74" t="s">
        <v>275</v>
      </c>
      <c r="D108" s="75" t="s">
        <v>231</v>
      </c>
      <c r="E108" s="75">
        <v>1</v>
      </c>
      <c r="F108" s="75">
        <v>1500</v>
      </c>
      <c r="G108" s="75">
        <v>50</v>
      </c>
      <c r="H108" s="75">
        <f t="shared" si="12"/>
        <v>1550</v>
      </c>
      <c r="I108" s="75">
        <v>50</v>
      </c>
      <c r="J108" s="75">
        <f t="shared" si="13"/>
        <v>50</v>
      </c>
      <c r="K108" s="75"/>
    </row>
    <row r="109" spans="1:11" ht="16.5" x14ac:dyDescent="0.15">
      <c r="A109" s="74">
        <v>7</v>
      </c>
      <c r="B109" s="74" t="s">
        <v>232</v>
      </c>
      <c r="C109" s="74" t="s">
        <v>233</v>
      </c>
      <c r="D109" s="75" t="s">
        <v>170</v>
      </c>
      <c r="E109" s="75">
        <v>1</v>
      </c>
      <c r="F109" s="75">
        <v>80</v>
      </c>
      <c r="G109" s="75">
        <v>0</v>
      </c>
      <c r="H109" s="75">
        <f t="shared" si="12"/>
        <v>80</v>
      </c>
      <c r="I109" s="75">
        <v>50</v>
      </c>
      <c r="J109" s="75">
        <f t="shared" si="13"/>
        <v>50</v>
      </c>
      <c r="K109" s="75"/>
    </row>
    <row r="110" spans="1:11" ht="16.5" x14ac:dyDescent="0.15">
      <c r="A110" s="74">
        <v>8</v>
      </c>
      <c r="B110" s="71" t="s">
        <v>302</v>
      </c>
      <c r="C110" s="77" t="s">
        <v>277</v>
      </c>
      <c r="D110" s="68" t="s">
        <v>176</v>
      </c>
      <c r="E110" s="68">
        <v>1.1000000000000001</v>
      </c>
      <c r="F110" s="68">
        <v>240</v>
      </c>
      <c r="G110" s="68">
        <v>20</v>
      </c>
      <c r="H110" s="68">
        <f t="shared" si="12"/>
        <v>286</v>
      </c>
      <c r="I110" s="68">
        <v>0</v>
      </c>
      <c r="J110" s="68">
        <f t="shared" si="13"/>
        <v>0</v>
      </c>
      <c r="K110" s="71"/>
    </row>
    <row r="111" spans="1:11" ht="16.5" x14ac:dyDescent="0.15">
      <c r="A111" s="74">
        <v>9</v>
      </c>
      <c r="B111" s="71" t="s">
        <v>278</v>
      </c>
      <c r="C111" s="71" t="s">
        <v>279</v>
      </c>
      <c r="D111" s="68" t="s">
        <v>176</v>
      </c>
      <c r="E111" s="68">
        <v>1.1000000000000001</v>
      </c>
      <c r="F111" s="68">
        <v>30</v>
      </c>
      <c r="G111" s="68">
        <v>15</v>
      </c>
      <c r="H111" s="68">
        <f t="shared" si="12"/>
        <v>49.500000000000007</v>
      </c>
      <c r="I111" s="68">
        <v>0</v>
      </c>
      <c r="J111" s="68">
        <f t="shared" si="13"/>
        <v>0</v>
      </c>
      <c r="K111" s="71"/>
    </row>
    <row r="112" spans="1:11" ht="16.5" x14ac:dyDescent="0.15">
      <c r="A112" s="82" t="s">
        <v>240</v>
      </c>
      <c r="B112" s="82"/>
      <c r="C112" s="82"/>
      <c r="D112" s="83"/>
      <c r="E112" s="83"/>
      <c r="F112" s="83"/>
      <c r="G112" s="83"/>
      <c r="H112" s="83">
        <f>SUM(H103:H111)</f>
        <v>2863.5</v>
      </c>
      <c r="I112" s="83"/>
      <c r="J112" s="83">
        <f>SUM(J103:J111)</f>
        <v>638.79999999999995</v>
      </c>
      <c r="K112" s="82"/>
    </row>
    <row r="113" spans="1:11" ht="16.5" x14ac:dyDescent="0.15">
      <c r="A113" s="84" t="s">
        <v>303</v>
      </c>
      <c r="B113" s="73" t="s">
        <v>304</v>
      </c>
      <c r="C113" s="73"/>
      <c r="D113" s="85"/>
      <c r="E113" s="85"/>
      <c r="F113" s="85"/>
      <c r="G113" s="85"/>
      <c r="H113" s="68"/>
      <c r="I113" s="85"/>
      <c r="J113" s="68"/>
      <c r="K113" s="71"/>
    </row>
    <row r="114" spans="1:11" ht="16.5" x14ac:dyDescent="0.15">
      <c r="A114" s="74">
        <v>1</v>
      </c>
      <c r="B114" s="74" t="s">
        <v>305</v>
      </c>
      <c r="C114" s="74" t="s">
        <v>306</v>
      </c>
      <c r="D114" s="75" t="s">
        <v>176</v>
      </c>
      <c r="E114" s="75">
        <v>300</v>
      </c>
      <c r="F114" s="75">
        <v>1.7</v>
      </c>
      <c r="G114" s="75">
        <v>0.3</v>
      </c>
      <c r="H114" s="75">
        <f t="shared" ref="H114:H132" si="14">E114*(F114+G114)</f>
        <v>600</v>
      </c>
      <c r="I114" s="75">
        <v>2</v>
      </c>
      <c r="J114" s="75">
        <f t="shared" ref="J114:J132" si="15">E114*I114</f>
        <v>600</v>
      </c>
      <c r="K114" s="71"/>
    </row>
    <row r="115" spans="1:11" ht="16.5" x14ac:dyDescent="0.15">
      <c r="A115" s="74">
        <v>2</v>
      </c>
      <c r="B115" s="74" t="s">
        <v>307</v>
      </c>
      <c r="C115" s="74" t="s">
        <v>306</v>
      </c>
      <c r="D115" s="75" t="s">
        <v>176</v>
      </c>
      <c r="E115" s="93">
        <v>450</v>
      </c>
      <c r="F115" s="75">
        <v>2.7</v>
      </c>
      <c r="G115" s="75">
        <v>0.3</v>
      </c>
      <c r="H115" s="75">
        <f t="shared" si="14"/>
        <v>1350</v>
      </c>
      <c r="I115" s="75">
        <v>2</v>
      </c>
      <c r="J115" s="75">
        <f t="shared" si="15"/>
        <v>900</v>
      </c>
      <c r="K115" s="71"/>
    </row>
    <row r="116" spans="1:11" ht="16.5" x14ac:dyDescent="0.15">
      <c r="A116" s="74">
        <v>3</v>
      </c>
      <c r="B116" s="74" t="s">
        <v>308</v>
      </c>
      <c r="C116" s="74" t="s">
        <v>309</v>
      </c>
      <c r="D116" s="75" t="s">
        <v>187</v>
      </c>
      <c r="E116" s="94">
        <v>0</v>
      </c>
      <c r="F116" s="75">
        <v>16</v>
      </c>
      <c r="G116" s="75">
        <v>2</v>
      </c>
      <c r="H116" s="75">
        <f t="shared" si="14"/>
        <v>0</v>
      </c>
      <c r="I116" s="75">
        <v>3</v>
      </c>
      <c r="J116" s="75">
        <f t="shared" si="15"/>
        <v>0</v>
      </c>
      <c r="K116" s="71"/>
    </row>
    <row r="117" spans="1:11" ht="16.5" x14ac:dyDescent="0.15">
      <c r="A117" s="74">
        <v>4</v>
      </c>
      <c r="B117" s="71" t="s">
        <v>310</v>
      </c>
      <c r="C117" s="71" t="s">
        <v>311</v>
      </c>
      <c r="D117" s="68" t="s">
        <v>170</v>
      </c>
      <c r="E117" s="68">
        <v>4</v>
      </c>
      <c r="F117" s="68">
        <v>200</v>
      </c>
      <c r="G117" s="68">
        <v>10</v>
      </c>
      <c r="H117" s="68">
        <f t="shared" si="14"/>
        <v>840</v>
      </c>
      <c r="I117" s="68">
        <v>40</v>
      </c>
      <c r="J117" s="68">
        <f t="shared" si="15"/>
        <v>160</v>
      </c>
      <c r="K117" s="71"/>
    </row>
    <row r="118" spans="1:11" ht="16.5" x14ac:dyDescent="0.15">
      <c r="A118" s="74">
        <v>5</v>
      </c>
      <c r="B118" s="71" t="s">
        <v>312</v>
      </c>
      <c r="C118" s="71" t="s">
        <v>313</v>
      </c>
      <c r="D118" s="68" t="s">
        <v>170</v>
      </c>
      <c r="E118" s="68">
        <v>4</v>
      </c>
      <c r="F118" s="68">
        <v>30</v>
      </c>
      <c r="G118" s="68">
        <v>20</v>
      </c>
      <c r="H118" s="68">
        <f t="shared" si="14"/>
        <v>200</v>
      </c>
      <c r="I118" s="68">
        <v>50</v>
      </c>
      <c r="J118" s="68">
        <f t="shared" si="15"/>
        <v>200</v>
      </c>
      <c r="K118" s="71"/>
    </row>
    <row r="119" spans="1:11" ht="16.5" x14ac:dyDescent="0.15">
      <c r="A119" s="74">
        <v>6</v>
      </c>
      <c r="B119" s="71" t="s">
        <v>314</v>
      </c>
      <c r="C119" s="71" t="s">
        <v>313</v>
      </c>
      <c r="D119" s="68" t="s">
        <v>170</v>
      </c>
      <c r="E119" s="68">
        <v>1</v>
      </c>
      <c r="F119" s="68">
        <v>200</v>
      </c>
      <c r="G119" s="68">
        <v>80</v>
      </c>
      <c r="H119" s="68">
        <f t="shared" si="14"/>
        <v>280</v>
      </c>
      <c r="I119" s="68">
        <v>150</v>
      </c>
      <c r="J119" s="68">
        <f t="shared" si="15"/>
        <v>150</v>
      </c>
      <c r="K119" s="71"/>
    </row>
    <row r="120" spans="1:11" ht="16.5" x14ac:dyDescent="0.15">
      <c r="A120" s="74">
        <v>7</v>
      </c>
      <c r="B120" s="71" t="s">
        <v>315</v>
      </c>
      <c r="C120" s="71" t="s">
        <v>316</v>
      </c>
      <c r="D120" s="68" t="s">
        <v>317</v>
      </c>
      <c r="E120" s="68">
        <v>75</v>
      </c>
      <c r="F120" s="68">
        <v>8</v>
      </c>
      <c r="G120" s="68">
        <v>0.5</v>
      </c>
      <c r="H120" s="68">
        <f t="shared" si="14"/>
        <v>637.5</v>
      </c>
      <c r="I120" s="68">
        <v>0</v>
      </c>
      <c r="J120" s="68">
        <f t="shared" si="15"/>
        <v>0</v>
      </c>
      <c r="K120" s="71"/>
    </row>
    <row r="121" spans="1:11" ht="16.5" x14ac:dyDescent="0.15">
      <c r="A121" s="74">
        <v>8</v>
      </c>
      <c r="B121" s="74" t="s">
        <v>318</v>
      </c>
      <c r="C121" s="74" t="s">
        <v>319</v>
      </c>
      <c r="D121" s="75" t="s">
        <v>176</v>
      </c>
      <c r="E121" s="75">
        <v>80</v>
      </c>
      <c r="F121" s="75">
        <v>10</v>
      </c>
      <c r="G121" s="75">
        <v>1</v>
      </c>
      <c r="H121" s="75">
        <f t="shared" si="14"/>
        <v>880</v>
      </c>
      <c r="I121" s="75">
        <v>2</v>
      </c>
      <c r="J121" s="75">
        <f t="shared" si="15"/>
        <v>160</v>
      </c>
      <c r="K121" s="71"/>
    </row>
    <row r="122" spans="1:11" ht="16.5" x14ac:dyDescent="0.15">
      <c r="A122" s="74">
        <v>9</v>
      </c>
      <c r="B122" s="71" t="s">
        <v>320</v>
      </c>
      <c r="C122" s="71" t="s">
        <v>321</v>
      </c>
      <c r="D122" s="68" t="s">
        <v>187</v>
      </c>
      <c r="E122" s="68">
        <v>85</v>
      </c>
      <c r="F122" s="68">
        <v>9</v>
      </c>
      <c r="G122" s="68">
        <v>1</v>
      </c>
      <c r="H122" s="68">
        <f t="shared" si="14"/>
        <v>850</v>
      </c>
      <c r="I122" s="68">
        <v>0</v>
      </c>
      <c r="J122" s="68">
        <f t="shared" si="15"/>
        <v>0</v>
      </c>
      <c r="K122" s="71"/>
    </row>
    <row r="123" spans="1:11" ht="16.5" x14ac:dyDescent="0.15">
      <c r="A123" s="74">
        <v>10</v>
      </c>
      <c r="B123" s="71" t="s">
        <v>322</v>
      </c>
      <c r="C123" s="71" t="s">
        <v>323</v>
      </c>
      <c r="D123" s="68" t="s">
        <v>170</v>
      </c>
      <c r="E123" s="68">
        <v>1</v>
      </c>
      <c r="F123" s="68">
        <v>200</v>
      </c>
      <c r="G123" s="68">
        <v>200</v>
      </c>
      <c r="H123" s="68">
        <f t="shared" si="14"/>
        <v>400</v>
      </c>
      <c r="I123" s="68">
        <v>0</v>
      </c>
      <c r="J123" s="68">
        <f t="shared" si="15"/>
        <v>0</v>
      </c>
      <c r="K123" s="71"/>
    </row>
    <row r="124" spans="1:11" ht="16.5" x14ac:dyDescent="0.15">
      <c r="A124" s="74">
        <v>11</v>
      </c>
      <c r="B124" s="71" t="s">
        <v>324</v>
      </c>
      <c r="C124" s="71"/>
      <c r="D124" s="68" t="s">
        <v>170</v>
      </c>
      <c r="E124" s="68">
        <v>1</v>
      </c>
      <c r="F124" s="68">
        <v>0</v>
      </c>
      <c r="G124" s="68">
        <v>0</v>
      </c>
      <c r="H124" s="68">
        <f t="shared" si="14"/>
        <v>0</v>
      </c>
      <c r="I124" s="68">
        <v>600</v>
      </c>
      <c r="J124" s="68">
        <f t="shared" si="15"/>
        <v>600</v>
      </c>
      <c r="K124" s="71"/>
    </row>
    <row r="125" spans="1:11" ht="16.5" x14ac:dyDescent="0.15">
      <c r="A125" s="74">
        <v>12</v>
      </c>
      <c r="B125" s="71" t="s">
        <v>325</v>
      </c>
      <c r="C125" s="71"/>
      <c r="D125" s="68" t="s">
        <v>170</v>
      </c>
      <c r="E125" s="68">
        <v>1</v>
      </c>
      <c r="F125" s="68">
        <v>0</v>
      </c>
      <c r="G125" s="68">
        <v>0</v>
      </c>
      <c r="H125" s="68">
        <f t="shared" si="14"/>
        <v>0</v>
      </c>
      <c r="I125" s="68">
        <v>600</v>
      </c>
      <c r="J125" s="68">
        <f t="shared" si="15"/>
        <v>600</v>
      </c>
      <c r="K125" s="71"/>
    </row>
    <row r="126" spans="1:11" ht="16.5" x14ac:dyDescent="0.15">
      <c r="A126" s="74">
        <v>13</v>
      </c>
      <c r="B126" s="71" t="s">
        <v>326</v>
      </c>
      <c r="C126" s="71" t="s">
        <v>327</v>
      </c>
      <c r="D126" s="68" t="s">
        <v>170</v>
      </c>
      <c r="E126" s="68">
        <v>1</v>
      </c>
      <c r="F126" s="68">
        <v>100</v>
      </c>
      <c r="G126" s="68">
        <v>100</v>
      </c>
      <c r="H126" s="68">
        <f t="shared" si="14"/>
        <v>200</v>
      </c>
      <c r="I126" s="68">
        <v>200</v>
      </c>
      <c r="J126" s="68">
        <f t="shared" si="15"/>
        <v>200</v>
      </c>
      <c r="K126" s="71"/>
    </row>
    <row r="127" spans="1:11" ht="16.5" x14ac:dyDescent="0.15">
      <c r="A127" s="74">
        <v>14</v>
      </c>
      <c r="B127" s="71" t="s">
        <v>328</v>
      </c>
      <c r="C127" s="71" t="s">
        <v>329</v>
      </c>
      <c r="D127" s="68" t="s">
        <v>170</v>
      </c>
      <c r="E127" s="68">
        <v>1</v>
      </c>
      <c r="F127" s="68">
        <v>100</v>
      </c>
      <c r="G127" s="68">
        <v>0</v>
      </c>
      <c r="H127" s="68">
        <f t="shared" si="14"/>
        <v>100</v>
      </c>
      <c r="I127" s="68">
        <v>0</v>
      </c>
      <c r="J127" s="68">
        <f t="shared" si="15"/>
        <v>0</v>
      </c>
      <c r="K127" s="71"/>
    </row>
    <row r="128" spans="1:11" ht="16.5" x14ac:dyDescent="0.15">
      <c r="A128" s="74">
        <v>15</v>
      </c>
      <c r="B128" s="71" t="s">
        <v>330</v>
      </c>
      <c r="C128" s="71"/>
      <c r="D128" s="68" t="s">
        <v>170</v>
      </c>
      <c r="E128" s="68">
        <v>5</v>
      </c>
      <c r="F128" s="68">
        <v>80</v>
      </c>
      <c r="G128" s="68">
        <v>0</v>
      </c>
      <c r="H128" s="68">
        <f t="shared" si="14"/>
        <v>400</v>
      </c>
      <c r="I128" s="68">
        <v>50</v>
      </c>
      <c r="J128" s="68">
        <f t="shared" si="15"/>
        <v>250</v>
      </c>
      <c r="K128" s="71"/>
    </row>
    <row r="129" spans="1:11" ht="16.5" x14ac:dyDescent="0.15">
      <c r="A129" s="89">
        <v>16</v>
      </c>
      <c r="B129" s="89" t="s">
        <v>331</v>
      </c>
      <c r="C129" s="89" t="s">
        <v>332</v>
      </c>
      <c r="D129" s="90" t="s">
        <v>187</v>
      </c>
      <c r="E129" s="90">
        <v>3</v>
      </c>
      <c r="F129" s="90">
        <v>95</v>
      </c>
      <c r="G129" s="90">
        <v>0</v>
      </c>
      <c r="H129" s="90">
        <f t="shared" si="14"/>
        <v>285</v>
      </c>
      <c r="I129" s="90">
        <v>5</v>
      </c>
      <c r="J129" s="90">
        <f t="shared" si="15"/>
        <v>15</v>
      </c>
      <c r="K129" s="89"/>
    </row>
    <row r="130" spans="1:11" ht="18.75" x14ac:dyDescent="0.15">
      <c r="A130" s="74">
        <v>18</v>
      </c>
      <c r="B130" s="74" t="s">
        <v>333</v>
      </c>
      <c r="C130" s="74" t="s">
        <v>334</v>
      </c>
      <c r="D130" s="75" t="s">
        <v>370</v>
      </c>
      <c r="E130" s="75">
        <v>0</v>
      </c>
      <c r="F130" s="75">
        <v>300</v>
      </c>
      <c r="G130" s="75">
        <v>10</v>
      </c>
      <c r="H130" s="75">
        <f t="shared" si="14"/>
        <v>0</v>
      </c>
      <c r="I130" s="75">
        <v>10</v>
      </c>
      <c r="J130" s="75">
        <f t="shared" si="15"/>
        <v>0</v>
      </c>
      <c r="K130" s="71"/>
    </row>
    <row r="131" spans="1:11" ht="16.5" x14ac:dyDescent="0.15">
      <c r="A131" s="74">
        <v>19</v>
      </c>
      <c r="B131" s="74" t="s">
        <v>335</v>
      </c>
      <c r="C131" s="74" t="s">
        <v>336</v>
      </c>
      <c r="D131" s="75" t="s">
        <v>170</v>
      </c>
      <c r="E131" s="75">
        <v>1</v>
      </c>
      <c r="F131" s="75">
        <v>0</v>
      </c>
      <c r="G131" s="75">
        <v>0</v>
      </c>
      <c r="H131" s="75">
        <f t="shared" si="14"/>
        <v>0</v>
      </c>
      <c r="I131" s="75">
        <v>0</v>
      </c>
      <c r="J131" s="75">
        <f t="shared" si="15"/>
        <v>0</v>
      </c>
      <c r="K131" s="71"/>
    </row>
    <row r="132" spans="1:11" ht="16.5" x14ac:dyDescent="0.15">
      <c r="A132" s="74">
        <v>20</v>
      </c>
      <c r="B132" s="71" t="s">
        <v>337</v>
      </c>
      <c r="C132" s="71" t="s">
        <v>338</v>
      </c>
      <c r="D132" s="68" t="s">
        <v>170</v>
      </c>
      <c r="E132" s="68">
        <v>1</v>
      </c>
      <c r="F132" s="68">
        <v>0</v>
      </c>
      <c r="G132" s="68">
        <v>0</v>
      </c>
      <c r="H132" s="68">
        <f t="shared" si="14"/>
        <v>0</v>
      </c>
      <c r="I132" s="68">
        <v>500</v>
      </c>
      <c r="J132" s="68">
        <f t="shared" si="15"/>
        <v>500</v>
      </c>
      <c r="K132" s="71"/>
    </row>
    <row r="133" spans="1:11" ht="16.5" x14ac:dyDescent="0.15">
      <c r="A133" s="74">
        <v>21</v>
      </c>
      <c r="B133" s="71" t="s">
        <v>339</v>
      </c>
      <c r="C133" s="71"/>
      <c r="D133" s="68" t="s">
        <v>170</v>
      </c>
      <c r="E133" s="68">
        <v>1</v>
      </c>
      <c r="F133" s="68">
        <v>0</v>
      </c>
      <c r="G133" s="68">
        <v>0</v>
      </c>
      <c r="H133" s="68">
        <v>0</v>
      </c>
      <c r="I133" s="68">
        <v>1000</v>
      </c>
      <c r="J133" s="68">
        <f>E133*I133</f>
        <v>1000</v>
      </c>
      <c r="K133" s="71"/>
    </row>
    <row r="134" spans="1:11" ht="16.5" x14ac:dyDescent="0.15">
      <c r="A134" s="82" t="s">
        <v>240</v>
      </c>
      <c r="B134" s="82"/>
      <c r="C134" s="82"/>
      <c r="D134" s="83"/>
      <c r="E134" s="83"/>
      <c r="F134" s="83"/>
      <c r="G134" s="83"/>
      <c r="H134" s="83">
        <f>SUM(H114:H132)</f>
        <v>7022.5</v>
      </c>
      <c r="I134" s="83"/>
      <c r="J134" s="83">
        <f>SUM(J114:J133)</f>
        <v>5335</v>
      </c>
      <c r="K134" s="82"/>
    </row>
    <row r="135" spans="1:11" ht="16.5" x14ac:dyDescent="0.15">
      <c r="A135" s="84" t="s">
        <v>340</v>
      </c>
      <c r="B135" s="71" t="s">
        <v>341</v>
      </c>
      <c r="C135" s="71"/>
      <c r="D135" s="68"/>
      <c r="E135" s="68"/>
      <c r="F135" s="68"/>
      <c r="G135" s="68"/>
      <c r="H135" s="68">
        <v>0</v>
      </c>
      <c r="I135" s="68"/>
      <c r="J135" s="68"/>
      <c r="K135" s="71"/>
    </row>
    <row r="136" spans="1:11" ht="16.5" x14ac:dyDescent="0.15">
      <c r="A136" s="84" t="s">
        <v>342</v>
      </c>
      <c r="B136" s="71" t="s">
        <v>343</v>
      </c>
      <c r="C136" s="71"/>
      <c r="D136" s="68"/>
      <c r="E136" s="68"/>
      <c r="F136" s="68"/>
      <c r="G136" s="68"/>
      <c r="H136" s="68">
        <v>0</v>
      </c>
      <c r="I136" s="68"/>
      <c r="J136" s="68"/>
      <c r="K136" s="71"/>
    </row>
    <row r="137" spans="1:11" ht="16.5" x14ac:dyDescent="0.15">
      <c r="A137" s="84" t="s">
        <v>344</v>
      </c>
      <c r="B137" s="71" t="s">
        <v>345</v>
      </c>
      <c r="C137" s="71"/>
      <c r="D137" s="68"/>
      <c r="E137" s="68"/>
      <c r="F137" s="68"/>
      <c r="G137" s="68"/>
      <c r="H137" s="68">
        <v>0</v>
      </c>
      <c r="I137" s="68"/>
      <c r="J137" s="68"/>
      <c r="K137" s="71"/>
    </row>
    <row r="138" spans="1:11" ht="16.5" x14ac:dyDescent="0.15">
      <c r="A138" s="84" t="s">
        <v>346</v>
      </c>
      <c r="B138" s="71" t="s">
        <v>347</v>
      </c>
      <c r="C138" s="71"/>
      <c r="D138" s="68"/>
      <c r="E138" s="68"/>
      <c r="F138" s="68"/>
      <c r="G138" s="68"/>
      <c r="H138" s="68">
        <f>H134+H112+H101+H91+H80+H69+H53+H28</f>
        <v>50566.23</v>
      </c>
      <c r="I138" s="68"/>
      <c r="J138" s="68">
        <f>J134+J112+J101+J91+J80+J69+J53+J28</f>
        <v>20500.329999999998</v>
      </c>
      <c r="K138" s="71"/>
    </row>
    <row r="139" spans="1:11" ht="16.5" x14ac:dyDescent="0.15">
      <c r="A139" s="84" t="s">
        <v>348</v>
      </c>
      <c r="B139" s="71" t="s">
        <v>349</v>
      </c>
      <c r="C139" s="71"/>
      <c r="D139" s="68"/>
      <c r="E139" s="68"/>
      <c r="F139" s="68"/>
      <c r="G139" s="68" t="s">
        <v>350</v>
      </c>
      <c r="H139" s="68">
        <f>H138+J138</f>
        <v>71066.559999999998</v>
      </c>
      <c r="I139" s="68"/>
      <c r="J139" s="68"/>
      <c r="K139" s="71"/>
    </row>
    <row r="140" spans="1:11" ht="16.5" x14ac:dyDescent="0.15">
      <c r="A140" s="74"/>
      <c r="B140" s="71" t="s">
        <v>351</v>
      </c>
      <c r="C140" s="71"/>
      <c r="D140" s="68"/>
      <c r="E140" s="68"/>
      <c r="F140" s="68"/>
      <c r="G140" s="68"/>
      <c r="H140" s="68"/>
      <c r="I140" s="68"/>
      <c r="J140" s="68"/>
      <c r="K140" s="71"/>
    </row>
    <row r="141" spans="1:11" ht="16.5" x14ac:dyDescent="0.15">
      <c r="A141" s="75">
        <v>1</v>
      </c>
      <c r="B141" s="70" t="s">
        <v>352</v>
      </c>
      <c r="C141" s="70"/>
      <c r="D141" s="70"/>
      <c r="E141" s="70"/>
      <c r="F141" s="70"/>
      <c r="G141" s="70"/>
      <c r="H141" s="70"/>
      <c r="I141" s="70"/>
      <c r="J141" s="70"/>
      <c r="K141" s="71"/>
    </row>
    <row r="142" spans="1:11" ht="16.5" x14ac:dyDescent="0.15">
      <c r="A142" s="75">
        <v>2</v>
      </c>
      <c r="B142" s="95" t="s">
        <v>353</v>
      </c>
      <c r="C142" s="95"/>
      <c r="D142" s="95"/>
      <c r="E142" s="95"/>
      <c r="F142" s="95"/>
      <c r="G142" s="95"/>
      <c r="H142" s="95"/>
      <c r="I142" s="95"/>
      <c r="J142" s="95"/>
      <c r="K142" s="71"/>
    </row>
    <row r="143" spans="1:11" ht="16.5" x14ac:dyDescent="0.15">
      <c r="A143" s="75">
        <v>3</v>
      </c>
      <c r="B143" s="96" t="s">
        <v>354</v>
      </c>
      <c r="C143" s="96"/>
      <c r="D143" s="96"/>
      <c r="E143" s="96"/>
      <c r="F143" s="96"/>
      <c r="G143" s="96"/>
      <c r="H143" s="96"/>
      <c r="I143" s="96"/>
      <c r="J143" s="96"/>
      <c r="K143" s="71"/>
    </row>
    <row r="144" spans="1:11" ht="16.5" x14ac:dyDescent="0.15">
      <c r="A144" s="74"/>
      <c r="B144" s="70" t="s">
        <v>355</v>
      </c>
      <c r="C144" s="70"/>
      <c r="D144" s="68"/>
      <c r="E144" s="68"/>
      <c r="F144" s="97" t="s">
        <v>356</v>
      </c>
      <c r="G144" s="97"/>
      <c r="H144" s="97"/>
      <c r="I144" s="97"/>
      <c r="J144" s="97"/>
      <c r="K144" s="71"/>
    </row>
    <row r="145" spans="1:11" ht="16.5" x14ac:dyDescent="0.15">
      <c r="A145" s="74"/>
      <c r="B145" s="71" t="s">
        <v>357</v>
      </c>
      <c r="C145" s="71"/>
      <c r="D145" s="68"/>
      <c r="E145" s="68"/>
      <c r="F145" s="98" t="s">
        <v>357</v>
      </c>
      <c r="G145" s="98"/>
      <c r="H145" s="98"/>
      <c r="I145" s="98"/>
      <c r="J145" s="98"/>
      <c r="K145" s="71"/>
    </row>
  </sheetData>
  <mergeCells count="16">
    <mergeCell ref="B141:J141"/>
    <mergeCell ref="B142:J142"/>
    <mergeCell ref="B143:J143"/>
    <mergeCell ref="B144:C144"/>
    <mergeCell ref="F144:J144"/>
    <mergeCell ref="K42:K45"/>
    <mergeCell ref="A1:J1"/>
    <mergeCell ref="A2:J2"/>
    <mergeCell ref="A3:J3"/>
    <mergeCell ref="A4:A5"/>
    <mergeCell ref="B4:B5"/>
    <mergeCell ref="D4:D5"/>
    <mergeCell ref="E4:E5"/>
    <mergeCell ref="F4:G4"/>
    <mergeCell ref="H4:H5"/>
    <mergeCell ref="J4:J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3" sqref="F23"/>
    </sheetView>
  </sheetViews>
  <sheetFormatPr defaultColWidth="8.875" defaultRowHeight="13.5" x14ac:dyDescent="0.15"/>
  <sheetData>
    <row r="2" spans="2:3" ht="14.25" thickBot="1" x14ac:dyDescent="0.2">
      <c r="B2" t="s">
        <v>1</v>
      </c>
      <c r="C2" s="2" t="s">
        <v>2</v>
      </c>
    </row>
    <row r="3" spans="2:3" ht="14.25" thickBot="1" x14ac:dyDescent="0.2">
      <c r="C3" s="2" t="s">
        <v>3</v>
      </c>
    </row>
    <row r="4" spans="2:3" x14ac:dyDescent="0.15">
      <c r="C4" s="3" t="s">
        <v>4</v>
      </c>
    </row>
    <row r="9" spans="2:3" x14ac:dyDescent="0.15">
      <c r="B9" t="s">
        <v>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20" sqref="I20:J20"/>
    </sheetView>
  </sheetViews>
  <sheetFormatPr defaultColWidth="8.875" defaultRowHeight="13.5" x14ac:dyDescent="0.15"/>
  <cols>
    <col min="2" max="2" width="15.875" customWidth="1"/>
  </cols>
  <sheetData>
    <row r="2" spans="2:10" x14ac:dyDescent="0.15">
      <c r="B2" t="s">
        <v>9</v>
      </c>
      <c r="C2">
        <v>12.71</v>
      </c>
    </row>
    <row r="3" spans="2:10" x14ac:dyDescent="0.15">
      <c r="B3" t="s">
        <v>7</v>
      </c>
      <c r="C3">
        <v>10.01</v>
      </c>
      <c r="D3" s="40">
        <f>SUM(C3:C5)</f>
        <v>25.15</v>
      </c>
    </row>
    <row r="4" spans="2:10" x14ac:dyDescent="0.15">
      <c r="B4" t="s">
        <v>8</v>
      </c>
      <c r="C4">
        <v>7.6</v>
      </c>
      <c r="D4" s="40"/>
    </row>
    <row r="5" spans="2:10" x14ac:dyDescent="0.15">
      <c r="B5" t="s">
        <v>10</v>
      </c>
      <c r="C5">
        <v>7.54</v>
      </c>
      <c r="D5" s="40"/>
    </row>
    <row r="7" spans="2:10" x14ac:dyDescent="0.15">
      <c r="B7" t="s">
        <v>11</v>
      </c>
      <c r="C7">
        <v>18.48</v>
      </c>
      <c r="D7" s="40">
        <f>SUM(C7:C12)</f>
        <v>66.59</v>
      </c>
    </row>
    <row r="8" spans="2:10" x14ac:dyDescent="0.15">
      <c r="B8" t="s">
        <v>12</v>
      </c>
      <c r="C8">
        <v>12.3</v>
      </c>
      <c r="D8" s="40"/>
    </row>
    <row r="9" spans="2:10" x14ac:dyDescent="0.15">
      <c r="B9" t="s">
        <v>13</v>
      </c>
      <c r="C9">
        <v>6.45</v>
      </c>
      <c r="D9" s="40"/>
    </row>
    <row r="10" spans="2:10" x14ac:dyDescent="0.15">
      <c r="B10" t="s">
        <v>14</v>
      </c>
      <c r="C10">
        <v>10.36</v>
      </c>
      <c r="D10" s="40"/>
    </row>
    <row r="11" spans="2:10" x14ac:dyDescent="0.15">
      <c r="B11" t="s">
        <v>18</v>
      </c>
      <c r="C11">
        <v>8.3000000000000007</v>
      </c>
      <c r="D11" s="40"/>
    </row>
    <row r="12" spans="2:10" x14ac:dyDescent="0.15">
      <c r="B12" t="s">
        <v>19</v>
      </c>
      <c r="C12">
        <v>10.7</v>
      </c>
      <c r="D12" s="40"/>
    </row>
    <row r="13" spans="2:10" x14ac:dyDescent="0.15">
      <c r="B13" t="s">
        <v>15</v>
      </c>
      <c r="C13">
        <v>5.77</v>
      </c>
      <c r="E13">
        <f>C13/0.09</f>
        <v>64.111111111111114</v>
      </c>
      <c r="F13">
        <v>65</v>
      </c>
    </row>
    <row r="14" spans="2:10" x14ac:dyDescent="0.15">
      <c r="B14" t="s">
        <v>16</v>
      </c>
      <c r="C14">
        <v>8</v>
      </c>
      <c r="E14">
        <f>8/0.09</f>
        <v>88.888888888888886</v>
      </c>
      <c r="F14">
        <v>89</v>
      </c>
      <c r="H14">
        <v>9.8000000000000007</v>
      </c>
      <c r="I14">
        <v>160</v>
      </c>
      <c r="J14">
        <f>I14*H14</f>
        <v>1568</v>
      </c>
    </row>
    <row r="15" spans="2:10" x14ac:dyDescent="0.15">
      <c r="B15" t="s">
        <v>17</v>
      </c>
      <c r="C15">
        <v>7.8</v>
      </c>
    </row>
    <row r="19" spans="2:5" x14ac:dyDescent="0.15">
      <c r="B19">
        <v>2.35</v>
      </c>
      <c r="C19">
        <v>0.5</v>
      </c>
      <c r="D19">
        <f>B19-C19</f>
        <v>1.85</v>
      </c>
    </row>
    <row r="20" spans="2:5" x14ac:dyDescent="0.15">
      <c r="B20">
        <v>2.74</v>
      </c>
      <c r="C20">
        <v>2</v>
      </c>
      <c r="D20">
        <f>B20-C20</f>
        <v>0.74000000000000021</v>
      </c>
      <c r="E20">
        <v>8</v>
      </c>
    </row>
    <row r="21" spans="2:5" x14ac:dyDescent="0.15">
      <c r="E21">
        <v>5.77</v>
      </c>
    </row>
    <row r="22" spans="2:5" x14ac:dyDescent="0.15">
      <c r="E22">
        <f>E21+E20</f>
        <v>13.77</v>
      </c>
    </row>
  </sheetData>
  <mergeCells count="2">
    <mergeCell ref="D7:D12"/>
    <mergeCell ref="D3:D5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业主预算及自购项目</vt:lpstr>
      <vt:lpstr>装修师傅报价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2014-03-24T06:36:59Z</dcterms:modified>
</cp:coreProperties>
</file>