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\Desktop\HOMOLOGACION\"/>
    </mc:Choice>
  </mc:AlternateContent>
  <xr:revisionPtr revIDLastSave="0" documentId="8_{9A5985DA-0BFE-41F5-A8C2-60412919E01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ren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F12" i="1"/>
  <c r="F7" i="1" l="1"/>
  <c r="D20" i="1" l="1"/>
  <c r="F25" i="1" s="1"/>
  <c r="A17" i="1"/>
  <c r="A18" i="1" s="1"/>
  <c r="A19" i="1" s="1"/>
  <c r="A20" i="1" s="1"/>
  <c r="F15" i="1"/>
  <c r="J13" i="1"/>
  <c r="F11" i="1"/>
  <c r="F13" i="1" s="1"/>
  <c r="L10" i="1"/>
  <c r="L11" i="1" s="1"/>
  <c r="K10" i="1"/>
  <c r="K11" i="1" s="1"/>
  <c r="F17" i="1" l="1"/>
  <c r="F16" i="1"/>
  <c r="F19" i="1" l="1"/>
  <c r="F18" i="1"/>
  <c r="F20" i="1" s="1"/>
  <c r="F23" i="1" s="1"/>
  <c r="F24" i="1" l="1"/>
  <c r="G20" i="1"/>
  <c r="G11" i="1" l="1"/>
  <c r="F32" i="1"/>
  <c r="F33" i="1" s="1"/>
  <c r="F34" i="1" s="1"/>
  <c r="F35" i="1" s="1"/>
  <c r="G13" i="1" l="1"/>
  <c r="G24" i="1" s="1"/>
  <c r="I11" i="1"/>
  <c r="I13" i="1" s="1"/>
</calcChain>
</file>

<file path=xl/sharedStrings.xml><?xml version="1.0" encoding="utf-8"?>
<sst xmlns="http://schemas.openxmlformats.org/spreadsheetml/2006/main" count="47" uniqueCount="42">
  <si>
    <t>Cliente</t>
  </si>
  <si>
    <t>Presupuesto #</t>
  </si>
  <si>
    <t>Atención:</t>
  </si>
  <si>
    <t>Fecha:</t>
  </si>
  <si>
    <t xml:space="preserve">Dirección </t>
  </si>
  <si>
    <t>Vence:</t>
  </si>
  <si>
    <t>Teléfono</t>
  </si>
  <si>
    <t>INVERSION PARA LA ADQUISICIÓN Y  ADAPTACIÓN DEL SISTEMA A2</t>
  </si>
  <si>
    <t xml:space="preserve">ITEM </t>
  </si>
  <si>
    <t xml:space="preserve">DESCRIPCION </t>
  </si>
  <si>
    <t>CANT</t>
  </si>
  <si>
    <t>PRECIO/U.</t>
  </si>
  <si>
    <t>TOTAL PRECIO</t>
  </si>
  <si>
    <t>SUB-TOTAL 1</t>
  </si>
  <si>
    <t>CANT  (hrs.)</t>
  </si>
  <si>
    <r>
      <t>·</t>
    </r>
    <r>
      <rPr>
        <sz val="7"/>
        <rFont val="Times New Roman"/>
        <family val="1"/>
      </rPr>
      <t xml:space="preserve">       </t>
    </r>
    <r>
      <rPr>
        <sz val="8"/>
        <rFont val="Arial"/>
        <family val="2"/>
      </rPr>
      <t xml:space="preserve">Horas de configuración y parametrización, consultaría  para adaptación de los Procesos Administrativos módulos de: Facturación, Compras, Bancos, Manejo Clientes, C x C, Inventario y manejo de proveedores, C x P, según, características y flujos propios de la empresa </t>
    </r>
  </si>
  <si>
    <r>
      <t>·</t>
    </r>
    <r>
      <rPr>
        <sz val="7"/>
        <rFont val="Times New Roman"/>
        <family val="1"/>
      </rPr>
      <t xml:space="preserve">       </t>
    </r>
    <r>
      <rPr>
        <sz val="8"/>
        <rFont val="Arial"/>
        <family val="2"/>
      </rPr>
      <t xml:space="preserve">Horas de Adiestramiento a usuarios finales en el uso de la herramienta administrativa. </t>
    </r>
  </si>
  <si>
    <r>
      <t>·</t>
    </r>
    <r>
      <rPr>
        <sz val="7"/>
        <rFont val="Times New Roman"/>
        <family val="1"/>
      </rPr>
      <t xml:space="preserve">       </t>
    </r>
    <r>
      <rPr>
        <sz val="8"/>
        <rFont val="Arial"/>
        <family val="2"/>
      </rPr>
      <t>Configuración formatos de Impresión.</t>
    </r>
  </si>
  <si>
    <t>Sub total horas por servicios de desarrollo, adaptación e implantación</t>
  </si>
  <si>
    <t>SUB-TOTAL 2</t>
  </si>
  <si>
    <t>TOTAL</t>
  </si>
  <si>
    <t xml:space="preserve">TOTAL DIAS ESPERADOS DE IMPLANTACION Y ENTRENAMIENTO </t>
  </si>
  <si>
    <t>CARACTERÍSTICAS BASICAS DE LA PROPUESTA</t>
  </si>
  <si>
    <t xml:space="preserve">Forma de pago: </t>
  </si>
  <si>
    <t>Equipos, Accesorios y Software: 100 % Contado</t>
  </si>
  <si>
    <t>Instalación / Adecuación : 80 % Inicio - 20 % al finalizar la instalación (AJUSTADO)</t>
  </si>
  <si>
    <t>APORTE INICIAL</t>
  </si>
  <si>
    <t xml:space="preserve">Esperando sus comentarios , se despide atentamente, </t>
  </si>
  <si>
    <t>APORTE</t>
  </si>
  <si>
    <t>Presupuesto Suministro                                                                                                                                                                            a2  Renovaciones</t>
  </si>
  <si>
    <r>
      <t xml:space="preserve">IMPLANTACION                                                                                                                                               </t>
    </r>
    <r>
      <rPr>
        <b/>
        <sz val="8"/>
        <color indexed="18"/>
        <rFont val="Arial"/>
        <family val="2"/>
      </rPr>
      <t>a2 RENOVACIÓN DE LICENCIA HAC + REN PTO VENTA</t>
    </r>
  </si>
  <si>
    <r>
      <t>·</t>
    </r>
    <r>
      <rPr>
        <sz val="7"/>
        <rFont val="Times New Roman"/>
        <family val="1"/>
      </rPr>
      <t xml:space="preserve">       </t>
    </r>
    <r>
      <rPr>
        <sz val="8"/>
        <rFont val="Arial"/>
        <family val="2"/>
      </rPr>
      <t>Instalación de Licencia Software a2  herramienta administrativa, configuración de accesos, direccionamientos creación de usuarios y perfiles de seguridad.</t>
    </r>
  </si>
  <si>
    <r>
      <t>·</t>
    </r>
    <r>
      <rPr>
        <sz val="7"/>
        <rFont val="Times New Roman"/>
        <family val="1"/>
      </rPr>
      <t xml:space="preserve">       </t>
    </r>
    <r>
      <rPr>
        <sz val="8"/>
        <rFont val="Arial"/>
        <family val="2"/>
      </rPr>
      <t>Instalación  y generación de  Estaciones de software a2 herramienta administraativa en ambiente de red, direccionamientos e iconos de arranque. ( Estaciones)</t>
    </r>
  </si>
  <si>
    <t>DESCUENTO</t>
  </si>
  <si>
    <r>
      <rPr>
        <b/>
        <sz val="10"/>
        <rFont val="Arial"/>
        <family val="2"/>
      </rPr>
      <t xml:space="preserve">·   </t>
    </r>
    <r>
      <rPr>
        <sz val="10"/>
        <rFont val="Arial"/>
        <family val="2"/>
      </rPr>
      <t xml:space="preserve">          </t>
    </r>
    <r>
      <rPr>
        <b/>
        <sz val="10"/>
        <rFont val="Arial"/>
        <family val="2"/>
      </rPr>
      <t xml:space="preserve"> Suministro a2 Renovacion de Licencia HAC</t>
    </r>
  </si>
  <si>
    <r>
      <rPr>
        <b/>
        <sz val="10"/>
        <rFont val="Arial"/>
        <family val="2"/>
      </rPr>
      <t xml:space="preserve">·   </t>
    </r>
    <r>
      <rPr>
        <sz val="10"/>
        <rFont val="Arial"/>
        <family val="2"/>
      </rPr>
      <t xml:space="preserve">          </t>
    </r>
    <r>
      <rPr>
        <b/>
        <sz val="10"/>
        <rFont val="Arial"/>
        <family val="2"/>
      </rPr>
      <t xml:space="preserve"> Suministro a2 Renovacion de Licencia PTO VENTA</t>
    </r>
  </si>
  <si>
    <t>IVA 16%</t>
  </si>
  <si>
    <t>Teléfono: 04249574750</t>
  </si>
  <si>
    <t>AV SANVICENTE DE PAUL RESD MIRABOSQUES EDIF MANGLE</t>
  </si>
  <si>
    <t>EMBOLSA CENTRO, C.A.</t>
  </si>
  <si>
    <t>MAGIT</t>
  </si>
  <si>
    <t>CIUDAD GUAYANA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</si>
</sst>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7"/>
      <name val="Times New Roman"/>
      <family val="1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22"/>
      <name val="Script"/>
      <family val="4"/>
      <charset val="255"/>
    </font>
    <font>
      <b/>
      <sz val="10"/>
      <name val="Baskerville Old Face"/>
      <family val="1"/>
    </font>
    <font>
      <b/>
      <i/>
      <sz val="16"/>
      <color rgb="FFFF0000"/>
      <name val="Arial"/>
      <family val="2"/>
    </font>
    <font>
      <b/>
      <sz val="11"/>
      <name val="Times New Roman"/>
      <family val="1"/>
    </font>
    <font>
      <b/>
      <i/>
      <sz val="20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14" fontId="0" fillId="0" borderId="14" xfId="0" applyNumberFormat="1" applyBorder="1" applyAlignment="1">
      <alignment horizontal="righ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4" fontId="5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center" vertical="center" wrapText="1"/>
    </xf>
    <xf numFmtId="4" fontId="11" fillId="0" borderId="0" xfId="0" applyNumberFormat="1" applyFont="1" applyAlignment="1">
      <alignment horizontal="right" vertical="center" wrapText="1"/>
    </xf>
    <xf numFmtId="1" fontId="5" fillId="0" borderId="28" xfId="0" applyNumberFormat="1" applyFont="1" applyBorder="1" applyAlignment="1">
      <alignment horizontal="center" vertical="center" wrapText="1"/>
    </xf>
    <xf numFmtId="4" fontId="5" fillId="0" borderId="28" xfId="0" applyNumberFormat="1" applyFont="1" applyBorder="1" applyAlignment="1">
      <alignment horizontal="right" vertical="center" wrapText="1"/>
    </xf>
    <xf numFmtId="1" fontId="5" fillId="0" borderId="28" xfId="0" applyNumberFormat="1" applyFont="1" applyBorder="1" applyAlignment="1">
      <alignment horizontal="center" vertical="center"/>
    </xf>
    <xf numFmtId="4" fontId="5" fillId="0" borderId="28" xfId="0" applyNumberFormat="1" applyFont="1" applyBorder="1" applyAlignment="1">
      <alignment horizontal="right" vertical="center"/>
    </xf>
    <xf numFmtId="4" fontId="15" fillId="6" borderId="0" xfId="0" applyNumberFormat="1" applyFont="1" applyFill="1" applyAlignment="1">
      <alignment vertical="center"/>
    </xf>
    <xf numFmtId="1" fontId="3" fillId="0" borderId="1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4" fontId="5" fillId="0" borderId="31" xfId="0" applyNumberFormat="1" applyFont="1" applyBorder="1" applyAlignment="1">
      <alignment horizontal="right" vertical="center" wrapText="1"/>
    </xf>
    <xf numFmtId="4" fontId="15" fillId="6" borderId="5" xfId="0" applyNumberFormat="1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4" fontId="4" fillId="0" borderId="5" xfId="0" applyNumberFormat="1" applyFont="1" applyBorder="1" applyAlignment="1">
      <alignment horizontal="right" vertical="center"/>
    </xf>
    <xf numFmtId="0" fontId="4" fillId="8" borderId="0" xfId="0" applyFont="1" applyFill="1" applyAlignment="1">
      <alignment vertical="center"/>
    </xf>
    <xf numFmtId="4" fontId="4" fillId="0" borderId="8" xfId="0" applyNumberFormat="1" applyFont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1" fontId="8" fillId="0" borderId="27" xfId="0" applyNumberFormat="1" applyFont="1" applyBorder="1" applyAlignment="1">
      <alignment horizontal="center" vertical="center" wrapText="1"/>
    </xf>
    <xf numFmtId="4" fontId="11" fillId="0" borderId="33" xfId="0" applyNumberFormat="1" applyFont="1" applyBorder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right" vertical="center"/>
    </xf>
    <xf numFmtId="4" fontId="18" fillId="7" borderId="34" xfId="0" applyNumberFormat="1" applyFont="1" applyFill="1" applyBorder="1" applyAlignment="1">
      <alignment horizontal="right" vertical="center" wrapText="1"/>
    </xf>
    <xf numFmtId="4" fontId="19" fillId="5" borderId="5" xfId="0" applyNumberFormat="1" applyFont="1" applyFill="1" applyBorder="1" applyAlignment="1">
      <alignment horizontal="right" vertical="center" wrapText="1"/>
    </xf>
    <xf numFmtId="4" fontId="16" fillId="6" borderId="5" xfId="0" applyNumberFormat="1" applyFont="1" applyFill="1" applyBorder="1" applyAlignment="1">
      <alignment horizontal="right" vertical="center"/>
    </xf>
    <xf numFmtId="4" fontId="20" fillId="2" borderId="27" xfId="0" applyNumberFormat="1" applyFont="1" applyFill="1" applyBorder="1" applyAlignment="1">
      <alignment horizontal="right" vertical="center" wrapText="1"/>
    </xf>
    <xf numFmtId="4" fontId="16" fillId="2" borderId="26" xfId="0" applyNumberFormat="1" applyFont="1" applyFill="1" applyBorder="1" applyAlignment="1">
      <alignment horizontal="right" vertical="center" wrapText="1"/>
    </xf>
    <xf numFmtId="4" fontId="2" fillId="3" borderId="5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6" fillId="0" borderId="13" xfId="1" applyBorder="1" applyAlignment="1">
      <alignment horizontal="left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26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4" fontId="1" fillId="9" borderId="3" xfId="0" applyNumberFormat="1" applyFont="1" applyFill="1" applyBorder="1" applyAlignment="1">
      <alignment horizontal="center" vertical="center"/>
    </xf>
    <xf numFmtId="4" fontId="1" fillId="9" borderId="8" xfId="0" applyNumberFormat="1" applyFont="1" applyFill="1" applyBorder="1" applyAlignment="1">
      <alignment horizontal="center" vertical="center"/>
    </xf>
    <xf numFmtId="4" fontId="5" fillId="3" borderId="32" xfId="0" applyNumberFormat="1" applyFont="1" applyFill="1" applyBorder="1" applyAlignment="1">
      <alignment horizontal="right" vertical="center" wrapText="1"/>
    </xf>
    <xf numFmtId="4" fontId="5" fillId="3" borderId="5" xfId="0" applyNumberFormat="1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15" fillId="6" borderId="6" xfId="0" applyFont="1" applyFill="1" applyBorder="1" applyAlignment="1">
      <alignment horizontal="right" vertical="center"/>
    </xf>
    <xf numFmtId="0" fontId="15" fillId="6" borderId="7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" fontId="13" fillId="0" borderId="29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4" fontId="11" fillId="0" borderId="29" xfId="0" applyNumberFormat="1" applyFont="1" applyBorder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278129</xdr:colOff>
      <xdr:row>0</xdr:row>
      <xdr:rowOff>0</xdr:rowOff>
    </xdr:from>
    <xdr:to>
      <xdr:col>5</xdr:col>
      <xdr:colOff>318134</xdr:colOff>
      <xdr:row>0</xdr:row>
      <xdr:rowOff>1078902</xdr:rowOff>
    </xdr:to>
    <xdr:pic>
      <xdr:nvPicPr>
        <xdr:cNvPr id="2" name="LG" descr="Logo a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67349" y="0"/>
          <a:ext cx="992505" cy="1078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12</xdr:col>
      <xdr:colOff>304800</xdr:colOff>
      <xdr:row>13</xdr:row>
      <xdr:rowOff>47625</xdr:rowOff>
    </xdr:to>
    <xdr:sp macro="" textlink="">
      <xdr:nvSpPr>
        <xdr:cNvPr id="6" name="AutoShape 3" descr="data:image/jpeg;base64,/9j/4AAQSkZJRgABAQAAAQABAAD/2wCEAAkGBxQSEhQUExQWFRUVFxQYFxgYFxccHRgYGBUXFxUdFxgZHCggGxolHBQUITEhJSksLi8vGB8zODMsNygtLiwBCgoKDQwNFA0PFDcZFRkrLDIsKyw1ODc4KzA3KzI3Kyw3NywrLCszODgrNzcrODcrLDc1KzcrNywrKyw3KyssK//AABEIANkA6AMBIgACEQEDEQH/xAAcAAEAAQUBAQAAAAAAAAAAAAAABgIDBAUHAQj/xABFEAABAwEEBgYIAggFBQEAAAABAAIDEQQhMUEFBhJRYXEHEyIygaFCUmJykbHR8MHhFCNTY4KS0vEIM3OisxVDk8LDJP/EABYBAQEBAAAAAAAAAAAAAAAAAAABAv/EABkRAQADAQEAAAAAAAAAAAAAAAAREiFRAf/aAAwDAQACEQMRAD8A7iiIgIiICIiAiIgIiICIiAqZJA0EuIAGJNy0msmtMNjFHHblI7MbTfwLj6LePwBXLNL61Wi0yXurQ3NFzGc97vPkEHVLdrExo7BG7adhXIAYkqNaStlvkvhndGMqsiHwaWE/zUUX0ZpLZIc693rHLg31Ry8aqVWLSgdmg19k10t9lNLXELQz12AMePAdl3KjeamOgdb7Ja6COUB/7N/Zf4NPe8KrX7LJBQ0K0el9TIZbwNk5EIOlIuTWe26TsFzX/pEQ9CWriB7L+8PGo4KS6F6SLLKQycOssm6TuE8JBdT3tlBNEVMbw4AtIIN4INQRwKqQEREBERAREQEREBERAREQEREBERARFiaU0lFZ4zJM8MaMzmdzRiTwCDKJXP8AW/pBbHtR2VwJFzprtlu/YyceOHNRfXDXuS1Exx1jhODB35Bvecm8MN5KiscVSC685AYDlvPE+SC8+V8pLnF3aNS4k7bicyTePnyWRGA0UFAAsKe2NYaYu9UfMnIfd6s9eTifp4INr14yWTZrUW4FaNsxNw8Tu5bz98FlRPDR8yfxQS6wabIxUmsGlw7Nc1s89cqDLf8ADJZ8FoIwKDqLHteFrNK6qwzg1aK7wo3YNNObipPo7TYdmgio0BbbAS6xzOa3Exm9h5sN3iL+K22jOkwsIZboHRn9pGC5vMsPab4bSl8UzXhYukNARTDtNBQbXRmlYbSzbglZI3e0g05jEHgVmLlOkdQnxP62yyPieMC0lp+Iy4L2x6826xnYtkPXsHptAa/x9F3wbzQdVRaHQGuFktlBFKA/9m/sv/lPe5tqFvkBERAREQEREBERAREQEVMkgaC5xAAFSSaAAYkk4Bcw1z6S7nRWM0GDpqeUQ/8Ab4DNBK9bNcobEC3/ADJiLowcNxefRHmfNcb01p6e2SbcjtoioHqMG5jd/wBklatxc8kvJvJJqalxOJeeP99yWm2MibVxpuAxPIIMmNoaCfEk/iVgTaSLzsw3Nzk/oGZ4rXvkfaL39mPJgz945rMbRo3AIKomBo8yTieJKqBrwHz+gVAFcfh9VcL8sT94oLokDfwA/BXozU1PgMh9SsZjczefvBVbZNw8Tu5cUGeJ8heflzWVA6l+J3/TcFrI3Bo+/Mq6x5dwb5n6BBuYbTU3YZn6b1nwT0WjbMGjhl9AFkQvJoXeA+u8/fFBLbDphzc6qTaN08DiVz2zPLjQePD73LMktAZQCrnnBoxPE7hxP5IOpf8AUIwwue5rWjFxIAHMlYFqsRtIo2MMjPpyN7R92L0eb6H2SoRYJHhzXyHbc01aPRYcOwPWpdtm+80oDRS/R2sOTkEb030ZRuq5jnbWNSc+AFAPALW2bSOlNG9kk2iIejJVxp7L+8PGo4KS64dJtlsLdn/OnIuiacN3WOwYPieC4brTr1bLeT1smxHlFH2WU9ql7/4ifBB3TQXSdY5yGSu/RpN0hGzXhILv5qKbNcCAQag3gjMZUXxept0ddIU2jZGse50lkJo+M39WDi6LcRiW4G/O9B9Nordnma9rXsIc1wDmkYEEVBHChRBcREQEREBavWDWCCxR7cz6V7rRe553NbnzwGZUa1z6Q4rLtRQUlnFxPoRn2iO8fZHiQuNaS0nLaZS+V5c92LnbtzBgAOFw3IN/rfrtPbXbHciF7Ymm7gZHZny3BR6OO+pvPy5DJWnvbG2pNAMz93la6W3de0tjfsGpuddtD3skGRb9LhnZZ2n+Q+p4LEs9kLjtynaccjl97ksth6vvDtfeCy9vIY/LmguF1PovWNzOPy5Kljac969Brhhv38vqgrLsh4nd+auMbT8SqBQDcEArjhu+v0QVg7XAfPlwVyoA4Kgvpz3Kpjczj8uSCporefAfXirpkpxJwCtF+Qx+XNXI2055n7yQXosam8/LktjYYnSYXNzd+Dd5+SsWSx7Q2nnZYL77qjicgsy02trWbTz1UIFNznbg0C9o8zwzDObLTsRUGzXaee6zfX1ncPiRdWO2rTUkzzZ9HtdI93fn8qg0oBxw9UK7ovRtp0u4RxNMFjbcTSm0B5HlgOJXVdXtW4YIDFZOrDiaGRw2w6lzzVpo53M/BBzFs9vsIb+kxucy7tG8eEgw5OWFrHr07ZDLO0sc4dp5pUVyZT5qea/69QWJroIT18xFCDQsju9Lf7t64VaZzI4udSp3AAeAGAT0W3OJJJJJN5JxJzqV4iKAq4YnPcGtBc44Afdw44BV2azF9Tc1re884N+pOQF5V18tf1UDXUdQYVfKSbgQMq0oweNTeg+mOicOGirKHOD6NeARhsiR4aAcwAAAc6L1bXU/Rxs1hssJFDHDE1w9rZG151Xqo26Io1rdrpBYG0cesmI7MTTfwLz6LeJv3AoN7pC3RwRukle1jG4ucaD8zwXHdc+kmS0Vis21FCaguwkk/obwx3kXhRbWPWSe3SbUzrgTssFzGchmeJvWra1B61u/4feKWiQNbU38OOVOKrCv2O0uieHsNHDA0B+aCL6Tsk2002hkkLH9wua6g3Eim7HNWP8Ap0kV5oQcHNNWu5OC69YtYYbQ3qrSxorcairD8e6fuq1eltQnMrJYXihvMLzVrvdJu+PxUVBILc5vZcNpu4/gclmwbLv8s3+q7HwOatTwgOMcjTBKMWSV2T7rjh43cViz2RzDShB3H8DmqjPvJobuB/FXS+iwodInuyDaHHvDkVmRRh18Z2949IeG7kgrY3M4/L73qovyGPy5qyJK3Dx4fmrzBRBWxtOJ3/eS92q3DxO7lxVsHaww37+XDismCIk0aPyQI25D+/5rZQWYMo6S8nusF5J5ZnyGJSBgYaNG0/M5N57uWJ5KjSXXRsrCzrJHGhcadkcGnLh4mqD3SulWwAOl7T8WRNOByLjma5/AZnZap6jT6QkbPbjssxZDhUcRiBwxOZGCvaA1ONmay0zjrp5Hd6he2O4mt2JuoCfyMuOmOoY6a2PLYWgdUHANeXg37AaA4Cl1DjX46rlmbbVvbLZjE2RpjbZ4IxsDbc1zZWYOLmNoGNphfW/ALmGvfSgNk2XRwEcQq0yNFKjMRjIcVGdedf5re4sBMcANzAe9xec+Shqy09c4k1JqTiSvERQFkRWcUD5CWsOFO8/fsA5b3G4cTcqxG2O94q/KM5bjJ/RjvpgceaUvO041J+wAMhwCCu0WkuoKBrW91gwb+Jcc3G8+Sk/RNY+t0tZBk1z5D/BG5w/3bKiS6f8A4fbHtaQmkyis5H8UkjKeTHoPoJERUazWTSgstmkmJpsgAHcXODWn4uC4NpzQMji+eOQzB5LnOrVxJxJ4rueuOiTa7FaIB3nsOz77e0z/AHNC+ctE6bls7uyTTNp8wQgstfS4ihV8KSNNlt4yim8iVoNK6JmsxvbVu/IjgckFsKoKzBMHDMcDj+fgrwQVhbTRGm5bOeyatzY68eG48lqgqwgngnsekmCOZg28g65wP7t4+XkorprUa02YE2f/APTAL+qd32j2fq34LXhSTQutksNGyfrWcT2hydnyKkLKAtiZLcyoeMYn3OBz2T6XzWM6FzDdWo8HBdi0hoOw6VaXC6UDvto2Ru7aHpDn4FQTWDVu12K+Zn6TAMJmV22D2sx41HFJ6Q0kGkw66UV9oXOHMZrJlZTZO0HNd3cieYK19pljaW7LTK5wGwCKG/1xn+K2Fh0aQeutDtp+AGQrk0DE8AqjKssJfwGZWxgFRRnZbm/M+7/Vhu3i01lR2hssGDN+7apj7o81W+QnluyFMa5Ej4DOtyC8HgDZZcPM1xNTvPpG85VKuRNGYFfhTk4X86140wWLJM1gLnGgF5J+618zlQKK6Z06ZatbVseHF3OmA4fNBIndIU9mfs2dwcwG/avDt9KGg5hRnT2nZrZIZJnknIZNG4BYMFhkewy0Ajbm402vdrirSgIiuQwl1cmjFxwH1O4C8oKYoy4gNFSclkdYI+4avzfk3/T4+38N6okmABayoacSe8/nuHsjxqb1YQEREAlfQXQZqtNZIZpp2dW60dVsMd3gxgeQXD0STIbjfcK0UJ6BdDxz22WWRgeLPG0s2hUNke+jXU3gMdTmvoVUEREBfO3SvoL9Ft7y0UjtH61m6pP60eDr+Twvolc+6bNGtk0f1xHagkYQfZkcI3A8CXMP8IQcHY4g1FxUo0PrWWjq5x1keF+IUXIXiCbWzVyOdvW2R4OZZmFGbS+SF1JGG7EYHwrcVZsGkJIXB0biCphZdN2e2N6u0tDX4B4QYEVhZJC6WJ9dkVLTcc6gg3g0BPgsALP0lq3LZqviO2wgirfVIoQeFCtTHahg7snC/egygqwrYVYQX4JnMcHNJa4YEGhHipFJrlaDA6MBvWEUEmFAcSQBQupmoy1XAgxrFo1jKk9pzu84jHgBkOCyRZ6HaF+4E4e6clUXAXleCrsbhu38/p/ZBcbRwB3Go53j6rD0lphkAo4bTsmj5nctfpbT4bVkV7s3ZDlvPFRiRxcSSak5lBkaS0i+U1dh6LRgK/M8cSsmz6ObGBJaf4Yhi73tw4f2VUbWWa+6Sf8A2s+p+7lrp5nPcXONScyoL9vt7pSK3NHdaMG/nxWKiv7AZ3hV2Td3v/0/GmYeRwim0+5uVMXe7w44c8FTNMXUGDRg0YD6niVTJIXGpNT9+SpQEREBERB3X/DtYqWa1TU78zWDlGwH5yFdcUF6FLH1eiYDnK6WQ/xSODf9rWqdKgiIgLV6z6I/S7LNZ67PWMIDqVo4EFppnQgLaIg+R7xcRhiNxzXmzuW01rsnVW21R+rPLTkXlzfIhapEeL0FVVrj8fqqXNoit9oLWiWz3E7bM2lSKXR1l0g0uiIjkOLTgVz5XYJ3MILSQRuQba1aPlsp2Xg0yrePA7lXDKHYLc6J1ubI0RWtoe3DazCq0nqoHDrbI7bbjQG8INW1HSU4k4D7y4rDEz2nZeNk7zX5Z+S9tFqZC2rjUn4u+/ggynODRtPIFPgOXFR3S2mjJVrKtZ5u+g4LC0hpB0pvuGTRgPzWIgIiKAqmMJNAKlexx14AYk4D73Kp8l1G3DM5u58OHzQVbYZ3b3etkPd48fhvVhEQEREBERAXjjQFerK0TY+unhh/ayxR/wA8jW/ig+sNULD1FhssWccELTzDBtedVt14AvVQREQEREHzt0uWTq9KTH9o2KT4sDD5sKhy6d08WWlps0lO/E5v/jfX/wCi5iiC9DqLxEFWzXD4fTeqF6qtquPxz/NFULaaH05LZ3VY40zGS1rm05b1SgnGldPWS0WaSSRmzMxtQB6TsAPiVzSWQuNSarOtY7JWuQERFAVxjLquuGW88vqvdkNxvO7d730Vt7ibygqkkrwAwG78+KoREBERAREQEREBSzopsfW6WsbSKhr3SHh1cb3g/wAwb5KJrp3+H2x7WkJpMorO4fxSSMA8mPQfQaIioIiICIiDmHTzZa2azyepMWnk9hPzYFxRfQ/S9Zes0XMc4zE8eEjQfJzl88IgiIgIiIPWuovdkHC47vofqqVjm1Fr6G8Y/AVod44IL7m5Fat7aEhbds7X3jDKmI+PyKw7dBeHAihz/LFFYbRXBV7Wzhed+7l9V452Qw8zz+ioUBERAREQEREBERAREQF3D/DpY6Q2yb1pI4//ABsLz/zfJcm1b1ZtNvk2LNEX07zzcxnvvNw5Y7gV9J9Heqp0bYxA54keXuke5ooC51LhW+gDWip3ZKiToiICIiAiIgxNLaPZaIZIZK7ErHMdQ0NHClxyK+f9ddQLRo8l4rNZ8pWi9u4St9E+1geGC+i149oIIIBBuIOBBxqg+RkXY9eeikO2prAA12LoCaNd/pE3NPsm7kuQWiF0bnMe0se00c1wILTuIN4KItoiICwbYO23is5Y9qs7n02Gl2zeaDAVF53C8X8UFnRYuPNXbd3RzUg0PoFssNIpA6YVLoyNk3mvZvv5/JaDSDaC/IorAREUBERAREQEREBEXSNTOiK02uklqrZYTfQgda8cGHuDi6/2UHPrDYpJ5Gxwxukkdg1gJJ8BgOJuC7Bqb0K12ZNIu4/o8bv+SQX+DP5l1LVrViy2CPYs0QZXvOxe/i95vPy3LcKjHsFhjgjbHCxscbbmtYAAPALIREBERAREQEREBERAUa1w1Ks+kG/rBsSgUZM0DaG4O9ZvA+FFJUQfMWtWqlo0e/ZmbVhPYlbUsf45O9k38xetEvrO3WKOZjo5WNexwo5rhUEclxfXnoskg2prEHSxYmLGRnuZyN4d73kHNFXDM5jg5pLXDAg3qhERs4pmSEGohmF4cOywnw/y3cR2fdWp0mD2trHaNcMa34XKuit2gdk8kGsREUUREQERbPV/V+0W6Tq7NE6R120Rc1g3vebmjzOVUGsUq1O1AtmkSDGzq4c5pAQ3+AYvPK7eQur6l9Dtns+zJbCLTKKHYv6ph903yc3XeyF09jQAABQC4AZDgqIfqZ0b2PR9Htb104/70gBIP7tuEeJwv3kqYoiAiIgIiICIiAiIgIiICIiAiIgIiIINrx0cQ23alipDaDftAdmQ/vGjP2hfvrguG6a0NNZJTFaIyx4wrg4b2OwcOI8l9VrW6e0FBbIjFaIw9uIODmnexwvaeSD5XVLxceSm2u3R3PYKyMrNZ/XA7TB+9aMPeF3LBQtEahF64XleKKK9ZLK+V7Y4mOke40axgJcTwAU71M6J7XbNmSetlgNDVw/WPHsRnu1HpO+BXdNVtUrLo9mzZog0kDakN8j/AHn4+AoBkAg5XqZ0LOdSTSLtkYiCN3aP+pIMOTf5l2XRejYrNGIoI2xRtwawADieJ4m9ZaKgiIgIiICIiAiIgIiICIiAiIgIiICIiAiIgIiIPCK3Fcv156KmS7U1hpHJi6HBj9+wfQdw7vLFdRRB8u6E6Obfa5nMEDoWtcQ+SZpY1t99Kirz7tRxGK7ZqZ0Z2PR+y8t6+0D/ALsgHZP7tmDOd54qbIgIiICIiAiIgIiICIiAiIgIiICIiD//2Q=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53300" y="442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" name="AutoShape 3" descr="data:image/jpeg;base64,/9j/4AAQSkZJRgABAQAAAQABAAD/2wCEAAkGBxQSEhQUExQWFRUVFxQYFxgYFxccHRgYGBUXFxUdFxgZHCggGxolHBQUITEhJSksLi8vGB8zODMsNygtLiwBCgoKDQwNFA0PFDcZFRkrLDIsKyw1ODc4KzA3KzI3Kyw3NywrLCszODgrNzcrODcrLDc1KzcrNywrKyw3KyssK//AABEIANkA6AMBIgACEQEDEQH/xAAcAAEAAQUBAQAAAAAAAAAAAAAABgIDBAUHAQj/xABFEAABAwEEBgYIAggFBQEAAAABAAIDEQQhMUEFBhJRYXEHEyIygaFCUmJykbHR8MHhFCNTY4KS0vEIM3OisxVDk8LDJP/EABYBAQEBAAAAAAAAAAAAAAAAAAABAv/EABkRAQADAQEAAAAAAAAAAAAAAAAREiFRAf/aAAwDAQACEQMRAD8A7iiIgIiICIiAiIgIiICIiAqZJA0EuIAGJNy0msmtMNjFHHblI7MbTfwLj6LePwBXLNL61Wi0yXurQ3NFzGc97vPkEHVLdrExo7BG7adhXIAYkqNaStlvkvhndGMqsiHwaWE/zUUX0ZpLZIc693rHLg31Ry8aqVWLSgdmg19k10t9lNLXELQz12AMePAdl3KjeamOgdb7Ja6COUB/7N/Zf4NPe8KrX7LJBQ0K0el9TIZbwNk5EIOlIuTWe26TsFzX/pEQ9CWriB7L+8PGo4KS6F6SLLKQycOssm6TuE8JBdT3tlBNEVMbw4AtIIN4INQRwKqQEREBERAREQEREBERAREQEREBERARFiaU0lFZ4zJM8MaMzmdzRiTwCDKJXP8AW/pBbHtR2VwJFzprtlu/YyceOHNRfXDXuS1Exx1jhODB35Bvecm8MN5KiscVSC685AYDlvPE+SC8+V8pLnF3aNS4k7bicyTePnyWRGA0UFAAsKe2NYaYu9UfMnIfd6s9eTifp4INr14yWTZrUW4FaNsxNw8Tu5bz98FlRPDR8yfxQS6wabIxUmsGlw7Nc1s89cqDLf8ADJZ8FoIwKDqLHteFrNK6qwzg1aK7wo3YNNObipPo7TYdmgio0BbbAS6xzOa3Exm9h5sN3iL+K22jOkwsIZboHRn9pGC5vMsPab4bSl8UzXhYukNARTDtNBQbXRmlYbSzbglZI3e0g05jEHgVmLlOkdQnxP62yyPieMC0lp+Iy4L2x6826xnYtkPXsHptAa/x9F3wbzQdVRaHQGuFktlBFKA/9m/sv/lPe5tqFvkBERAREQEREBERAREQEVMkgaC5xAAFSSaAAYkk4Bcw1z6S7nRWM0GDpqeUQ/8Ab4DNBK9bNcobEC3/ADJiLowcNxefRHmfNcb01p6e2SbcjtoioHqMG5jd/wBklatxc8kvJvJJqalxOJeeP99yWm2MibVxpuAxPIIMmNoaCfEk/iVgTaSLzsw3Nzk/oGZ4rXvkfaL39mPJgz945rMbRo3AIKomBo8yTieJKqBrwHz+gVAFcfh9VcL8sT94oLokDfwA/BXozU1PgMh9SsZjczefvBVbZNw8Tu5cUGeJ8heflzWVA6l+J3/TcFrI3Bo+/Mq6x5dwb5n6BBuYbTU3YZn6b1nwT0WjbMGjhl9AFkQvJoXeA+u8/fFBLbDphzc6qTaN08DiVz2zPLjQePD73LMktAZQCrnnBoxPE7hxP5IOpf8AUIwwue5rWjFxIAHMlYFqsRtIo2MMjPpyN7R92L0eb6H2SoRYJHhzXyHbc01aPRYcOwPWpdtm+80oDRS/R2sOTkEb030ZRuq5jnbWNSc+AFAPALW2bSOlNG9kk2iIejJVxp7L+8PGo4KS64dJtlsLdn/OnIuiacN3WOwYPieC4brTr1bLeT1smxHlFH2WU9ql7/4ifBB3TQXSdY5yGSu/RpN0hGzXhILv5qKbNcCAQag3gjMZUXxept0ddIU2jZGse50lkJo+M39WDi6LcRiW4G/O9B9Nordnma9rXsIc1wDmkYEEVBHChRBcREQEREBavWDWCCxR7cz6V7rRe553NbnzwGZUa1z6Q4rLtRQUlnFxPoRn2iO8fZHiQuNaS0nLaZS+V5c92LnbtzBgAOFw3IN/rfrtPbXbHciF7Ymm7gZHZny3BR6OO+pvPy5DJWnvbG2pNAMz93la6W3de0tjfsGpuddtD3skGRb9LhnZZ2n+Q+p4LEs9kLjtynaccjl97ksth6vvDtfeCy9vIY/LmguF1PovWNzOPy5Kljac969Brhhv38vqgrLsh4nd+auMbT8SqBQDcEArjhu+v0QVg7XAfPlwVyoA4Kgvpz3Kpjczj8uSCporefAfXirpkpxJwCtF+Qx+XNXI2055n7yQXosam8/LktjYYnSYXNzd+Dd5+SsWSx7Q2nnZYL77qjicgsy02trWbTz1UIFNznbg0C9o8zwzDObLTsRUGzXaee6zfX1ncPiRdWO2rTUkzzZ9HtdI93fn8qg0oBxw9UK7ovRtp0u4RxNMFjbcTSm0B5HlgOJXVdXtW4YIDFZOrDiaGRw2w6lzzVpo53M/BBzFs9vsIb+kxucy7tG8eEgw5OWFrHr07ZDLO0sc4dp5pUVyZT5qea/69QWJroIT18xFCDQsju9Lf7t64VaZzI4udSp3AAeAGAT0W3OJJJJJN5JxJzqV4iKAq4YnPcGtBc44Afdw44BV2azF9Tc1re884N+pOQF5V18tf1UDXUdQYVfKSbgQMq0oweNTeg+mOicOGirKHOD6NeARhsiR4aAcwAAAc6L1bXU/Rxs1hssJFDHDE1w9rZG151Xqo26Io1rdrpBYG0cesmI7MTTfwLz6LeJv3AoN7pC3RwRukle1jG4ucaD8zwXHdc+kmS0Vis21FCaguwkk/obwx3kXhRbWPWSe3SbUzrgTssFzGchmeJvWra1B61u/4feKWiQNbU38OOVOKrCv2O0uieHsNHDA0B+aCL6Tsk2002hkkLH9wua6g3Eim7HNWP8Ap0kV5oQcHNNWu5OC69YtYYbQ3qrSxorcairD8e6fuq1eltQnMrJYXihvMLzVrvdJu+PxUVBILc5vZcNpu4/gclmwbLv8s3+q7HwOatTwgOMcjTBKMWSV2T7rjh43cViz2RzDShB3H8DmqjPvJobuB/FXS+iwodInuyDaHHvDkVmRRh18Z2949IeG7kgrY3M4/L73qovyGPy5qyJK3Dx4fmrzBRBWxtOJ3/eS92q3DxO7lxVsHaww37+XDismCIk0aPyQI25D+/5rZQWYMo6S8nusF5J5ZnyGJSBgYaNG0/M5N57uWJ5KjSXXRsrCzrJHGhcadkcGnLh4mqD3SulWwAOl7T8WRNOByLjma5/AZnZap6jT6QkbPbjssxZDhUcRiBwxOZGCvaA1ONmay0zjrp5Hd6he2O4mt2JuoCfyMuOmOoY6a2PLYWgdUHANeXg37AaA4Cl1DjX46rlmbbVvbLZjE2RpjbZ4IxsDbc1zZWYOLmNoGNphfW/ALmGvfSgNk2XRwEcQq0yNFKjMRjIcVGdedf5re4sBMcANzAe9xec+Shqy09c4k1JqTiSvERQFkRWcUD5CWsOFO8/fsA5b3G4cTcqxG2O94q/KM5bjJ/RjvpgceaUvO041J+wAMhwCCu0WkuoKBrW91gwb+Jcc3G8+Sk/RNY+t0tZBk1z5D/BG5w/3bKiS6f8A4fbHtaQmkyis5H8UkjKeTHoPoJERUazWTSgstmkmJpsgAHcXODWn4uC4NpzQMji+eOQzB5LnOrVxJxJ4rueuOiTa7FaIB3nsOz77e0z/AHNC+ctE6bls7uyTTNp8wQgstfS4ihV8KSNNlt4yim8iVoNK6JmsxvbVu/IjgckFsKoKzBMHDMcDj+fgrwQVhbTRGm5bOeyatzY68eG48lqgqwgngnsekmCOZg28g65wP7t4+XkorprUa02YE2f/APTAL+qd32j2fq34LXhSTQutksNGyfrWcT2hydnyKkLKAtiZLcyoeMYn3OBz2T6XzWM6FzDdWo8HBdi0hoOw6VaXC6UDvto2Ru7aHpDn4FQTWDVu12K+Zn6TAMJmV22D2sx41HFJ6Q0kGkw66UV9oXOHMZrJlZTZO0HNd3cieYK19pljaW7LTK5wGwCKG/1xn+K2Fh0aQeutDtp+AGQrk0DE8AqjKssJfwGZWxgFRRnZbm/M+7/Vhu3i01lR2hssGDN+7apj7o81W+QnluyFMa5Ej4DOtyC8HgDZZcPM1xNTvPpG85VKuRNGYFfhTk4X86140wWLJM1gLnGgF5J+618zlQKK6Z06ZatbVseHF3OmA4fNBIndIU9mfs2dwcwG/avDt9KGg5hRnT2nZrZIZJnknIZNG4BYMFhkewy0Ajbm402vdrirSgIiuQwl1cmjFxwH1O4C8oKYoy4gNFSclkdYI+4avzfk3/T4+38N6okmABayoacSe8/nuHsjxqb1YQEREAlfQXQZqtNZIZpp2dW60dVsMd3gxgeQXD0STIbjfcK0UJ6BdDxz22WWRgeLPG0s2hUNke+jXU3gMdTmvoVUEREBfO3SvoL9Ft7y0UjtH61m6pP60eDr+Twvolc+6bNGtk0f1xHagkYQfZkcI3A8CXMP8IQcHY4g1FxUo0PrWWjq5x1keF+IUXIXiCbWzVyOdvW2R4OZZmFGbS+SF1JGG7EYHwrcVZsGkJIXB0biCphZdN2e2N6u0tDX4B4QYEVhZJC6WJ9dkVLTcc6gg3g0BPgsALP0lq3LZqviO2wgirfVIoQeFCtTHahg7snC/egygqwrYVYQX4JnMcHNJa4YEGhHipFJrlaDA6MBvWEUEmFAcSQBQupmoy1XAgxrFo1jKk9pzu84jHgBkOCyRZ6HaF+4E4e6clUXAXleCrsbhu38/p/ZBcbRwB3Go53j6rD0lphkAo4bTsmj5nctfpbT4bVkV7s3ZDlvPFRiRxcSSak5lBkaS0i+U1dh6LRgK/M8cSsmz6ObGBJaf4Yhi73tw4f2VUbWWa+6Sf8A2s+p+7lrp5nPcXONScyoL9vt7pSK3NHdaMG/nxWKiv7AZ3hV2Td3v/0/GmYeRwim0+5uVMXe7w44c8FTNMXUGDRg0YD6niVTJIXGpNT9+SpQEREBERB3X/DtYqWa1TU78zWDlGwH5yFdcUF6FLH1eiYDnK6WQ/xSODf9rWqdKgiIgLV6z6I/S7LNZ67PWMIDqVo4EFppnQgLaIg+R7xcRhiNxzXmzuW01rsnVW21R+rPLTkXlzfIhapEeL0FVVrj8fqqXNoit9oLWiWz3E7bM2lSKXR1l0g0uiIjkOLTgVz5XYJ3MILSQRuQba1aPlsp2Xg0yrePA7lXDKHYLc6J1ubI0RWtoe3DazCq0nqoHDrbI7bbjQG8INW1HSU4k4D7y4rDEz2nZeNk7zX5Z+S9tFqZC2rjUn4u+/ggynODRtPIFPgOXFR3S2mjJVrKtZ5u+g4LC0hpB0pvuGTRgPzWIgIiKAqmMJNAKlexx14AYk4D73Kp8l1G3DM5u58OHzQVbYZ3b3etkPd48fhvVhEQEREBERAXjjQFerK0TY+unhh/ayxR/wA8jW/ig+sNULD1FhssWccELTzDBtedVt14AvVQREQEREHzt0uWTq9KTH9o2KT4sDD5sKhy6d08WWlps0lO/E5v/jfX/wCi5iiC9DqLxEFWzXD4fTeqF6qtquPxz/NFULaaH05LZ3VY40zGS1rm05b1SgnGldPWS0WaSSRmzMxtQB6TsAPiVzSWQuNSarOtY7JWuQERFAVxjLquuGW88vqvdkNxvO7d730Vt7ibygqkkrwAwG78+KoREBERAREQEREBSzopsfW6WsbSKhr3SHh1cb3g/wAwb5KJrp3+H2x7WkJpMorO4fxSSMA8mPQfQaIioIiICIiDmHTzZa2azyepMWnk9hPzYFxRfQ/S9Zes0XMc4zE8eEjQfJzl88IgiIgIiIPWuovdkHC47vofqqVjm1Fr6G8Y/AVod44IL7m5Fat7aEhbds7X3jDKmI+PyKw7dBeHAihz/LFFYbRXBV7Wzhed+7l9V452Qw8zz+ioUBERAREQEREBERAREQF3D/DpY6Q2yb1pI4//ABsLz/zfJcm1b1ZtNvk2LNEX07zzcxnvvNw5Y7gV9J9Heqp0bYxA54keXuke5ooC51LhW+gDWip3ZKiToiICIiAiIgxNLaPZaIZIZK7ErHMdQ0NHClxyK+f9ddQLRo8l4rNZ8pWi9u4St9E+1geGC+i149oIIIBBuIOBBxqg+RkXY9eeikO2prAA12LoCaNd/pE3NPsm7kuQWiF0bnMe0se00c1wILTuIN4KItoiICwbYO23is5Y9qs7n02Gl2zeaDAVF53C8X8UFnRYuPNXbd3RzUg0PoFssNIpA6YVLoyNk3mvZvv5/JaDSDaC/IorAREUBERAREQEREBEXSNTOiK02uklqrZYTfQgda8cGHuDi6/2UHPrDYpJ5Gxwxukkdg1gJJ8BgOJuC7Bqb0K12ZNIu4/o8bv+SQX+DP5l1LVrViy2CPYs0QZXvOxe/i95vPy3LcKjHsFhjgjbHCxscbbmtYAAPALIREBERAREQEREBERAUa1w1Ks+kG/rBsSgUZM0DaG4O9ZvA+FFJUQfMWtWqlo0e/ZmbVhPYlbUsf45O9k38xetEvrO3WKOZjo5WNexwo5rhUEclxfXnoskg2prEHSxYmLGRnuZyN4d73kHNFXDM5jg5pLXDAg3qhERs4pmSEGohmF4cOywnw/y3cR2fdWp0mD2trHaNcMa34XKuit2gdk8kGsREUUREQERbPV/V+0W6Tq7NE6R120Rc1g3vebmjzOVUGsUq1O1AtmkSDGzq4c5pAQ3+AYvPK7eQur6l9Dtns+zJbCLTKKHYv6ph903yc3XeyF09jQAABQC4AZDgqIfqZ0b2PR9Htb104/70gBIP7tuEeJwv3kqYoiAiIgIiICIiAiIgIiICIiAiIgIiIINrx0cQ23alipDaDftAdmQ/vGjP2hfvrguG6a0NNZJTFaIyx4wrg4b2OwcOI8l9VrW6e0FBbIjFaIw9uIODmnexwvaeSD5XVLxceSm2u3R3PYKyMrNZ/XA7TB+9aMPeF3LBQtEahF64XleKKK9ZLK+V7Y4mOke40axgJcTwAU71M6J7XbNmSetlgNDVw/WPHsRnu1HpO+BXdNVtUrLo9mzZog0kDakN8j/AHn4+AoBkAg5XqZ0LOdSTSLtkYiCN3aP+pIMOTf5l2XRejYrNGIoI2xRtwawADieJ4m9ZaKgiIgIiICIiAiIgIiICIiAiIgIiICIiAiIgIiIPCK3Fcv156KmS7U1hpHJi6HBj9+wfQdw7vLFdRRB8u6E6Obfa5nMEDoWtcQ+SZpY1t99Kirz7tRxGK7ZqZ0Z2PR+y8t6+0D/ALsgHZP7tmDOd54qbIgIiICIiAiIgIiICIiAiIgIiICIiD//2Q=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353300" y="442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68580</xdr:colOff>
      <xdr:row>0</xdr:row>
      <xdr:rowOff>68581</xdr:rowOff>
    </xdr:from>
    <xdr:to>
      <xdr:col>4</xdr:col>
      <xdr:colOff>7620</xdr:colOff>
      <xdr:row>0</xdr:row>
      <xdr:rowOff>1112520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31F6D3-811A-49C2-B0AA-655DFC91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68581"/>
          <a:ext cx="5128260" cy="1043939"/>
        </a:xfrm>
        <a:prstGeom prst="rect">
          <a:avLst/>
        </a:prstGeom>
      </xdr:spPr>
    </xdr:pic>
    <xdr:clientData/>
  </xdr:twoCellAnchor>
  <xdr:twoCellAnchor editAs="oneCell">
    <xdr:from>
      <xdr:col>5</xdr:col>
      <xdr:colOff>525780</xdr:colOff>
      <xdr:row>0</xdr:row>
      <xdr:rowOff>121920</xdr:rowOff>
    </xdr:from>
    <xdr:to>
      <xdr:col>5</xdr:col>
      <xdr:colOff>1435850</xdr:colOff>
      <xdr:row>0</xdr:row>
      <xdr:rowOff>1011767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3E51624-B90D-4AD7-BA74-5AE9D6106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21920"/>
          <a:ext cx="910070" cy="889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9" workbookViewId="0">
      <selection activeCell="D35" sqref="D35:E36"/>
    </sheetView>
  </sheetViews>
  <sheetFormatPr baseColWidth="10" defaultColWidth="11.44140625" defaultRowHeight="13.2" x14ac:dyDescent="0.25"/>
  <cols>
    <col min="1" max="1" width="11.5546875" style="1" customWidth="1"/>
    <col min="2" max="2" width="55.44140625" style="1" customWidth="1"/>
    <col min="3" max="3" width="3.33203125" style="1" customWidth="1"/>
    <col min="4" max="4" width="5.33203125" style="1" customWidth="1"/>
    <col min="5" max="5" width="13.88671875" style="1" customWidth="1"/>
    <col min="6" max="6" width="22.88671875" style="1" customWidth="1"/>
    <col min="7" max="7" width="15.33203125" style="1" hidden="1" customWidth="1"/>
    <col min="8" max="8" width="11.33203125" style="1" hidden="1" customWidth="1"/>
    <col min="9" max="11" width="11.44140625" style="1" hidden="1" customWidth="1"/>
    <col min="12" max="12" width="0" style="1" hidden="1" customWidth="1"/>
    <col min="13" max="13" width="11.6640625" style="1" bestFit="1" customWidth="1"/>
    <col min="14" max="16384" width="11.44140625" style="1"/>
  </cols>
  <sheetData>
    <row r="1" spans="1:15" customFormat="1" ht="96" customHeight="1" x14ac:dyDescent="0.25">
      <c r="A1" s="82"/>
      <c r="B1" s="83"/>
      <c r="C1" s="83"/>
      <c r="D1" s="83"/>
      <c r="E1" s="83"/>
      <c r="F1" s="84"/>
    </row>
    <row r="2" spans="1:15" customFormat="1" ht="14.25" customHeight="1" x14ac:dyDescent="0.25">
      <c r="A2" s="85" t="s">
        <v>38</v>
      </c>
      <c r="B2" s="86"/>
      <c r="C2" s="86"/>
      <c r="D2" s="86"/>
      <c r="E2" s="86"/>
      <c r="F2" s="87"/>
    </row>
    <row r="3" spans="1:15" customFormat="1" ht="13.8" thickBot="1" x14ac:dyDescent="0.3">
      <c r="A3" s="88" t="s">
        <v>37</v>
      </c>
      <c r="B3" s="89"/>
      <c r="C3" s="89"/>
      <c r="D3" s="89"/>
      <c r="E3" s="89"/>
      <c r="F3" s="90"/>
    </row>
    <row r="4" spans="1:15" ht="43.5" customHeight="1" thickBot="1" x14ac:dyDescent="0.3">
      <c r="A4" s="91" t="s">
        <v>29</v>
      </c>
      <c r="B4" s="92"/>
      <c r="C4" s="92"/>
      <c r="D4" s="92"/>
      <c r="E4" s="92"/>
      <c r="F4" s="93"/>
    </row>
    <row r="5" spans="1:15" ht="13.8" thickBot="1" x14ac:dyDescent="0.3">
      <c r="A5" s="2" t="s">
        <v>0</v>
      </c>
      <c r="B5" s="94" t="s">
        <v>39</v>
      </c>
      <c r="C5" s="95"/>
      <c r="D5" s="3"/>
      <c r="E5" s="4" t="s">
        <v>1</v>
      </c>
      <c r="F5" s="72"/>
    </row>
    <row r="6" spans="1:15" ht="13.8" thickBot="1" x14ac:dyDescent="0.3">
      <c r="A6" s="5" t="s">
        <v>2</v>
      </c>
      <c r="B6" s="94" t="s">
        <v>40</v>
      </c>
      <c r="C6" s="95"/>
      <c r="D6" s="6"/>
      <c r="E6" s="7" t="s">
        <v>3</v>
      </c>
      <c r="F6" s="8">
        <v>45794</v>
      </c>
    </row>
    <row r="7" spans="1:15" ht="13.8" thickBot="1" x14ac:dyDescent="0.3">
      <c r="A7" s="5" t="s">
        <v>4</v>
      </c>
      <c r="B7" s="96" t="s">
        <v>41</v>
      </c>
      <c r="C7" s="95"/>
      <c r="D7" s="6"/>
      <c r="E7" s="7" t="s">
        <v>5</v>
      </c>
      <c r="F7" s="8">
        <f>F6</f>
        <v>45794</v>
      </c>
    </row>
    <row r="8" spans="1:15" ht="15" customHeight="1" thickBot="1" x14ac:dyDescent="0.3">
      <c r="A8" s="9" t="s">
        <v>6</v>
      </c>
      <c r="B8" s="94"/>
      <c r="C8" s="95"/>
      <c r="D8" s="9"/>
      <c r="E8" s="10"/>
      <c r="F8" s="11"/>
    </row>
    <row r="9" spans="1:15" ht="16.5" customHeight="1" thickBot="1" x14ac:dyDescent="0.3">
      <c r="A9" s="97" t="s">
        <v>7</v>
      </c>
      <c r="B9" s="98"/>
      <c r="C9" s="98"/>
      <c r="D9" s="98"/>
      <c r="E9" s="98"/>
      <c r="F9" s="99"/>
      <c r="K9" s="1">
        <v>1617982</v>
      </c>
      <c r="L9" s="1">
        <v>1617983</v>
      </c>
    </row>
    <row r="10" spans="1:15" s="12" customFormat="1" ht="13.5" customHeight="1" x14ac:dyDescent="0.25">
      <c r="A10" s="68" t="s">
        <v>8</v>
      </c>
      <c r="B10" s="69" t="s">
        <v>9</v>
      </c>
      <c r="C10" s="100" t="s">
        <v>10</v>
      </c>
      <c r="D10" s="101"/>
      <c r="E10" s="70" t="s">
        <v>11</v>
      </c>
      <c r="F10" s="71" t="s">
        <v>12</v>
      </c>
      <c r="K10" s="12">
        <f t="shared" ref="K10:L10" si="0">+K9*1.12</f>
        <v>1812139.84</v>
      </c>
      <c r="L10" s="12">
        <f t="shared" si="0"/>
        <v>1812140.9600000002</v>
      </c>
    </row>
    <row r="11" spans="1:15" s="12" customFormat="1" ht="16.5" customHeight="1" x14ac:dyDescent="0.25">
      <c r="A11" s="62">
        <v>1</v>
      </c>
      <c r="B11" s="67" t="s">
        <v>34</v>
      </c>
      <c r="C11" s="102">
        <v>1</v>
      </c>
      <c r="D11" s="103"/>
      <c r="E11" s="76">
        <v>160</v>
      </c>
      <c r="F11" s="77">
        <f>+E11*C11</f>
        <v>160</v>
      </c>
      <c r="G11" s="13">
        <f>+F11+G20</f>
        <v>360</v>
      </c>
      <c r="I11" s="13">
        <f>+G11</f>
        <v>360</v>
      </c>
      <c r="K11" s="12">
        <f t="shared" ref="K11:L11" si="1">+K10/0.8</f>
        <v>2265174.7999999998</v>
      </c>
      <c r="L11" s="12">
        <f t="shared" si="1"/>
        <v>2265176.2000000002</v>
      </c>
      <c r="M11" s="13"/>
    </row>
    <row r="12" spans="1:15" s="12" customFormat="1" ht="27.75" customHeight="1" x14ac:dyDescent="0.25">
      <c r="A12" s="66">
        <v>1</v>
      </c>
      <c r="B12" s="67" t="s">
        <v>35</v>
      </c>
      <c r="C12" s="104">
        <v>1</v>
      </c>
      <c r="D12" s="106"/>
      <c r="E12" s="76">
        <v>40</v>
      </c>
      <c r="F12" s="77">
        <f>E12*C12</f>
        <v>40</v>
      </c>
      <c r="G12" s="13"/>
      <c r="I12" s="13"/>
    </row>
    <row r="13" spans="1:15" s="12" customFormat="1" ht="20.25" customHeight="1" x14ac:dyDescent="0.25">
      <c r="A13" s="31"/>
      <c r="B13" s="104"/>
      <c r="C13" s="105"/>
      <c r="D13" s="106"/>
      <c r="E13" s="65" t="s">
        <v>13</v>
      </c>
      <c r="F13" s="73">
        <f>SUM(F11:F12)</f>
        <v>200</v>
      </c>
      <c r="G13" s="13">
        <f>SUM(G11:G11)</f>
        <v>360</v>
      </c>
      <c r="H13"/>
      <c r="I13" s="13">
        <f>SUM(I11:I11)</f>
        <v>360</v>
      </c>
      <c r="J13" s="12">
        <f>573000-410000</f>
        <v>163000</v>
      </c>
    </row>
    <row r="14" spans="1:15" s="12" customFormat="1" ht="20.399999999999999" x14ac:dyDescent="0.25">
      <c r="A14" s="32"/>
      <c r="B14" s="80" t="s">
        <v>30</v>
      </c>
      <c r="C14" s="81"/>
      <c r="D14" s="64" t="s">
        <v>14</v>
      </c>
      <c r="E14" s="63" t="s">
        <v>11</v>
      </c>
      <c r="F14" s="33" t="s">
        <v>12</v>
      </c>
      <c r="O14"/>
    </row>
    <row r="15" spans="1:15" s="12" customFormat="1" ht="43.5" customHeight="1" x14ac:dyDescent="0.25">
      <c r="A15" s="60">
        <v>1</v>
      </c>
      <c r="B15" s="107" t="s">
        <v>31</v>
      </c>
      <c r="C15" s="107"/>
      <c r="D15" s="18">
        <v>1</v>
      </c>
      <c r="E15" s="19">
        <v>40</v>
      </c>
      <c r="F15" s="34">
        <f>+E15*D15</f>
        <v>40</v>
      </c>
    </row>
    <row r="16" spans="1:15" s="12" customFormat="1" ht="39" customHeight="1" x14ac:dyDescent="0.25">
      <c r="A16" s="60">
        <v>2</v>
      </c>
      <c r="B16" s="107" t="s">
        <v>32</v>
      </c>
      <c r="C16" s="107"/>
      <c r="D16" s="20">
        <v>2</v>
      </c>
      <c r="E16" s="21">
        <f>+E15</f>
        <v>40</v>
      </c>
      <c r="F16" s="34">
        <f>+E16*D16</f>
        <v>80</v>
      </c>
    </row>
    <row r="17" spans="1:13" s="12" customFormat="1" ht="52.5" customHeight="1" x14ac:dyDescent="0.25">
      <c r="A17" s="60">
        <f>+A16+1</f>
        <v>3</v>
      </c>
      <c r="B17" s="107" t="s">
        <v>15</v>
      </c>
      <c r="C17" s="107"/>
      <c r="D17" s="20">
        <v>1</v>
      </c>
      <c r="E17" s="21">
        <v>40</v>
      </c>
      <c r="F17" s="34">
        <f>+E17*D17</f>
        <v>40</v>
      </c>
    </row>
    <row r="18" spans="1:13" s="12" customFormat="1" ht="50.25" customHeight="1" x14ac:dyDescent="0.25">
      <c r="A18" s="60">
        <f>+A17+1</f>
        <v>4</v>
      </c>
      <c r="B18" s="107" t="s">
        <v>16</v>
      </c>
      <c r="C18" s="107"/>
      <c r="D18" s="20">
        <v>1</v>
      </c>
      <c r="E18" s="21">
        <v>40</v>
      </c>
      <c r="F18" s="34">
        <f>+E18*D18</f>
        <v>40</v>
      </c>
    </row>
    <row r="19" spans="1:13" s="12" customFormat="1" ht="23.25" customHeight="1" x14ac:dyDescent="0.25">
      <c r="A19" s="60">
        <f>+A18+1</f>
        <v>5</v>
      </c>
      <c r="B19" s="108" t="s">
        <v>17</v>
      </c>
      <c r="C19" s="108"/>
      <c r="D19" s="20"/>
      <c r="E19" s="21">
        <v>0</v>
      </c>
      <c r="F19" s="34">
        <f>+E19*D19</f>
        <v>0</v>
      </c>
    </row>
    <row r="20" spans="1:13" s="12" customFormat="1" x14ac:dyDescent="0.25">
      <c r="A20" s="60">
        <f>+A19+1</f>
        <v>6</v>
      </c>
      <c r="B20" s="130" t="s">
        <v>18</v>
      </c>
      <c r="C20" s="130"/>
      <c r="D20" s="132">
        <f>SUM(D15:D19)</f>
        <v>5</v>
      </c>
      <c r="E20" s="134" t="s">
        <v>19</v>
      </c>
      <c r="F20" s="117">
        <f>SUM(F15:F19)</f>
        <v>200</v>
      </c>
      <c r="G20" s="13">
        <f>+F20</f>
        <v>200</v>
      </c>
    </row>
    <row r="21" spans="1:13" s="12" customFormat="1" ht="10.5" customHeight="1" thickBot="1" x14ac:dyDescent="0.3">
      <c r="A21" s="61"/>
      <c r="B21" s="131"/>
      <c r="C21" s="131"/>
      <c r="D21" s="133"/>
      <c r="E21" s="135"/>
      <c r="F21" s="118"/>
    </row>
    <row r="22" spans="1:13" s="12" customFormat="1" ht="15.75" customHeight="1" x14ac:dyDescent="0.25">
      <c r="A22" s="119" t="s">
        <v>33</v>
      </c>
      <c r="B22" s="120"/>
      <c r="C22" s="120"/>
      <c r="D22" s="120"/>
      <c r="E22" s="120"/>
      <c r="F22" s="74"/>
    </row>
    <row r="23" spans="1:13" s="12" customFormat="1" ht="15.75" customHeight="1" x14ac:dyDescent="0.25">
      <c r="A23" s="31"/>
      <c r="B23" s="14"/>
      <c r="C23" s="15"/>
      <c r="D23" s="16"/>
      <c r="E23" s="17" t="s">
        <v>19</v>
      </c>
      <c r="F23" s="78">
        <f>+F20+F22</f>
        <v>200</v>
      </c>
    </row>
    <row r="24" spans="1:13" s="12" customFormat="1" ht="14.25" customHeight="1" thickBot="1" x14ac:dyDescent="0.3">
      <c r="A24" s="121" t="s">
        <v>20</v>
      </c>
      <c r="B24" s="122"/>
      <c r="C24" s="122"/>
      <c r="D24" s="122"/>
      <c r="E24" s="122"/>
      <c r="F24" s="35">
        <f>F13+F23</f>
        <v>400</v>
      </c>
      <c r="G24" s="22">
        <f>+G20+G13</f>
        <v>560</v>
      </c>
    </row>
    <row r="25" spans="1:13" s="24" customFormat="1" ht="16.2" thickBot="1" x14ac:dyDescent="0.3">
      <c r="A25" s="127" t="s">
        <v>21</v>
      </c>
      <c r="B25" s="128"/>
      <c r="C25" s="128"/>
      <c r="D25" s="128"/>
      <c r="E25" s="129"/>
      <c r="F25" s="23">
        <f>+D20/2.5</f>
        <v>2</v>
      </c>
    </row>
    <row r="26" spans="1:13" ht="16.5" customHeight="1" x14ac:dyDescent="0.25">
      <c r="A26" s="123"/>
      <c r="B26" s="124"/>
      <c r="C26" s="124"/>
      <c r="D26" s="124"/>
      <c r="E26" s="124"/>
      <c r="F26" s="36"/>
    </row>
    <row r="27" spans="1:13" ht="13.8" x14ac:dyDescent="0.25">
      <c r="A27" s="125"/>
      <c r="B27" s="126"/>
      <c r="C27" s="126"/>
      <c r="D27" s="126"/>
      <c r="E27" s="126"/>
      <c r="F27" s="37"/>
    </row>
    <row r="28" spans="1:13" x14ac:dyDescent="0.25">
      <c r="A28" s="109" t="s">
        <v>22</v>
      </c>
      <c r="B28" s="110"/>
      <c r="C28" s="110"/>
      <c r="D28" s="110"/>
      <c r="E28" s="110"/>
      <c r="F28" s="38"/>
    </row>
    <row r="29" spans="1:13" ht="13.8" x14ac:dyDescent="0.25">
      <c r="A29" s="39" t="s">
        <v>23</v>
      </c>
      <c r="C29" s="29"/>
      <c r="D29" s="29"/>
      <c r="E29" s="29"/>
      <c r="F29" s="38"/>
    </row>
    <row r="30" spans="1:13" x14ac:dyDescent="0.25">
      <c r="A30" s="40" t="s">
        <v>24</v>
      </c>
      <c r="B30" s="41"/>
      <c r="E30" s="41"/>
      <c r="F30" s="42">
        <v>0</v>
      </c>
    </row>
    <row r="31" spans="1:13" ht="13.8" thickBot="1" x14ac:dyDescent="0.3">
      <c r="A31" s="40" t="s">
        <v>25</v>
      </c>
      <c r="B31" s="43"/>
      <c r="C31" s="43"/>
      <c r="D31" s="43"/>
      <c r="E31" s="25"/>
      <c r="F31" s="44">
        <v>0</v>
      </c>
      <c r="M31" s="26"/>
    </row>
    <row r="32" spans="1:13" ht="13.8" x14ac:dyDescent="0.25">
      <c r="A32" s="45"/>
      <c r="B32" s="46"/>
      <c r="C32" s="43"/>
      <c r="D32" s="47" t="s">
        <v>26</v>
      </c>
      <c r="E32" s="47"/>
      <c r="F32" s="75">
        <f>+F24</f>
        <v>400</v>
      </c>
      <c r="M32" s="26"/>
    </row>
    <row r="33" spans="1:6" ht="12.75" customHeight="1" x14ac:dyDescent="0.25">
      <c r="A33" s="48"/>
      <c r="B33" s="49"/>
      <c r="C33" s="49"/>
      <c r="D33" s="47" t="s">
        <v>36</v>
      </c>
      <c r="E33" s="47"/>
      <c r="F33" s="50">
        <f>+F32*0.16</f>
        <v>64</v>
      </c>
    </row>
    <row r="34" spans="1:6" ht="14.4" thickBot="1" x14ac:dyDescent="0.3">
      <c r="A34" s="51" t="s">
        <v>27</v>
      </c>
      <c r="B34" s="29"/>
      <c r="C34" s="52"/>
      <c r="D34" s="47" t="s">
        <v>26</v>
      </c>
      <c r="E34" s="47"/>
      <c r="F34" s="75">
        <f>+F33+F32</f>
        <v>464</v>
      </c>
    </row>
    <row r="35" spans="1:6" ht="72" customHeight="1" x14ac:dyDescent="0.25">
      <c r="A35" s="53"/>
      <c r="B35" s="28"/>
      <c r="C35" s="29"/>
      <c r="D35" s="111" t="s">
        <v>28</v>
      </c>
      <c r="E35" s="112"/>
      <c r="F35" s="115">
        <f>+F34</f>
        <v>464</v>
      </c>
    </row>
    <row r="36" spans="1:6" ht="69" customHeight="1" thickBot="1" x14ac:dyDescent="0.3">
      <c r="A36" s="54"/>
      <c r="B36" s="79" t="s">
        <v>37</v>
      </c>
      <c r="C36" s="27"/>
      <c r="D36" s="113"/>
      <c r="E36" s="114"/>
      <c r="F36" s="116"/>
    </row>
    <row r="37" spans="1:6" ht="13.5" customHeight="1" thickBot="1" x14ac:dyDescent="0.3">
      <c r="A37" s="55"/>
      <c r="B37" s="56"/>
      <c r="C37" s="30"/>
      <c r="D37" s="57"/>
      <c r="E37" s="58"/>
      <c r="F37" s="59"/>
    </row>
  </sheetData>
  <mergeCells count="31">
    <mergeCell ref="A28:E28"/>
    <mergeCell ref="D35:E36"/>
    <mergeCell ref="F35:F36"/>
    <mergeCell ref="F20:F21"/>
    <mergeCell ref="A22:E22"/>
    <mergeCell ref="A24:E24"/>
    <mergeCell ref="A26:E26"/>
    <mergeCell ref="A27:E27"/>
    <mergeCell ref="A25:E25"/>
    <mergeCell ref="B20:C21"/>
    <mergeCell ref="D20:D21"/>
    <mergeCell ref="E20:E21"/>
    <mergeCell ref="B15:C15"/>
    <mergeCell ref="B16:C16"/>
    <mergeCell ref="B17:C17"/>
    <mergeCell ref="B18:C18"/>
    <mergeCell ref="B19:C19"/>
    <mergeCell ref="B14:C14"/>
    <mergeCell ref="A1:F1"/>
    <mergeCell ref="A2:F2"/>
    <mergeCell ref="A3:F3"/>
    <mergeCell ref="A4:F4"/>
    <mergeCell ref="B5:C5"/>
    <mergeCell ref="B6:C6"/>
    <mergeCell ref="B7:C7"/>
    <mergeCell ref="B8:C8"/>
    <mergeCell ref="A9:F9"/>
    <mergeCell ref="C10:D10"/>
    <mergeCell ref="C11:D11"/>
    <mergeCell ref="B13:D13"/>
    <mergeCell ref="C12:D12"/>
  </mergeCells>
  <printOptions horizontalCentered="1" verticalCentered="1"/>
  <pageMargins left="0.57999999999999996" right="0.31496062992125984" top="0.78685039370078735" bottom="0.15748031496062992" header="0" footer="0"/>
  <pageSetup paperSize="9" scale="76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ADMIN-3</dc:creator>
  <cp:lastModifiedBy>ALEJANDRO SUE</cp:lastModifiedBy>
  <dcterms:created xsi:type="dcterms:W3CDTF">2021-04-09T16:16:58Z</dcterms:created>
  <dcterms:modified xsi:type="dcterms:W3CDTF">2025-05-17T17:49:54Z</dcterms:modified>
</cp:coreProperties>
</file>